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drawings/drawing1.xml" ContentType="application/vnd.openxmlformats-officedocument.drawing+xml"/>
  <Override PartName="/xl/comments14.xml" ContentType="application/vnd.openxmlformats-officedocument.spreadsheetml.comments+xml"/>
  <Override PartName="/xl/comments15.xml" ContentType="application/vnd.openxmlformats-officedocument.spreadsheetml.comments+xml"/>
  <Override PartName="/xl/comments16.xml" ContentType="application/vnd.openxmlformats-officedocument.spreadsheetml.comments+xml"/>
  <Override PartName="/xl/comments17.xml" ContentType="application/vnd.openxmlformats-officedocument.spreadsheetml.comments+xml"/>
  <Override PartName="/xl/comments18.xml" ContentType="application/vnd.openxmlformats-officedocument.spreadsheetml.comments+xml"/>
  <Override PartName="/xl/comments19.xml" ContentType="application/vnd.openxmlformats-officedocument.spreadsheetml.comments+xml"/>
  <Override PartName="/xl/comments20.xml" ContentType="application/vnd.openxmlformats-officedocument.spreadsheetml.comments+xml"/>
  <Override PartName="/xl/comments21.xml" ContentType="application/vnd.openxmlformats-officedocument.spreadsheetml.comments+xml"/>
  <Override PartName="/xl/comments22.xml" ContentType="application/vnd.openxmlformats-officedocument.spreadsheetml.comments+xml"/>
  <Override PartName="/xl/comments23.xml" ContentType="application/vnd.openxmlformats-officedocument.spreadsheetml.comments+xml"/>
  <Override PartName="/xl/comments24.xml" ContentType="application/vnd.openxmlformats-officedocument.spreadsheetml.comments+xml"/>
  <Override PartName="/xl/comments25.xml" ContentType="application/vnd.openxmlformats-officedocument.spreadsheetml.comments+xml"/>
  <Override PartName="/xl/comments26.xml" ContentType="application/vnd.openxmlformats-officedocument.spreadsheetml.comments+xml"/>
  <Override PartName="/xl/comments27.xml" ContentType="application/vnd.openxmlformats-officedocument.spreadsheetml.comments+xml"/>
  <Override PartName="/xl/comments28.xml" ContentType="application/vnd.openxmlformats-officedocument.spreadsheetml.comments+xml"/>
  <Override PartName="/xl/comments29.xml" ContentType="application/vnd.openxmlformats-officedocument.spreadsheetml.comments+xml"/>
  <Override PartName="/xl/comments30.xml" ContentType="application/vnd.openxmlformats-officedocument.spreadsheetml.comments+xml"/>
  <Override PartName="/xl/comments31.xml" ContentType="application/vnd.openxmlformats-officedocument.spreadsheetml.comments+xml"/>
  <Override PartName="/xl/comments32.xml" ContentType="application/vnd.openxmlformats-officedocument.spreadsheetml.comments+xml"/>
  <Override PartName="/xl/comments33.xml" ContentType="application/vnd.openxmlformats-officedocument.spreadsheetml.comments+xml"/>
  <Override PartName="/xl/comments34.xml" ContentType="application/vnd.openxmlformats-officedocument.spreadsheetml.comments+xml"/>
  <Override PartName="/xl/drawings/drawing2.xml" ContentType="application/vnd.openxmlformats-officedocument.drawing+xml"/>
  <Override PartName="/xl/comments35.xml" ContentType="application/vnd.openxmlformats-officedocument.spreadsheetml.comments+xml"/>
  <Override PartName="/xl/drawings/drawing3.xml" ContentType="application/vnd.openxmlformats-officedocument.drawing+xml"/>
  <Override PartName="/xl/comments36.xml" ContentType="application/vnd.openxmlformats-officedocument.spreadsheetml.comments+xml"/>
  <Override PartName="/xl/comments37.xml" ContentType="application/vnd.openxmlformats-officedocument.spreadsheetml.comments+xml"/>
  <Override PartName="/xl/comments38.xml" ContentType="application/vnd.openxmlformats-officedocument.spreadsheetml.comments+xml"/>
  <Override PartName="/xl/comments39.xml" ContentType="application/vnd.openxmlformats-officedocument.spreadsheetml.comments+xml"/>
  <Override PartName="/xl/comments40.xml" ContentType="application/vnd.openxmlformats-officedocument.spreadsheetml.comments+xml"/>
  <Override PartName="/xl/comments41.xml" ContentType="application/vnd.openxmlformats-officedocument.spreadsheetml.comments+xml"/>
  <Override PartName="/xl/comments42.xml" ContentType="application/vnd.openxmlformats-officedocument.spreadsheetml.comments+xml"/>
  <Override PartName="/xl/comments43.xml" ContentType="application/vnd.openxmlformats-officedocument.spreadsheetml.comments+xml"/>
  <Override PartName="/xl/comments44.xml" ContentType="application/vnd.openxmlformats-officedocument.spreadsheetml.comments+xml"/>
  <Override PartName="/xl/comments45.xml" ContentType="application/vnd.openxmlformats-officedocument.spreadsheetml.comments+xml"/>
  <Override PartName="/xl/comments46.xml" ContentType="application/vnd.openxmlformats-officedocument.spreadsheetml.comments+xml"/>
  <Override PartName="/xl/comments47.xml" ContentType="application/vnd.openxmlformats-officedocument.spreadsheetml.comments+xml"/>
  <Override PartName="/xl/drawings/drawing4.xml" ContentType="application/vnd.openxmlformats-officedocument.drawing+xml"/>
  <Override PartName="/xl/comments48.xml" ContentType="application/vnd.openxmlformats-officedocument.spreadsheetml.comments+xml"/>
  <Override PartName="/xl/comments49.xml" ContentType="application/vnd.openxmlformats-officedocument.spreadsheetml.comments+xml"/>
  <Override PartName="/xl/comments50.xml" ContentType="application/vnd.openxmlformats-officedocument.spreadsheetml.comments+xml"/>
  <Override PartName="/xl/comments51.xml" ContentType="application/vnd.openxmlformats-officedocument.spreadsheetml.comments+xml"/>
  <Override PartName="/xl/comments52.xml" ContentType="application/vnd.openxmlformats-officedocument.spreadsheetml.comments+xml"/>
  <Override PartName="/xl/comments53.xml" ContentType="application/vnd.openxmlformats-officedocument.spreadsheetml.comments+xml"/>
  <Override PartName="/xl/comments54.xml" ContentType="application/vnd.openxmlformats-officedocument.spreadsheetml.comments+xml"/>
  <Override PartName="/xl/comments55.xml" ContentType="application/vnd.openxmlformats-officedocument.spreadsheetml.comments+xml"/>
  <Override PartName="/xl/drawings/drawing5.xml" ContentType="application/vnd.openxmlformats-officedocument.drawing+xml"/>
  <Override PartName="/xl/comments56.xml" ContentType="application/vnd.openxmlformats-officedocument.spreadsheetml.comments+xml"/>
  <Override PartName="/xl/drawings/drawing6.xml" ContentType="application/vnd.openxmlformats-officedocument.drawing+xml"/>
  <Override PartName="/xl/comments57.xml" ContentType="application/vnd.openxmlformats-officedocument.spreadsheetml.comments+xml"/>
  <Override PartName="/xl/comments58.xml" ContentType="application/vnd.openxmlformats-officedocument.spreadsheetml.comments+xml"/>
  <Override PartName="/xl/comments59.xml" ContentType="application/vnd.openxmlformats-officedocument.spreadsheetml.comments+xml"/>
  <Override PartName="/xl/comments60.xml" ContentType="application/vnd.openxmlformats-officedocument.spreadsheetml.comments+xml"/>
  <Override PartName="/xl/comments61.xml" ContentType="application/vnd.openxmlformats-officedocument.spreadsheetml.comments+xml"/>
  <Override PartName="/xl/comments62.xml" ContentType="application/vnd.openxmlformats-officedocument.spreadsheetml.comments+xml"/>
  <Override PartName="/xl/comments63.xml" ContentType="application/vnd.openxmlformats-officedocument.spreadsheetml.comments+xml"/>
  <Override PartName="/xl/comments64.xml" ContentType="application/vnd.openxmlformats-officedocument.spreadsheetml.comments+xml"/>
  <Override PartName="/xl/comments65.xml" ContentType="application/vnd.openxmlformats-officedocument.spreadsheetml.comments+xml"/>
  <Override PartName="/xl/comments66.xml" ContentType="application/vnd.openxmlformats-officedocument.spreadsheetml.comments+xml"/>
  <Override PartName="/xl/comments67.xml" ContentType="application/vnd.openxmlformats-officedocument.spreadsheetml.comments+xml"/>
  <Override PartName="/xl/comments68.xml" ContentType="application/vnd.openxmlformats-officedocument.spreadsheetml.comments+xml"/>
  <Override PartName="/xl/comments69.xml" ContentType="application/vnd.openxmlformats-officedocument.spreadsheetml.comments+xml"/>
  <Override PartName="/xl/comments70.xml" ContentType="application/vnd.openxmlformats-officedocument.spreadsheetml.comments+xml"/>
  <Override PartName="/xl/comments71.xml" ContentType="application/vnd.openxmlformats-officedocument.spreadsheetml.comments+xml"/>
  <Override PartName="/xl/comments72.xml" ContentType="application/vnd.openxmlformats-officedocument.spreadsheetml.comments+xml"/>
  <Override PartName="/xl/comments73.xml" ContentType="application/vnd.openxmlformats-officedocument.spreadsheetml.comments+xml"/>
  <Override PartName="/xl/comments74.xml" ContentType="application/vnd.openxmlformats-officedocument.spreadsheetml.comments+xml"/>
  <Override PartName="/xl/comments75.xml" ContentType="application/vnd.openxmlformats-officedocument.spreadsheetml.comments+xml"/>
  <Override PartName="/xl/comments76.xml" ContentType="application/vnd.openxmlformats-officedocument.spreadsheetml.comments+xml"/>
  <Override PartName="/xl/comments77.xml" ContentType="application/vnd.openxmlformats-officedocument.spreadsheetml.comments+xml"/>
  <Override PartName="/xl/comments78.xml" ContentType="application/vnd.openxmlformats-officedocument.spreadsheetml.comments+xml"/>
  <Override PartName="/xl/comments79.xml" ContentType="application/vnd.openxmlformats-officedocument.spreadsheetml.comments+xml"/>
  <Override PartName="/xl/comments80.xml" ContentType="application/vnd.openxmlformats-officedocument.spreadsheetml.comments+xml"/>
  <Override PartName="/xl/comments81.xml" ContentType="application/vnd.openxmlformats-officedocument.spreadsheetml.comments+xml"/>
  <Override PartName="/xl/comments82.xml" ContentType="application/vnd.openxmlformats-officedocument.spreadsheetml.comments+xml"/>
  <Override PartName="/xl/comments8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C:\Users\cynthiabarcelo\Documents\~Cynthia Barcelo\~Super Co-Op\Price Catalog\"/>
    </mc:Choice>
  </mc:AlternateContent>
  <xr:revisionPtr revIDLastSave="0" documentId="8_{B534828B-A2EB-4CC4-9589-89B06DF6EB43}" xr6:coauthVersionLast="46" xr6:coauthVersionMax="46" xr10:uidLastSave="{00000000-0000-0000-0000-000000000000}"/>
  <bookViews>
    <workbookView xWindow="28680" yWindow="-120" windowWidth="29040" windowHeight="15840" tabRatio="865" xr2:uid="{00000000-000D-0000-FFFF-FFFF00000000}"/>
  </bookViews>
  <sheets>
    <sheet name="20TH CENTURY NOI" sheetId="3" r:id="rId1"/>
    <sheet name="ALBIES NOI" sheetId="4" r:id="rId2"/>
    <sheet name="ALBIES FFS" sheetId="5" r:id="rId3"/>
    <sheet name="ALPHA FOODS NOI" sheetId="82" r:id="rId4"/>
    <sheet name="ALPHA FOODS FFS" sheetId="83" r:id="rId5"/>
    <sheet name="ARDELLAS NOI" sheetId="7" r:id="rId6"/>
    <sheet name="ARDELLAS FFS" sheetId="8" r:id="rId7"/>
    <sheet name="ARIZONA GOLD NOI" sheetId="9" r:id="rId8"/>
    <sheet name="BAKE CRAFTERS NOI" sheetId="10" r:id="rId9"/>
    <sheet name="BAKE CRAFTERS FFS" sheetId="11" r:id="rId10"/>
    <sheet name="BASIC AMERICAN NOI" sheetId="12" r:id="rId11"/>
    <sheet name="BONGARDS NOI" sheetId="13" r:id="rId12"/>
    <sheet name="BROOKWOOD FFS" sheetId="14" r:id="rId13"/>
    <sheet name="BUENA VISTA NOI" sheetId="15" r:id="rId14"/>
    <sheet name="BUTTERBALL NOI" sheetId="16" r:id="rId15"/>
    <sheet name="CARGILL KITCHEN NOI" sheetId="17" r:id="rId16"/>
    <sheet name="CARGILL KITCHEN FFS" sheetId="18" r:id="rId17"/>
    <sheet name="CARGILL MEAT NOI" sheetId="19" r:id="rId18"/>
    <sheet name="CAVENDISH NOI" sheetId="20" r:id="rId19"/>
    <sheet name="CHANNEL FISH NOI" sheetId="21" r:id="rId20"/>
    <sheet name="CHEFS CORNER FFS" sheetId="22" r:id="rId21"/>
    <sheet name="CHERRY CENTRAL NOI" sheetId="23" r:id="rId22"/>
    <sheet name="CHERRY CENTRAL FFS" sheetId="24" r:id="rId23"/>
    <sheet name="CLASSIC DELIGHT NOI" sheetId="25" r:id="rId24"/>
    <sheet name="CONAGRA NOI" sheetId="26" r:id="rId25"/>
    <sheet name="CONAGRA FFS" sheetId="27" r:id="rId26"/>
    <sheet name="DEL MONTE NOI" sheetId="28" r:id="rId27"/>
    <sheet name="DON LEE FFS" sheetId="29" r:id="rId28"/>
    <sheet name="ES FOODS NOI" sheetId="30" r:id="rId29"/>
    <sheet name="FOSTER FARMS NOI" sheetId="31" r:id="rId30"/>
    <sheet name="FRESH INNOVATIONS NOI" sheetId="32" r:id="rId31"/>
    <sheet name="FRESH INNOVATIONS FFS" sheetId="33" r:id="rId32"/>
    <sheet name="GARDEN BANNER NOI" sheetId="34" r:id="rId33"/>
    <sheet name="HIGH LINER NOI" sheetId="36" r:id="rId34"/>
    <sheet name="HOUSE OF RAEFORD NOI" sheetId="37" r:id="rId35"/>
    <sheet name="HOUSE OF RAEFORD FFS" sheetId="38" r:id="rId36"/>
    <sheet name="IDAHOAN NOI" sheetId="39" r:id="rId37"/>
    <sheet name="INTEGRATED NOI" sheetId="40" r:id="rId38"/>
    <sheet name="INTEGRATED FFS" sheetId="41" r:id="rId39"/>
    <sheet name="INTERNATIONAL FOOD NOI" sheetId="42" r:id="rId40"/>
    <sheet name="INTERNATIONAL FOOD FFS" sheetId="43" r:id="rId41"/>
    <sheet name="JENNIE-O NOI" sheetId="44" r:id="rId42"/>
    <sheet name="JTM NOI" sheetId="45" r:id="rId43"/>
    <sheet name="JTM FFS" sheetId="46" r:id="rId44"/>
    <sheet name="KRAFT HEINZ NOI" sheetId="47" r:id="rId45"/>
    <sheet name="LAND O LAKES NOI" sheetId="48" r:id="rId46"/>
    <sheet name="MCCAIN NOI" sheetId="49" r:id="rId47"/>
    <sheet name="MCI NOI" sheetId="50" r:id="rId48"/>
    <sheet name="MICHAEL B'S NOI" sheetId="51" r:id="rId49"/>
    <sheet name="MICHAEL FOODS NOI" sheetId="52" r:id="rId50"/>
    <sheet name="NARDONE BROS NOI" sheetId="53" r:id="rId51"/>
    <sheet name="NARDONE BROS FFS" sheetId="54" r:id="rId52"/>
    <sheet name="NATIONAL FOOD GROUP NOI" sheetId="55" r:id="rId53"/>
    <sheet name="PETERSON NOI" sheetId="56" r:id="rId54"/>
    <sheet name="PETERSON FFS" sheetId="57" r:id="rId55"/>
    <sheet name="PILGRIMS NOI" sheetId="58" r:id="rId56"/>
    <sheet name="PILGRIMS FFS" sheetId="59" r:id="rId57"/>
    <sheet name="RED GOLD NOI" sheetId="60" r:id="rId58"/>
    <sheet name="RICH CHICKS NOI" sheetId="61" r:id="rId59"/>
    <sheet name="RICH CHICKS FFS" sheetId="62" r:id="rId60"/>
    <sheet name="RICH PRODUCTS NOI" sheetId="63" r:id="rId61"/>
    <sheet name="ROSE N SHORE NOI" sheetId="84" r:id="rId62"/>
    <sheet name="ROSE N SHORE CLOSED SKU NOI" sheetId="85" r:id="rId63"/>
    <sheet name="SA PIAZZA NOI" sheetId="64" r:id="rId64"/>
    <sheet name="SA PIAZZA FFS" sheetId="65" r:id="rId65"/>
    <sheet name="SAVORY LIFE NOI" sheetId="66" r:id="rId66"/>
    <sheet name="SCHWANS NOI" sheetId="67" r:id="rId67"/>
    <sheet name="SIMPLOT NOI" sheetId="68" r:id="rId68"/>
    <sheet name="SIMPLOT FFS" sheetId="69" r:id="rId69"/>
    <sheet name="SMUCKERS NOI" sheetId="70" r:id="rId70"/>
    <sheet name="TABATCHNICK NOI" sheetId="71" r:id="rId71"/>
    <sheet name="TASTY BRANDS NOI" sheetId="72" r:id="rId72"/>
    <sheet name="THE FATHERS TABLE NOI" sheetId="73" r:id="rId73"/>
    <sheet name="TONY ROBERTS NOI" sheetId="74" r:id="rId74"/>
    <sheet name="TOOLS FOR SCHOOLS NOI" sheetId="75" r:id="rId75"/>
    <sheet name="TRIDENT SEAFOOD NOI" sheetId="76" r:id="rId76"/>
    <sheet name="TRIDENT SEAFOOD FFS" sheetId="77" r:id="rId77"/>
    <sheet name="TRUE NATURAL NOI" sheetId="88" r:id="rId78"/>
    <sheet name="TYSON NOI" sheetId="86" r:id="rId79"/>
    <sheet name="TYSON CLOSED SKU NOI" sheetId="87" r:id="rId80"/>
    <sheet name="WAWONA FFS" sheetId="79" r:id="rId81"/>
    <sheet name="YANGS NOI" sheetId="80" r:id="rId82"/>
    <sheet name="YANGS FFS" sheetId="81" r:id="rId83"/>
  </sheets>
  <externalReferences>
    <externalReference r:id="rId84"/>
    <externalReference r:id="rId85"/>
    <externalReference r:id="rId86"/>
    <externalReference r:id="rId87"/>
    <externalReference r:id="rId88"/>
    <externalReference r:id="rId89"/>
  </externalReferences>
  <definedNames>
    <definedName name="Category" localSheetId="54">[1]Sheet3!$A$1:$A$31</definedName>
    <definedName name="Category" localSheetId="53">[1]Sheet3!$A$1:$A$31</definedName>
    <definedName name="Category">[2]Sheet3!$A$1:$A$31</definedName>
    <definedName name="Description">#REF!</definedName>
    <definedName name="FL10M">'[3]Freight Factors'!$C$7</definedName>
    <definedName name="FL20M">'[3]Freight Factors'!$D$7</definedName>
    <definedName name="FL39M">'[3]Freight Factors'!$E$7</definedName>
    <definedName name="flour">#REF!</definedName>
    <definedName name="IFRT">'[3]Freight Factors'!#REF!</definedName>
    <definedName name="mozz">#REF!</definedName>
    <definedName name="Nat10M">'[3]Freight Factors'!$C$6</definedName>
    <definedName name="Nat20M">'[3]Freight Factors'!$D$6</definedName>
    <definedName name="Nat35M">'[3]Freight Factors'!$E$6</definedName>
    <definedName name="paste">#REF!</definedName>
    <definedName name="_xlnm.Print_Area" localSheetId="4">'ALPHA FOODS FFS'!$A$1:$AA$34</definedName>
    <definedName name="_xlnm.Print_Area" localSheetId="3">'ALPHA FOODS NOI'!$A$1:$T$34</definedName>
    <definedName name="_xlnm.Print_Area" localSheetId="17">'CARGILL MEAT NOI'!$A$1:$T$24</definedName>
    <definedName name="_xlnm.Print_Area" localSheetId="28">'ES FOODS NOI'!$A$1:$T$55</definedName>
    <definedName name="_xlnm.Print_Area" localSheetId="37">'INTEGRATED NOI'!$A$1:$X$33</definedName>
    <definedName name="_xlnm.Print_Area" localSheetId="43">'JTM FFS'!$A$1:$AB$77</definedName>
    <definedName name="_xlnm.Print_Area" localSheetId="42">'JTM NOI'!$A$1:$U$60</definedName>
    <definedName name="_xlnm.Print_Area" localSheetId="65">'SAVORY LIFE NOI'!$A$1:$T$17</definedName>
    <definedName name="_xlnm.Print_Area" localSheetId="66">'SCHWANS NOI'!$A$1:$T$228</definedName>
    <definedName name="_xlnm.Print_Titles" localSheetId="27">'DON LEE FFS'!$6:$6</definedName>
    <definedName name="_xlnm.Print_Titles" localSheetId="28">'ES FOODS NOI'!$1:$6</definedName>
    <definedName name="_xlnm.Print_Titles" localSheetId="41">'JENNIE-O NOI'!$6:$6</definedName>
    <definedName name="ProductStatus">[4]status!$A$1:$A$4</definedName>
    <definedName name="Quantity">#REF!</definedName>
    <definedName name="STOR">'[3]Freight Factors'!#REF!</definedName>
    <definedName name="Truckload">'[5]Freight Factors'!$G$6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R12" i="88" l="1"/>
  <c r="P12" i="88"/>
  <c r="R11" i="88"/>
  <c r="P11" i="88"/>
  <c r="R10" i="88"/>
  <c r="P10" i="88"/>
  <c r="R9" i="88"/>
  <c r="P9" i="88"/>
  <c r="N14" i="84"/>
  <c r="N13" i="84"/>
  <c r="N12" i="84"/>
  <c r="O11" i="84" s="1"/>
  <c r="N11" i="84"/>
  <c r="O12" i="84" s="1"/>
  <c r="N10" i="84"/>
  <c r="N9" i="84"/>
  <c r="N8" i="84"/>
  <c r="O7" i="84"/>
  <c r="N7" i="84"/>
  <c r="O8" i="84" s="1"/>
  <c r="N36" i="75" l="1"/>
  <c r="P36" i="75" s="1"/>
  <c r="N35" i="75"/>
  <c r="P35" i="75" s="1"/>
  <c r="N34" i="75"/>
  <c r="P34" i="75" s="1"/>
  <c r="N33" i="75"/>
  <c r="P33" i="75" s="1"/>
  <c r="N32" i="75"/>
  <c r="P32" i="75" s="1"/>
  <c r="N31" i="75"/>
  <c r="P31" i="75" s="1"/>
  <c r="N30" i="75"/>
  <c r="P30" i="75" s="1"/>
  <c r="N29" i="75"/>
  <c r="P29" i="75" s="1"/>
  <c r="N28" i="75"/>
  <c r="P28" i="75" s="1"/>
  <c r="N27" i="75"/>
  <c r="P27" i="75" s="1"/>
  <c r="N26" i="75"/>
  <c r="P26" i="75" s="1"/>
  <c r="N25" i="75"/>
  <c r="P25" i="75" s="1"/>
  <c r="N24" i="75"/>
  <c r="P24" i="75" s="1"/>
  <c r="N23" i="75"/>
  <c r="P23" i="75" s="1"/>
  <c r="N22" i="75"/>
  <c r="P22" i="75" s="1"/>
  <c r="N21" i="75"/>
  <c r="P21" i="75" s="1"/>
  <c r="N20" i="75"/>
  <c r="P20" i="75" s="1"/>
  <c r="N19" i="75"/>
  <c r="P19" i="75" s="1"/>
  <c r="N18" i="75"/>
  <c r="P18" i="75" s="1"/>
  <c r="N17" i="75"/>
  <c r="P17" i="75" s="1"/>
  <c r="N16" i="75"/>
  <c r="P16" i="75" s="1"/>
  <c r="N15" i="75"/>
  <c r="P15" i="75" s="1"/>
  <c r="N14" i="75"/>
  <c r="P14" i="75" s="1"/>
  <c r="N13" i="75"/>
  <c r="P13" i="75" s="1"/>
  <c r="N12" i="75"/>
  <c r="P12" i="75" s="1"/>
  <c r="N11" i="75"/>
  <c r="P11" i="75" s="1"/>
  <c r="N10" i="75"/>
  <c r="P10" i="75" s="1"/>
  <c r="N9" i="75"/>
  <c r="P9" i="75" s="1"/>
  <c r="N8" i="75"/>
  <c r="P8" i="75" s="1"/>
  <c r="N7" i="75"/>
  <c r="P7" i="75" s="1"/>
  <c r="P41" i="64" l="1"/>
  <c r="P40" i="64"/>
  <c r="P39" i="64"/>
  <c r="P38" i="64"/>
  <c r="P37" i="64"/>
  <c r="P36" i="64"/>
  <c r="P35" i="64"/>
  <c r="P33" i="64"/>
  <c r="P32" i="64"/>
  <c r="P31" i="64"/>
  <c r="P30" i="64"/>
  <c r="P28" i="64"/>
  <c r="P27" i="64"/>
  <c r="P26" i="64"/>
  <c r="P25" i="64"/>
  <c r="P23" i="64"/>
  <c r="P22" i="64"/>
  <c r="P20" i="64"/>
  <c r="P19" i="64"/>
  <c r="P17" i="64"/>
  <c r="P16" i="64"/>
  <c r="P15" i="64"/>
  <c r="P13" i="64"/>
  <c r="P12" i="64"/>
  <c r="P11" i="64"/>
  <c r="P10" i="64"/>
  <c r="P9" i="64"/>
  <c r="T83" i="63"/>
  <c r="R83" i="63"/>
  <c r="T82" i="63"/>
  <c r="R82" i="63"/>
  <c r="T81" i="63"/>
  <c r="R81" i="63"/>
  <c r="T80" i="63"/>
  <c r="R80" i="63"/>
  <c r="Y25" i="59"/>
  <c r="X25" i="59"/>
  <c r="Y24" i="59"/>
  <c r="X24" i="59"/>
  <c r="Y23" i="59"/>
  <c r="X23" i="59"/>
  <c r="Y22" i="59"/>
  <c r="X22" i="59"/>
  <c r="Y21" i="59"/>
  <c r="X21" i="59"/>
  <c r="Y20" i="59"/>
  <c r="X20" i="59"/>
  <c r="Y19" i="59"/>
  <c r="X19" i="59"/>
  <c r="Y18" i="59"/>
  <c r="X18" i="59"/>
  <c r="Y17" i="59"/>
  <c r="X17" i="59"/>
  <c r="Y16" i="59"/>
  <c r="X16" i="59"/>
  <c r="Y15" i="59"/>
  <c r="X15" i="59"/>
  <c r="Y14" i="59"/>
  <c r="X14" i="59"/>
  <c r="Y13" i="59"/>
  <c r="X13" i="59"/>
  <c r="M25" i="58"/>
  <c r="L25" i="58"/>
  <c r="M24" i="58"/>
  <c r="L24" i="58"/>
  <c r="M23" i="58"/>
  <c r="L23" i="58"/>
  <c r="M22" i="58"/>
  <c r="L22" i="58"/>
  <c r="M21" i="58"/>
  <c r="L21" i="58"/>
  <c r="M20" i="58"/>
  <c r="L20" i="58"/>
  <c r="M19" i="58"/>
  <c r="L19" i="58"/>
  <c r="M18" i="58"/>
  <c r="L18" i="58"/>
  <c r="M17" i="58"/>
  <c r="L17" i="58"/>
  <c r="M16" i="58"/>
  <c r="L16" i="58"/>
  <c r="M15" i="58"/>
  <c r="L15" i="58"/>
  <c r="M14" i="58"/>
  <c r="L14" i="58"/>
  <c r="M13" i="58"/>
  <c r="L13" i="58"/>
  <c r="N55" i="54"/>
  <c r="R54" i="54"/>
  <c r="N54" i="54"/>
  <c r="Q54" i="54" s="1"/>
  <c r="R53" i="54"/>
  <c r="Q53" i="54"/>
  <c r="P53" i="54"/>
  <c r="N53" i="54"/>
  <c r="N52" i="54"/>
  <c r="R51" i="54"/>
  <c r="N51" i="54"/>
  <c r="Q51" i="54" s="1"/>
  <c r="R50" i="54"/>
  <c r="Q50" i="54"/>
  <c r="P50" i="54"/>
  <c r="N50" i="54"/>
  <c r="N49" i="54"/>
  <c r="R48" i="54"/>
  <c r="N48" i="54"/>
  <c r="Q48" i="54" s="1"/>
  <c r="G48" i="54"/>
  <c r="R47" i="54"/>
  <c r="Q47" i="54"/>
  <c r="N47" i="54"/>
  <c r="P47" i="54" s="1"/>
  <c r="N46" i="54"/>
  <c r="N45" i="54"/>
  <c r="R45" i="54" s="1"/>
  <c r="G45" i="54"/>
  <c r="R44" i="54"/>
  <c r="N44" i="54"/>
  <c r="Q44" i="54" s="1"/>
  <c r="R43" i="54"/>
  <c r="Q43" i="54"/>
  <c r="P43" i="54"/>
  <c r="N43" i="54"/>
  <c r="N42" i="54"/>
  <c r="R41" i="54"/>
  <c r="N41" i="54"/>
  <c r="Q41" i="54" s="1"/>
  <c r="R40" i="54"/>
  <c r="Q40" i="54"/>
  <c r="P40" i="54"/>
  <c r="N40" i="54"/>
  <c r="G40" i="54"/>
  <c r="N39" i="54"/>
  <c r="N38" i="54"/>
  <c r="R38" i="54" s="1"/>
  <c r="G38" i="54"/>
  <c r="R37" i="54"/>
  <c r="N37" i="54"/>
  <c r="Q37" i="54" s="1"/>
  <c r="R36" i="54"/>
  <c r="Q36" i="54"/>
  <c r="P36" i="54"/>
  <c r="N36" i="54"/>
  <c r="N35" i="54"/>
  <c r="R34" i="54"/>
  <c r="N34" i="54"/>
  <c r="Q34" i="54" s="1"/>
  <c r="R33" i="54"/>
  <c r="Q33" i="54"/>
  <c r="P33" i="54"/>
  <c r="N33" i="54"/>
  <c r="N32" i="54"/>
  <c r="R31" i="54"/>
  <c r="N31" i="54"/>
  <c r="Q31" i="54" s="1"/>
  <c r="R30" i="54"/>
  <c r="Q30" i="54"/>
  <c r="P30" i="54"/>
  <c r="N30" i="54"/>
  <c r="N29" i="54"/>
  <c r="R28" i="54"/>
  <c r="N28" i="54"/>
  <c r="Q28" i="54" s="1"/>
  <c r="R27" i="54"/>
  <c r="Q27" i="54"/>
  <c r="P27" i="54"/>
  <c r="N27" i="54"/>
  <c r="N26" i="54"/>
  <c r="R25" i="54"/>
  <c r="N25" i="54"/>
  <c r="Q25" i="54" s="1"/>
  <c r="G25" i="54"/>
  <c r="R24" i="54"/>
  <c r="Q24" i="54"/>
  <c r="N24" i="54"/>
  <c r="P24" i="54" s="1"/>
  <c r="G24" i="54"/>
  <c r="R23" i="54"/>
  <c r="Q23" i="54"/>
  <c r="P23" i="54"/>
  <c r="N23" i="54"/>
  <c r="G23" i="54"/>
  <c r="N22" i="54"/>
  <c r="N21" i="54"/>
  <c r="R21" i="54" s="1"/>
  <c r="R20" i="54"/>
  <c r="Q20" i="54"/>
  <c r="N20" i="54"/>
  <c r="P20" i="54" s="1"/>
  <c r="N19" i="54"/>
  <c r="N18" i="54"/>
  <c r="R18" i="54" s="1"/>
  <c r="R17" i="54"/>
  <c r="Q17" i="54"/>
  <c r="N17" i="54"/>
  <c r="P17" i="54" s="1"/>
  <c r="N16" i="54"/>
  <c r="N15" i="54"/>
  <c r="R15" i="54" s="1"/>
  <c r="R14" i="54"/>
  <c r="Q14" i="54"/>
  <c r="N14" i="54"/>
  <c r="P14" i="54" s="1"/>
  <c r="N13" i="54"/>
  <c r="N12" i="54"/>
  <c r="G12" i="54"/>
  <c r="R11" i="54"/>
  <c r="N11" i="54"/>
  <c r="Q11" i="54" s="1"/>
  <c r="G11" i="54"/>
  <c r="R10" i="54"/>
  <c r="Q10" i="54"/>
  <c r="N10" i="54"/>
  <c r="P10" i="54" s="1"/>
  <c r="G10" i="54"/>
  <c r="R9" i="54"/>
  <c r="Q9" i="54"/>
  <c r="P9" i="54"/>
  <c r="N9" i="54"/>
  <c r="G9" i="54"/>
  <c r="N8" i="54"/>
  <c r="R8" i="54" s="1"/>
  <c r="G8" i="54"/>
  <c r="N7" i="54"/>
  <c r="G7" i="54"/>
  <c r="P55" i="53"/>
  <c r="K55" i="53" s="1"/>
  <c r="P54" i="53"/>
  <c r="K54" i="53"/>
  <c r="P53" i="53"/>
  <c r="K53" i="53"/>
  <c r="P52" i="53"/>
  <c r="K52" i="53" s="1"/>
  <c r="P51" i="53"/>
  <c r="K51" i="53"/>
  <c r="P50" i="53"/>
  <c r="K50" i="53"/>
  <c r="P49" i="53"/>
  <c r="K49" i="53" s="1"/>
  <c r="P48" i="53"/>
  <c r="K48" i="53"/>
  <c r="F48" i="53"/>
  <c r="P47" i="53"/>
  <c r="K47" i="53"/>
  <c r="P46" i="53"/>
  <c r="K46" i="53"/>
  <c r="P45" i="53"/>
  <c r="K45" i="53" s="1"/>
  <c r="F45" i="53"/>
  <c r="P44" i="53"/>
  <c r="K44" i="53" s="1"/>
  <c r="P43" i="53"/>
  <c r="K43" i="53"/>
  <c r="P42" i="53"/>
  <c r="K42" i="53"/>
  <c r="P41" i="53"/>
  <c r="K41" i="53" s="1"/>
  <c r="P40" i="53"/>
  <c r="K40" i="53"/>
  <c r="F40" i="53"/>
  <c r="P39" i="53"/>
  <c r="K39" i="53"/>
  <c r="P38" i="53"/>
  <c r="K38" i="53"/>
  <c r="F38" i="53"/>
  <c r="P37" i="53"/>
  <c r="K37" i="53"/>
  <c r="P36" i="53"/>
  <c r="K36" i="53" s="1"/>
  <c r="P35" i="53"/>
  <c r="K35" i="53"/>
  <c r="P34" i="53"/>
  <c r="K34" i="53"/>
  <c r="P33" i="53"/>
  <c r="K33" i="53" s="1"/>
  <c r="P32" i="53"/>
  <c r="K32" i="53"/>
  <c r="P31" i="53"/>
  <c r="K31" i="53"/>
  <c r="P30" i="53"/>
  <c r="K30" i="53" s="1"/>
  <c r="P29" i="53"/>
  <c r="K29" i="53"/>
  <c r="P28" i="53"/>
  <c r="K28" i="53"/>
  <c r="P27" i="53"/>
  <c r="K27" i="53" s="1"/>
  <c r="P26" i="53"/>
  <c r="K26" i="53"/>
  <c r="P25" i="53"/>
  <c r="K25" i="53"/>
  <c r="F25" i="53"/>
  <c r="P24" i="53"/>
  <c r="K24" i="53"/>
  <c r="F24" i="53"/>
  <c r="P23" i="53"/>
  <c r="K23" i="53"/>
  <c r="F23" i="53"/>
  <c r="P22" i="53"/>
  <c r="K22" i="53"/>
  <c r="P21" i="53"/>
  <c r="K21" i="53" s="1"/>
  <c r="P20" i="53"/>
  <c r="K20" i="53"/>
  <c r="P19" i="53"/>
  <c r="K19" i="53"/>
  <c r="P18" i="53"/>
  <c r="K18" i="53" s="1"/>
  <c r="P17" i="53"/>
  <c r="K17" i="53"/>
  <c r="P16" i="53"/>
  <c r="K16" i="53"/>
  <c r="P15" i="53"/>
  <c r="K15" i="53" s="1"/>
  <c r="P14" i="53"/>
  <c r="K14" i="53"/>
  <c r="P13" i="53"/>
  <c r="K13" i="53"/>
  <c r="P12" i="53"/>
  <c r="K12" i="53" s="1"/>
  <c r="F12" i="53"/>
  <c r="P11" i="53"/>
  <c r="K11" i="53" s="1"/>
  <c r="F11" i="53"/>
  <c r="P10" i="53"/>
  <c r="K10" i="53" s="1"/>
  <c r="F10" i="53"/>
  <c r="P9" i="53"/>
  <c r="K9" i="53" s="1"/>
  <c r="F9" i="53"/>
  <c r="P8" i="53"/>
  <c r="K8" i="53" s="1"/>
  <c r="F8" i="53"/>
  <c r="P7" i="53"/>
  <c r="K7" i="53" s="1"/>
  <c r="F7" i="53"/>
  <c r="R7" i="54" l="1"/>
  <c r="Q7" i="54"/>
  <c r="R32" i="54"/>
  <c r="Q32" i="54"/>
  <c r="P32" i="54"/>
  <c r="R49" i="54"/>
  <c r="Q49" i="54"/>
  <c r="P49" i="54"/>
  <c r="P7" i="54"/>
  <c r="R12" i="54"/>
  <c r="Q12" i="54"/>
  <c r="P12" i="54"/>
  <c r="R35" i="54"/>
  <c r="Q35" i="54"/>
  <c r="P35" i="54"/>
  <c r="R42" i="54"/>
  <c r="Q42" i="54"/>
  <c r="P42" i="54"/>
  <c r="R52" i="54"/>
  <c r="Q52" i="54"/>
  <c r="P52" i="54"/>
  <c r="R13" i="54"/>
  <c r="Q13" i="54"/>
  <c r="R16" i="54"/>
  <c r="Q16" i="54"/>
  <c r="R19" i="54"/>
  <c r="Q19" i="54"/>
  <c r="R22" i="54"/>
  <c r="Q22" i="54"/>
  <c r="R55" i="54"/>
  <c r="Q55" i="54"/>
  <c r="P55" i="54"/>
  <c r="P13" i="54"/>
  <c r="P16" i="54"/>
  <c r="P19" i="54"/>
  <c r="P22" i="54"/>
  <c r="P8" i="54"/>
  <c r="R26" i="54"/>
  <c r="Q26" i="54"/>
  <c r="P26" i="54"/>
  <c r="R39" i="54"/>
  <c r="Q39" i="54"/>
  <c r="R46" i="54"/>
  <c r="Q46" i="54"/>
  <c r="Q8" i="54"/>
  <c r="R29" i="54"/>
  <c r="Q29" i="54"/>
  <c r="P29" i="54"/>
  <c r="P39" i="54"/>
  <c r="P46" i="54"/>
  <c r="P15" i="54"/>
  <c r="P18" i="54"/>
  <c r="P21" i="54"/>
  <c r="P38" i="54"/>
  <c r="P45" i="54"/>
  <c r="P11" i="54"/>
  <c r="Q15" i="54"/>
  <c r="Q18" i="54"/>
  <c r="Q21" i="54"/>
  <c r="P25" i="54"/>
  <c r="P28" i="54"/>
  <c r="P31" i="54"/>
  <c r="P34" i="54"/>
  <c r="P37" i="54"/>
  <c r="Q38" i="54"/>
  <c r="P41" i="54"/>
  <c r="P44" i="54"/>
  <c r="Q45" i="54"/>
  <c r="P48" i="54"/>
  <c r="P51" i="54"/>
  <c r="P54" i="54"/>
  <c r="N66" i="46" l="1"/>
  <c r="N65" i="46"/>
  <c r="N64" i="46"/>
  <c r="N63" i="46"/>
  <c r="N62" i="46"/>
  <c r="N61" i="46"/>
  <c r="N60" i="46"/>
  <c r="N59" i="46"/>
  <c r="N58" i="46"/>
  <c r="N57" i="46"/>
  <c r="N56" i="46"/>
  <c r="N55" i="46"/>
  <c r="P54" i="46"/>
  <c r="N54" i="46"/>
  <c r="N53" i="46"/>
  <c r="N52" i="46"/>
  <c r="N51" i="46"/>
  <c r="N50" i="46"/>
  <c r="N49" i="46"/>
  <c r="N48" i="46"/>
  <c r="N47" i="46"/>
  <c r="N46" i="46"/>
  <c r="N45" i="46"/>
  <c r="N44" i="46"/>
  <c r="N43" i="46"/>
  <c r="N42" i="46"/>
  <c r="N41" i="46"/>
  <c r="N40" i="46"/>
  <c r="N39" i="46"/>
  <c r="N38" i="46"/>
  <c r="N37" i="46"/>
  <c r="N36" i="46"/>
  <c r="N35" i="46"/>
  <c r="N34" i="46"/>
  <c r="N33" i="46"/>
  <c r="N32" i="46"/>
  <c r="N31" i="46"/>
  <c r="N30" i="46"/>
  <c r="N29" i="46"/>
  <c r="N28" i="46"/>
  <c r="N27" i="46"/>
  <c r="N26" i="46"/>
  <c r="N25" i="46"/>
  <c r="N24" i="46"/>
  <c r="N23" i="46"/>
  <c r="N22" i="46"/>
  <c r="N21" i="46"/>
  <c r="N20" i="46"/>
  <c r="N19" i="46"/>
  <c r="N18" i="46"/>
  <c r="N17" i="46"/>
  <c r="N16" i="46"/>
  <c r="N15" i="46"/>
  <c r="N14" i="46"/>
  <c r="N13" i="46"/>
  <c r="P12" i="46"/>
  <c r="N12" i="46"/>
  <c r="N11" i="46"/>
  <c r="N10" i="46"/>
  <c r="N9" i="46"/>
  <c r="N8" i="46"/>
  <c r="N7" i="46"/>
  <c r="P60" i="45"/>
  <c r="P59" i="45"/>
  <c r="P58" i="45"/>
  <c r="P57" i="45"/>
  <c r="P56" i="45"/>
  <c r="P55" i="45"/>
  <c r="P54" i="45"/>
  <c r="P53" i="45"/>
  <c r="P52" i="45"/>
  <c r="P51" i="45"/>
  <c r="P50" i="45"/>
  <c r="P49" i="45"/>
  <c r="P48" i="45"/>
  <c r="P47" i="45"/>
  <c r="P46" i="45"/>
  <c r="P45" i="45"/>
  <c r="P44" i="45"/>
  <c r="P43" i="45"/>
  <c r="P42" i="45"/>
  <c r="P41" i="45"/>
  <c r="P40" i="45"/>
  <c r="P39" i="45"/>
  <c r="P38" i="45"/>
  <c r="P37" i="45"/>
  <c r="P36" i="45"/>
  <c r="P35" i="45"/>
  <c r="P34" i="45"/>
  <c r="P33" i="45"/>
  <c r="P32" i="45"/>
  <c r="P31" i="45"/>
  <c r="P30" i="45"/>
  <c r="P29" i="45"/>
  <c r="P28" i="45"/>
  <c r="P27" i="45"/>
  <c r="P26" i="45"/>
  <c r="P25" i="45"/>
  <c r="P24" i="45"/>
  <c r="P23" i="45"/>
  <c r="P22" i="45"/>
  <c r="P21" i="45"/>
  <c r="P20" i="45"/>
  <c r="P19" i="45"/>
  <c r="P18" i="45"/>
  <c r="P17" i="45"/>
  <c r="P16" i="45"/>
  <c r="P15" i="45"/>
  <c r="P14" i="45"/>
  <c r="P13" i="45"/>
  <c r="P12" i="45"/>
  <c r="P11" i="45"/>
  <c r="P10" i="45"/>
  <c r="P9" i="45"/>
  <c r="P8" i="45"/>
  <c r="P7" i="45"/>
  <c r="R22" i="38"/>
  <c r="Q22" i="38"/>
  <c r="P22" i="38"/>
  <c r="R20" i="38"/>
  <c r="Q20" i="38"/>
  <c r="P20" i="38"/>
  <c r="R17" i="38"/>
  <c r="Q17" i="38"/>
  <c r="P17" i="38"/>
  <c r="R15" i="38"/>
  <c r="Q15" i="38"/>
  <c r="P15" i="38"/>
  <c r="R10" i="38"/>
  <c r="Q10" i="38"/>
  <c r="P10" i="38"/>
  <c r="R8" i="38"/>
  <c r="Q8" i="38"/>
  <c r="P8" i="38"/>
  <c r="N8" i="38"/>
  <c r="P19" i="37"/>
  <c r="R19" i="37" s="1"/>
  <c r="P17" i="37"/>
  <c r="R17" i="37" s="1"/>
  <c r="R15" i="37"/>
  <c r="P15" i="37"/>
  <c r="P13" i="37"/>
  <c r="R13" i="37" s="1"/>
  <c r="P10" i="37"/>
  <c r="R10" i="37" s="1"/>
  <c r="R8" i="37"/>
  <c r="P8" i="37"/>
  <c r="P27" i="36" l="1"/>
  <c r="R27" i="36" s="1"/>
  <c r="P26" i="36"/>
  <c r="R26" i="36" s="1"/>
  <c r="P25" i="36"/>
  <c r="R25" i="36" s="1"/>
  <c r="P24" i="36"/>
  <c r="R24" i="36" s="1"/>
  <c r="P23" i="36"/>
  <c r="R23" i="36" s="1"/>
  <c r="P22" i="36"/>
  <c r="R22" i="36" s="1"/>
  <c r="P21" i="36"/>
  <c r="R21" i="36" s="1"/>
  <c r="P20" i="36"/>
  <c r="R20" i="36" s="1"/>
  <c r="P19" i="36"/>
  <c r="R19" i="36" s="1"/>
  <c r="P18" i="36"/>
  <c r="R18" i="36" s="1"/>
  <c r="P17" i="36"/>
  <c r="R17" i="36" s="1"/>
  <c r="P16" i="36"/>
  <c r="R16" i="36" s="1"/>
  <c r="P15" i="36"/>
  <c r="R15" i="36" s="1"/>
  <c r="P14" i="36"/>
  <c r="R14" i="36" s="1"/>
  <c r="P13" i="36"/>
  <c r="R13" i="36" s="1"/>
  <c r="P12" i="36"/>
  <c r="R12" i="36" s="1"/>
  <c r="P11" i="36"/>
  <c r="R11" i="36" s="1"/>
  <c r="P10" i="36"/>
  <c r="R10" i="36" s="1"/>
  <c r="P9" i="36"/>
  <c r="R9" i="36" s="1"/>
  <c r="P8" i="36"/>
  <c r="R8" i="36" s="1"/>
  <c r="P7" i="36"/>
  <c r="R7" i="36" s="1"/>
  <c r="S25" i="31"/>
  <c r="M25" i="31"/>
  <c r="L25" i="31"/>
  <c r="K25" i="31"/>
  <c r="S24" i="31"/>
  <c r="M24" i="31"/>
  <c r="L24" i="31"/>
  <c r="K24" i="31"/>
  <c r="S23" i="31"/>
  <c r="M23" i="31"/>
  <c r="L23" i="31"/>
  <c r="K23" i="31"/>
  <c r="S22" i="31"/>
  <c r="M22" i="31"/>
  <c r="L22" i="31"/>
  <c r="K22" i="31"/>
  <c r="S21" i="31"/>
  <c r="M21" i="31"/>
  <c r="L21" i="31"/>
  <c r="K21" i="31"/>
  <c r="S20" i="31"/>
  <c r="M20" i="31"/>
  <c r="L20" i="31"/>
  <c r="K20" i="31"/>
  <c r="S19" i="31"/>
  <c r="M19" i="31"/>
  <c r="L19" i="31"/>
  <c r="K19" i="31"/>
  <c r="S18" i="31"/>
  <c r="M18" i="31"/>
  <c r="L18" i="31"/>
  <c r="K18" i="31"/>
  <c r="S17" i="31"/>
  <c r="M17" i="31"/>
  <c r="L17" i="31"/>
  <c r="K17" i="31"/>
  <c r="S16" i="31"/>
  <c r="M16" i="31"/>
  <c r="L16" i="31"/>
  <c r="K16" i="31"/>
  <c r="S15" i="31"/>
  <c r="M15" i="31"/>
  <c r="L15" i="31"/>
  <c r="K15" i="31"/>
  <c r="S14" i="31"/>
  <c r="M14" i="31"/>
  <c r="L14" i="31"/>
  <c r="K14" i="31"/>
  <c r="S13" i="31"/>
  <c r="M13" i="31"/>
  <c r="L13" i="31"/>
  <c r="K13" i="31"/>
  <c r="S12" i="31"/>
  <c r="M12" i="31"/>
  <c r="L12" i="31"/>
  <c r="K12" i="31"/>
  <c r="S11" i="31"/>
  <c r="M11" i="31"/>
  <c r="L11" i="31"/>
  <c r="K11" i="31"/>
  <c r="S10" i="31"/>
  <c r="M10" i="31"/>
  <c r="L10" i="31"/>
  <c r="K10" i="31"/>
  <c r="S9" i="31"/>
  <c r="M9" i="31"/>
  <c r="L9" i="31"/>
  <c r="K9" i="31"/>
  <c r="S8" i="31"/>
  <c r="M8" i="31"/>
  <c r="L8" i="31"/>
  <c r="K8" i="31"/>
  <c r="S7" i="31"/>
  <c r="M7" i="31"/>
  <c r="L7" i="31"/>
  <c r="K7" i="31"/>
  <c r="P14" i="28" l="1"/>
  <c r="P13" i="28"/>
  <c r="M13" i="28"/>
  <c r="L13" i="28"/>
  <c r="K13" i="28"/>
  <c r="P12" i="28"/>
  <c r="P11" i="28"/>
  <c r="M11" i="28"/>
  <c r="L11" i="28"/>
  <c r="K11" i="28"/>
  <c r="P10" i="28"/>
  <c r="M10" i="28"/>
  <c r="L10" i="28"/>
  <c r="K10" i="28"/>
  <c r="P9" i="28"/>
  <c r="P8" i="28"/>
  <c r="M8" i="28"/>
  <c r="L8" i="28"/>
  <c r="K8" i="28"/>
  <c r="P7" i="28"/>
  <c r="M7" i="28"/>
  <c r="L7" i="28"/>
  <c r="K7" i="28"/>
  <c r="N62" i="27" l="1"/>
  <c r="R61" i="27"/>
  <c r="N61" i="27"/>
  <c r="Q61" i="27" s="1"/>
  <c r="R60" i="27"/>
  <c r="Q60" i="27"/>
  <c r="P60" i="27"/>
  <c r="N60" i="27"/>
  <c r="N59" i="27"/>
  <c r="R58" i="27"/>
  <c r="N58" i="27"/>
  <c r="Q58" i="27" s="1"/>
  <c r="R57" i="27"/>
  <c r="Q57" i="27"/>
  <c r="P57" i="27"/>
  <c r="N57" i="27"/>
  <c r="N56" i="27"/>
  <c r="R55" i="27"/>
  <c r="N55" i="27"/>
  <c r="Q55" i="27" s="1"/>
  <c r="R54" i="27"/>
  <c r="Q54" i="27"/>
  <c r="P54" i="27"/>
  <c r="N54" i="27"/>
  <c r="N53" i="27"/>
  <c r="R52" i="27"/>
  <c r="N52" i="27"/>
  <c r="Q52" i="27" s="1"/>
  <c r="R51" i="27"/>
  <c r="Q51" i="27"/>
  <c r="P51" i="27"/>
  <c r="N51" i="27"/>
  <c r="N50" i="27"/>
  <c r="R49" i="27"/>
  <c r="N49" i="27"/>
  <c r="Q49" i="27" s="1"/>
  <c r="R48" i="27"/>
  <c r="Q48" i="27"/>
  <c r="P48" i="27"/>
  <c r="N48" i="27"/>
  <c r="N47" i="27"/>
  <c r="R46" i="27"/>
  <c r="N46" i="27"/>
  <c r="Q46" i="27" s="1"/>
  <c r="R45" i="27"/>
  <c r="Q45" i="27"/>
  <c r="P45" i="27"/>
  <c r="N45" i="27"/>
  <c r="N44" i="27"/>
  <c r="R43" i="27"/>
  <c r="N43" i="27"/>
  <c r="Q43" i="27" s="1"/>
  <c r="R42" i="27"/>
  <c r="Q42" i="27"/>
  <c r="P42" i="27"/>
  <c r="N42" i="27"/>
  <c r="N41" i="27"/>
  <c r="R40" i="27"/>
  <c r="N40" i="27"/>
  <c r="Q40" i="27" s="1"/>
  <c r="R39" i="27"/>
  <c r="Q39" i="27"/>
  <c r="P39" i="27"/>
  <c r="N39" i="27"/>
  <c r="N38" i="27"/>
  <c r="R37" i="27"/>
  <c r="N37" i="27"/>
  <c r="Q37" i="27" s="1"/>
  <c r="R36" i="27"/>
  <c r="Q36" i="27"/>
  <c r="P36" i="27"/>
  <c r="N36" i="27"/>
  <c r="N35" i="27"/>
  <c r="R34" i="27"/>
  <c r="N34" i="27"/>
  <c r="Q34" i="27" s="1"/>
  <c r="R33" i="27"/>
  <c r="Q33" i="27"/>
  <c r="P33" i="27"/>
  <c r="N33" i="27"/>
  <c r="P32" i="27"/>
  <c r="N32" i="27"/>
  <c r="R31" i="27"/>
  <c r="N31" i="27"/>
  <c r="Q31" i="27" s="1"/>
  <c r="R30" i="27"/>
  <c r="Q30" i="27"/>
  <c r="P30" i="27"/>
  <c r="N30" i="27"/>
  <c r="N29" i="27"/>
  <c r="R28" i="27"/>
  <c r="N28" i="27"/>
  <c r="Q28" i="27" s="1"/>
  <c r="R27" i="27"/>
  <c r="Q27" i="27"/>
  <c r="P27" i="27"/>
  <c r="N27" i="27"/>
  <c r="N26" i="27"/>
  <c r="R25" i="27"/>
  <c r="N25" i="27"/>
  <c r="Q25" i="27" s="1"/>
  <c r="R24" i="27"/>
  <c r="Q24" i="27"/>
  <c r="P24" i="27"/>
  <c r="N24" i="27"/>
  <c r="P23" i="27"/>
  <c r="N23" i="27"/>
  <c r="R22" i="27"/>
  <c r="N22" i="27"/>
  <c r="Q22" i="27" s="1"/>
  <c r="R21" i="27"/>
  <c r="Q21" i="27"/>
  <c r="P21" i="27"/>
  <c r="N21" i="27"/>
  <c r="N20" i="27"/>
  <c r="R19" i="27"/>
  <c r="N19" i="27"/>
  <c r="Q19" i="27" s="1"/>
  <c r="R18" i="27"/>
  <c r="Q18" i="27"/>
  <c r="P18" i="27"/>
  <c r="N18" i="27"/>
  <c r="N17" i="27"/>
  <c r="R16" i="27"/>
  <c r="N16" i="27"/>
  <c r="Q16" i="27" s="1"/>
  <c r="R15" i="27"/>
  <c r="Q15" i="27"/>
  <c r="P15" i="27"/>
  <c r="N15" i="27"/>
  <c r="P14" i="27"/>
  <c r="N14" i="27"/>
  <c r="R13" i="27"/>
  <c r="N13" i="27"/>
  <c r="Q13" i="27" s="1"/>
  <c r="R12" i="27"/>
  <c r="Q12" i="27"/>
  <c r="P12" i="27"/>
  <c r="N12" i="27"/>
  <c r="N11" i="27"/>
  <c r="R10" i="27"/>
  <c r="N10" i="27"/>
  <c r="Q10" i="27" s="1"/>
  <c r="R9" i="27"/>
  <c r="Q9" i="27"/>
  <c r="P9" i="27"/>
  <c r="N9" i="27"/>
  <c r="N8" i="27"/>
  <c r="R7" i="27"/>
  <c r="N7" i="27"/>
  <c r="Q7" i="27" s="1"/>
  <c r="P62" i="26"/>
  <c r="R62" i="26" s="1"/>
  <c r="P61" i="26"/>
  <c r="R61" i="26" s="1"/>
  <c r="R60" i="26"/>
  <c r="P60" i="26"/>
  <c r="P59" i="26"/>
  <c r="R59" i="26" s="1"/>
  <c r="P58" i="26"/>
  <c r="R58" i="26" s="1"/>
  <c r="R57" i="26"/>
  <c r="P57" i="26"/>
  <c r="P56" i="26"/>
  <c r="R56" i="26" s="1"/>
  <c r="P55" i="26"/>
  <c r="R55" i="26" s="1"/>
  <c r="R54" i="26"/>
  <c r="P54" i="26"/>
  <c r="P53" i="26"/>
  <c r="R53" i="26" s="1"/>
  <c r="P52" i="26"/>
  <c r="R52" i="26" s="1"/>
  <c r="R51" i="26"/>
  <c r="P51" i="26"/>
  <c r="P50" i="26"/>
  <c r="R50" i="26" s="1"/>
  <c r="P49" i="26"/>
  <c r="R49" i="26" s="1"/>
  <c r="R48" i="26"/>
  <c r="P48" i="26"/>
  <c r="P47" i="26"/>
  <c r="R47" i="26" s="1"/>
  <c r="P46" i="26"/>
  <c r="R46" i="26" s="1"/>
  <c r="R45" i="26"/>
  <c r="P45" i="26"/>
  <c r="P44" i="26"/>
  <c r="R44" i="26" s="1"/>
  <c r="P43" i="26"/>
  <c r="R43" i="26" s="1"/>
  <c r="R42" i="26"/>
  <c r="P42" i="26"/>
  <c r="P41" i="26"/>
  <c r="R41" i="26" s="1"/>
  <c r="P40" i="26"/>
  <c r="R40" i="26" s="1"/>
  <c r="R39" i="26"/>
  <c r="P39" i="26"/>
  <c r="P38" i="26"/>
  <c r="R38" i="26" s="1"/>
  <c r="P37" i="26"/>
  <c r="R37" i="26" s="1"/>
  <c r="R36" i="26"/>
  <c r="P36" i="26"/>
  <c r="P35" i="26"/>
  <c r="R35" i="26" s="1"/>
  <c r="P34" i="26"/>
  <c r="R34" i="26" s="1"/>
  <c r="R33" i="26"/>
  <c r="P33" i="26"/>
  <c r="P32" i="26"/>
  <c r="R32" i="26" s="1"/>
  <c r="P31" i="26"/>
  <c r="R31" i="26" s="1"/>
  <c r="R30" i="26"/>
  <c r="P30" i="26"/>
  <c r="P29" i="26"/>
  <c r="R29" i="26" s="1"/>
  <c r="P28" i="26"/>
  <c r="R28" i="26" s="1"/>
  <c r="R27" i="26"/>
  <c r="P27" i="26"/>
  <c r="P26" i="26"/>
  <c r="R26" i="26" s="1"/>
  <c r="P25" i="26"/>
  <c r="R25" i="26" s="1"/>
  <c r="R24" i="26"/>
  <c r="P24" i="26"/>
  <c r="P23" i="26"/>
  <c r="R23" i="26" s="1"/>
  <c r="P22" i="26"/>
  <c r="R22" i="26" s="1"/>
  <c r="R21" i="26"/>
  <c r="P21" i="26"/>
  <c r="P20" i="26"/>
  <c r="R20" i="26" s="1"/>
  <c r="P19" i="26"/>
  <c r="R19" i="26" s="1"/>
  <c r="R18" i="26"/>
  <c r="P18" i="26"/>
  <c r="P17" i="26"/>
  <c r="R17" i="26" s="1"/>
  <c r="P16" i="26"/>
  <c r="R16" i="26" s="1"/>
  <c r="R15" i="26"/>
  <c r="P15" i="26"/>
  <c r="P14" i="26"/>
  <c r="R14" i="26" s="1"/>
  <c r="P13" i="26"/>
  <c r="R13" i="26" s="1"/>
  <c r="R12" i="26"/>
  <c r="P12" i="26"/>
  <c r="P11" i="26"/>
  <c r="R11" i="26" s="1"/>
  <c r="P10" i="26"/>
  <c r="R10" i="26" s="1"/>
  <c r="R9" i="26"/>
  <c r="P9" i="26"/>
  <c r="P8" i="26"/>
  <c r="R8" i="26" s="1"/>
  <c r="P7" i="26"/>
  <c r="R7" i="26" s="1"/>
  <c r="R50" i="27" l="1"/>
  <c r="Q50" i="27"/>
  <c r="P50" i="27"/>
  <c r="R8" i="27"/>
  <c r="Q8" i="27"/>
  <c r="R17" i="27"/>
  <c r="Q17" i="27"/>
  <c r="R26" i="27"/>
  <c r="Q26" i="27"/>
  <c r="R35" i="27"/>
  <c r="Q35" i="27"/>
  <c r="P35" i="27"/>
  <c r="R53" i="27"/>
  <c r="Q53" i="27"/>
  <c r="P53" i="27"/>
  <c r="P8" i="27"/>
  <c r="P17" i="27"/>
  <c r="P26" i="27"/>
  <c r="R38" i="27"/>
  <c r="Q38" i="27"/>
  <c r="P38" i="27"/>
  <c r="R56" i="27"/>
  <c r="Q56" i="27"/>
  <c r="P56" i="27"/>
  <c r="R11" i="27"/>
  <c r="Q11" i="27"/>
  <c r="R20" i="27"/>
  <c r="Q20" i="27"/>
  <c r="R29" i="27"/>
  <c r="Q29" i="27"/>
  <c r="P41" i="27"/>
  <c r="R41" i="27"/>
  <c r="Q41" i="27"/>
  <c r="R59" i="27"/>
  <c r="Q59" i="27"/>
  <c r="P59" i="27"/>
  <c r="P11" i="27"/>
  <c r="P20" i="27"/>
  <c r="P29" i="27"/>
  <c r="R44" i="27"/>
  <c r="Q44" i="27"/>
  <c r="P44" i="27"/>
  <c r="R62" i="27"/>
  <c r="Q62" i="27"/>
  <c r="P62" i="27"/>
  <c r="R14" i="27"/>
  <c r="Q14" i="27"/>
  <c r="R23" i="27"/>
  <c r="Q23" i="27"/>
  <c r="R32" i="27"/>
  <c r="Q32" i="27"/>
  <c r="R47" i="27"/>
  <c r="Q47" i="27"/>
  <c r="P47" i="27"/>
  <c r="P7" i="27"/>
  <c r="P10" i="27"/>
  <c r="P13" i="27"/>
  <c r="P16" i="27"/>
  <c r="P19" i="27"/>
  <c r="P22" i="27"/>
  <c r="P25" i="27"/>
  <c r="P28" i="27"/>
  <c r="P31" i="27"/>
  <c r="P34" i="27"/>
  <c r="P37" i="27"/>
  <c r="P40" i="27"/>
  <c r="P43" i="27"/>
  <c r="P46" i="27"/>
  <c r="P49" i="27"/>
  <c r="P52" i="27"/>
  <c r="P55" i="27"/>
  <c r="P58" i="27"/>
  <c r="P61" i="27"/>
  <c r="P10" i="25" l="1"/>
  <c r="P9" i="25"/>
  <c r="P8" i="25"/>
  <c r="P7" i="25"/>
  <c r="M69" i="15"/>
  <c r="L69" i="15"/>
  <c r="F69" i="15"/>
  <c r="M68" i="15"/>
  <c r="L68" i="15"/>
  <c r="F68" i="15"/>
  <c r="M67" i="15"/>
  <c r="L67" i="15"/>
  <c r="F67" i="15"/>
  <c r="F66" i="15"/>
  <c r="F65" i="15"/>
  <c r="F64" i="15"/>
  <c r="M63" i="15"/>
  <c r="L63" i="15"/>
  <c r="F63" i="15"/>
  <c r="M62" i="15"/>
  <c r="L62" i="15"/>
  <c r="F62" i="15"/>
  <c r="M61" i="15"/>
  <c r="L61" i="15"/>
  <c r="F61" i="15"/>
  <c r="M60" i="15"/>
  <c r="L60" i="15"/>
  <c r="F60" i="15"/>
  <c r="M59" i="15"/>
  <c r="L59" i="15"/>
  <c r="F59" i="15"/>
  <c r="M58" i="15"/>
  <c r="L58" i="15"/>
  <c r="F58" i="15"/>
  <c r="F57" i="15"/>
  <c r="M56" i="15"/>
  <c r="L56" i="15"/>
  <c r="F56" i="15"/>
  <c r="M54" i="15"/>
  <c r="L54" i="15"/>
  <c r="F54" i="15"/>
  <c r="M52" i="15"/>
  <c r="L52" i="15"/>
  <c r="F52" i="15"/>
  <c r="M50" i="15"/>
  <c r="L50" i="15"/>
  <c r="F50" i="15"/>
  <c r="M48" i="15"/>
  <c r="L48" i="15"/>
  <c r="F48" i="15"/>
  <c r="F47" i="15"/>
  <c r="F46" i="15"/>
  <c r="M45" i="15"/>
  <c r="L45" i="15"/>
  <c r="F45" i="15"/>
  <c r="M44" i="15"/>
  <c r="L44" i="15"/>
  <c r="F44" i="15"/>
  <c r="M43" i="15"/>
  <c r="L43" i="15"/>
  <c r="F43" i="15"/>
  <c r="M42" i="15"/>
  <c r="L42" i="15"/>
  <c r="F42" i="15"/>
  <c r="F41" i="15"/>
  <c r="M40" i="15"/>
  <c r="L40" i="15"/>
  <c r="F40" i="15"/>
  <c r="M39" i="15"/>
  <c r="L39" i="15"/>
  <c r="F39" i="15"/>
  <c r="F38" i="15"/>
  <c r="M37" i="15"/>
  <c r="L37" i="15"/>
  <c r="F37" i="15"/>
  <c r="M36" i="15"/>
  <c r="L36" i="15"/>
  <c r="F36" i="15"/>
  <c r="M35" i="15"/>
  <c r="L35" i="15"/>
  <c r="F35" i="15"/>
  <c r="M34" i="15"/>
  <c r="L34" i="15"/>
  <c r="F34" i="15"/>
  <c r="F33" i="15"/>
  <c r="F32" i="15"/>
  <c r="F31" i="15"/>
  <c r="M30" i="15"/>
  <c r="L30" i="15"/>
  <c r="F30" i="15"/>
  <c r="M29" i="15"/>
  <c r="L29" i="15"/>
  <c r="F29" i="15"/>
  <c r="F28" i="15"/>
  <c r="M26" i="15"/>
  <c r="L26" i="15"/>
  <c r="F26" i="15"/>
  <c r="M25" i="15"/>
  <c r="L25" i="15"/>
  <c r="F25" i="15"/>
  <c r="M24" i="15"/>
  <c r="L24" i="15"/>
  <c r="F24" i="15"/>
  <c r="M23" i="15"/>
  <c r="L23" i="15"/>
  <c r="F23" i="15"/>
  <c r="F22" i="15"/>
  <c r="M21" i="15"/>
  <c r="L21" i="15"/>
  <c r="F21" i="15"/>
  <c r="M20" i="15"/>
  <c r="L20" i="15"/>
  <c r="F20" i="15"/>
  <c r="M19" i="15"/>
  <c r="L19" i="15"/>
  <c r="F19" i="15"/>
  <c r="M18" i="15"/>
  <c r="L18" i="15"/>
  <c r="F18" i="15"/>
  <c r="M17" i="15"/>
  <c r="L17" i="15"/>
  <c r="F17" i="15"/>
  <c r="M16" i="15"/>
  <c r="L16" i="15"/>
  <c r="F16" i="15"/>
  <c r="M15" i="15"/>
  <c r="L15" i="15"/>
  <c r="F15" i="15"/>
  <c r="M14" i="15"/>
  <c r="L14" i="15"/>
  <c r="F14" i="15"/>
  <c r="M13" i="15"/>
  <c r="L13" i="15"/>
  <c r="F13" i="15"/>
  <c r="M12" i="15"/>
  <c r="L12" i="15"/>
  <c r="F12" i="15"/>
  <c r="M11" i="15"/>
  <c r="L11" i="15"/>
  <c r="F11" i="15"/>
  <c r="M10" i="15"/>
  <c r="L10" i="15"/>
  <c r="F10" i="15"/>
  <c r="M9" i="15"/>
  <c r="L9" i="15"/>
  <c r="F9" i="15"/>
  <c r="M8" i="15"/>
  <c r="L8" i="15"/>
  <c r="F8" i="15"/>
  <c r="M7" i="15"/>
  <c r="L7" i="15"/>
  <c r="F7" i="15"/>
  <c r="O65" i="9"/>
  <c r="Q65" i="9" s="1"/>
  <c r="L65" i="9"/>
  <c r="O64" i="9"/>
  <c r="Q64" i="9" s="1"/>
  <c r="L64" i="9"/>
  <c r="O63" i="9"/>
  <c r="Q63" i="9" s="1"/>
  <c r="L63" i="9"/>
  <c r="O62" i="9"/>
  <c r="Q62" i="9" s="1"/>
  <c r="O61" i="9"/>
  <c r="Q61" i="9" s="1"/>
  <c r="L61" i="9"/>
  <c r="O60" i="9"/>
  <c r="Q60" i="9" s="1"/>
  <c r="Q59" i="9"/>
  <c r="O59" i="9"/>
  <c r="L59" i="9"/>
  <c r="O58" i="9"/>
  <c r="Q58" i="9" s="1"/>
  <c r="O57" i="9"/>
  <c r="Q57" i="9" s="1"/>
  <c r="L57" i="9"/>
  <c r="O56" i="9"/>
  <c r="Q56" i="9" s="1"/>
  <c r="O55" i="9"/>
  <c r="Q55" i="9" s="1"/>
  <c r="L55" i="9"/>
  <c r="O54" i="9"/>
  <c r="Q54" i="9" s="1"/>
  <c r="O53" i="9"/>
  <c r="Q53" i="9" s="1"/>
  <c r="L53" i="9"/>
  <c r="Q52" i="9"/>
  <c r="O52" i="9"/>
  <c r="O51" i="9"/>
  <c r="Q51" i="9" s="1"/>
  <c r="L51" i="9"/>
  <c r="O50" i="9"/>
  <c r="Q50" i="9" s="1"/>
  <c r="L50" i="9"/>
  <c r="O49" i="9"/>
  <c r="Q49" i="9" s="1"/>
  <c r="L49" i="9"/>
  <c r="O48" i="9"/>
  <c r="Q48" i="9" s="1"/>
  <c r="L48" i="9"/>
  <c r="O47" i="9"/>
  <c r="Q47" i="9" s="1"/>
  <c r="L47" i="9"/>
  <c r="O46" i="9"/>
  <c r="Q46" i="9" s="1"/>
  <c r="L46" i="9"/>
  <c r="O45" i="9"/>
  <c r="Q45" i="9" s="1"/>
  <c r="L45" i="9"/>
  <c r="O44" i="9"/>
  <c r="Q44" i="9" s="1"/>
  <c r="L44" i="9"/>
  <c r="O43" i="9"/>
  <c r="Q43" i="9" s="1"/>
  <c r="L43" i="9"/>
  <c r="O42" i="9"/>
  <c r="Q42" i="9" s="1"/>
  <c r="L42" i="9"/>
  <c r="O41" i="9"/>
  <c r="Q41" i="9" s="1"/>
  <c r="L41" i="9"/>
  <c r="O40" i="9"/>
  <c r="Q40" i="9" s="1"/>
  <c r="L40" i="9"/>
  <c r="O39" i="9"/>
  <c r="Q39" i="9" s="1"/>
  <c r="L39" i="9"/>
  <c r="O38" i="9"/>
  <c r="Q38" i="9" s="1"/>
  <c r="L38" i="9"/>
  <c r="O37" i="9"/>
  <c r="Q37" i="9" s="1"/>
  <c r="L37" i="9"/>
  <c r="O36" i="9"/>
  <c r="Q36" i="9" s="1"/>
  <c r="L36" i="9"/>
  <c r="O35" i="9"/>
  <c r="Q35" i="9" s="1"/>
  <c r="L35" i="9"/>
  <c r="O34" i="9"/>
  <c r="Q34" i="9" s="1"/>
  <c r="L34" i="9"/>
  <c r="O33" i="9"/>
  <c r="Q33" i="9" s="1"/>
  <c r="L33" i="9"/>
  <c r="O32" i="9"/>
  <c r="Q32" i="9" s="1"/>
  <c r="O31" i="9"/>
  <c r="Q31" i="9" s="1"/>
  <c r="L31" i="9"/>
  <c r="O30" i="9"/>
  <c r="Q30" i="9" s="1"/>
  <c r="Q29" i="9"/>
  <c r="O29" i="9"/>
  <c r="L29" i="9"/>
  <c r="O28" i="9"/>
  <c r="Q28" i="9" s="1"/>
  <c r="O27" i="9"/>
  <c r="Q27" i="9" s="1"/>
  <c r="L27" i="9"/>
  <c r="O26" i="9"/>
  <c r="Q26" i="9" s="1"/>
  <c r="O25" i="9"/>
  <c r="Q25" i="9" s="1"/>
  <c r="L25" i="9"/>
  <c r="O24" i="9"/>
  <c r="Q24" i="9" s="1"/>
  <c r="O23" i="9"/>
  <c r="Q23" i="9" s="1"/>
  <c r="L23" i="9"/>
  <c r="Q22" i="9"/>
  <c r="O22" i="9"/>
  <c r="O21" i="9"/>
  <c r="Q21" i="9" s="1"/>
  <c r="L21" i="9"/>
  <c r="O20" i="9"/>
  <c r="Q20" i="9" s="1"/>
  <c r="L20" i="9"/>
  <c r="O19" i="9"/>
  <c r="Q19" i="9" s="1"/>
  <c r="L19" i="9"/>
  <c r="O18" i="9"/>
  <c r="Q18" i="9" s="1"/>
  <c r="L18" i="9"/>
  <c r="O17" i="9"/>
  <c r="Q17" i="9" s="1"/>
  <c r="L17" i="9"/>
  <c r="O16" i="9"/>
  <c r="Q16" i="9" s="1"/>
  <c r="L16" i="9"/>
  <c r="O15" i="9"/>
  <c r="Q15" i="9" s="1"/>
  <c r="L15" i="9"/>
  <c r="O14" i="9"/>
  <c r="Q14" i="9" s="1"/>
  <c r="L14" i="9"/>
  <c r="O13" i="9"/>
  <c r="Q13" i="9" s="1"/>
  <c r="L13" i="9"/>
  <c r="O12" i="9"/>
  <c r="Q12" i="9" s="1"/>
  <c r="O11" i="9"/>
  <c r="Q11" i="9" s="1"/>
  <c r="L11" i="9"/>
  <c r="O10" i="9"/>
  <c r="Q10" i="9" s="1"/>
  <c r="Q9" i="9"/>
  <c r="O9" i="9"/>
  <c r="L9" i="9"/>
  <c r="O8" i="9"/>
  <c r="Q8" i="9" s="1"/>
  <c r="L8" i="9"/>
  <c r="Q7" i="9"/>
  <c r="O7" i="9"/>
  <c r="L7" i="9"/>
  <c r="G71" i="8" l="1"/>
  <c r="G70" i="8"/>
  <c r="G69" i="8"/>
  <c r="G68" i="8"/>
  <c r="G67" i="8"/>
  <c r="G66" i="8"/>
  <c r="G65" i="8"/>
  <c r="G64" i="8"/>
  <c r="G63" i="8"/>
  <c r="G62" i="8"/>
  <c r="G61" i="8"/>
  <c r="G60" i="8"/>
  <c r="G59" i="8"/>
  <c r="G58" i="8"/>
  <c r="G57" i="8"/>
  <c r="G56" i="8"/>
  <c r="G55" i="8"/>
  <c r="G54" i="8"/>
  <c r="G53" i="8"/>
  <c r="G52" i="8"/>
  <c r="G51" i="8"/>
  <c r="G50" i="8"/>
  <c r="G49" i="8"/>
  <c r="G48" i="8"/>
  <c r="G47" i="8"/>
  <c r="G46" i="8"/>
  <c r="G45" i="8"/>
  <c r="G44" i="8"/>
  <c r="G43" i="8"/>
  <c r="G42" i="8"/>
  <c r="G41" i="8"/>
  <c r="G40" i="8"/>
  <c r="G39" i="8"/>
  <c r="G38" i="8"/>
  <c r="G37" i="8"/>
  <c r="G36" i="8"/>
  <c r="G35" i="8"/>
  <c r="G34" i="8"/>
  <c r="G33" i="8"/>
  <c r="G32" i="8"/>
  <c r="G31" i="8"/>
  <c r="G30" i="8"/>
  <c r="G29" i="8"/>
  <c r="G28" i="8"/>
  <c r="G27" i="8"/>
  <c r="G26" i="8"/>
  <c r="G25" i="8"/>
  <c r="G24" i="8"/>
  <c r="G23" i="8"/>
  <c r="G22" i="8"/>
  <c r="G21" i="8"/>
  <c r="G20" i="8"/>
  <c r="G19" i="8"/>
  <c r="G18" i="8"/>
  <c r="G17" i="8"/>
  <c r="G16" i="8"/>
  <c r="G15" i="8"/>
  <c r="G14" i="8"/>
  <c r="G13" i="8"/>
  <c r="G12" i="8"/>
  <c r="G11" i="8"/>
  <c r="G10" i="8"/>
  <c r="G9" i="8"/>
  <c r="G8" i="8"/>
  <c r="G7" i="8"/>
  <c r="F71" i="7"/>
  <c r="F70" i="7"/>
  <c r="F69" i="7"/>
  <c r="F68" i="7"/>
  <c r="F67" i="7"/>
  <c r="F66" i="7"/>
  <c r="F65" i="7"/>
  <c r="F64" i="7"/>
  <c r="F63" i="7"/>
  <c r="F62" i="7"/>
  <c r="F61" i="7"/>
  <c r="F60" i="7"/>
  <c r="F59" i="7"/>
  <c r="F58" i="7"/>
  <c r="F57" i="7"/>
  <c r="F56" i="7"/>
  <c r="F55" i="7"/>
  <c r="F54" i="7"/>
  <c r="F53" i="7"/>
  <c r="F52" i="7"/>
  <c r="F51" i="7"/>
  <c r="F50" i="7"/>
  <c r="F49" i="7"/>
  <c r="F48" i="7"/>
  <c r="F47" i="7"/>
  <c r="F46" i="7"/>
  <c r="F45" i="7"/>
  <c r="F44" i="7"/>
  <c r="F43" i="7"/>
  <c r="F42" i="7"/>
  <c r="F41" i="7"/>
  <c r="F40" i="7"/>
  <c r="F39" i="7"/>
  <c r="F38" i="7"/>
  <c r="F37" i="7"/>
  <c r="F36" i="7"/>
  <c r="F35" i="7"/>
  <c r="F34" i="7"/>
  <c r="F33" i="7"/>
  <c r="F32" i="7"/>
  <c r="F31" i="7"/>
  <c r="F30" i="7"/>
  <c r="F29" i="7"/>
  <c r="F28" i="7"/>
  <c r="F27" i="7"/>
  <c r="F26" i="7"/>
  <c r="F25" i="7"/>
  <c r="F24" i="7"/>
  <c r="F23" i="7"/>
  <c r="F22" i="7"/>
  <c r="F21" i="7"/>
  <c r="F20" i="7"/>
  <c r="F19" i="7"/>
  <c r="F18" i="7"/>
  <c r="F17" i="7"/>
  <c r="F16" i="7"/>
  <c r="F15" i="7"/>
  <c r="F14" i="7"/>
  <c r="F13" i="7"/>
  <c r="F12" i="7"/>
  <c r="F11" i="7"/>
  <c r="F10" i="7"/>
  <c r="F9" i="7"/>
  <c r="F8" i="7"/>
  <c r="F7" i="7"/>
  <c r="N8" i="5" l="1"/>
  <c r="N7" i="5"/>
  <c r="P22" i="4"/>
  <c r="P21" i="4"/>
  <c r="P20" i="4"/>
  <c r="P19" i="4"/>
  <c r="P18" i="4"/>
  <c r="P17" i="4"/>
  <c r="P16" i="4"/>
  <c r="P15" i="4"/>
  <c r="P14" i="4"/>
  <c r="P13" i="4"/>
  <c r="P12" i="4"/>
  <c r="P11" i="4"/>
  <c r="P10" i="4"/>
  <c r="P9" i="4"/>
  <c r="P8" i="4"/>
  <c r="P7"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Tiffany Riad</author>
  </authors>
  <commentList>
    <comment ref="C6" authorId="0" shapeId="0" xr:uid="{E11EC216-03FB-4043-9CAA-44461FF48F75}">
      <text>
        <r>
          <rPr>
            <sz val="15"/>
            <color indexed="81"/>
            <rFont val="Tahoma"/>
            <family val="2"/>
          </rPr>
          <t>This code must match the code listed as the "End Product Code" on the approved SEPDS.  Additionally, the third party tracking company must use the "End Product Code" as well
Please be cautious of including or removing leading zero's, dashes or special characters.</t>
        </r>
        <r>
          <rPr>
            <sz val="9"/>
            <color indexed="81"/>
            <rFont val="Tahoma"/>
            <family val="2"/>
          </rPr>
          <t xml:space="preserve">
</t>
        </r>
      </text>
    </comment>
    <comment ref="G6" authorId="0" shapeId="0" xr:uid="{B7BBF3B4-4240-4F78-B7B5-F7F724BAFDF9}">
      <text>
        <r>
          <rPr>
            <sz val="15"/>
            <color indexed="81"/>
            <rFont val="Tahoma"/>
            <family val="2"/>
          </rPr>
          <t xml:space="preserve">Number of units in a master case.
</t>
        </r>
      </text>
    </comment>
    <comment ref="I6" authorId="0" shapeId="0" xr:uid="{BBF1C354-E605-4D7E-9442-3B1CADE8ED75}">
      <text>
        <r>
          <rPr>
            <sz val="15"/>
            <color indexed="81"/>
            <rFont val="Tahoma"/>
            <family val="2"/>
          </rPr>
          <t>This is the "WBSCM Item Code" on the approved SEPDS</t>
        </r>
      </text>
    </comment>
    <comment ref="J6" authorId="0" shapeId="0" xr:uid="{15EFA916-52F2-4E08-84EB-4243A3C7F818}">
      <text>
        <r>
          <rPr>
            <sz val="15"/>
            <color indexed="81"/>
            <rFont val="Tahoma"/>
            <family val="2"/>
          </rPr>
          <t>This is the "WBSCM Description" on the approved SEPDS.</t>
        </r>
        <r>
          <rPr>
            <sz val="9"/>
            <color indexed="81"/>
            <rFont val="Tahoma"/>
            <family val="2"/>
          </rPr>
          <t xml:space="preserve">
</t>
        </r>
      </text>
    </comment>
    <comment ref="N6" authorId="0" shapeId="0" xr:uid="{D95B7CB5-39C7-4A32-9EBD-0EF9C7629DE9}">
      <text>
        <r>
          <rPr>
            <sz val="15"/>
            <color indexed="81"/>
            <rFont val="Tahoma"/>
            <family val="2"/>
          </rPr>
          <t>This is the "DF Inventory Drawdown per case" on the approved SEPDS.</t>
        </r>
      </text>
    </comment>
    <comment ref="O6" authorId="0" shapeId="0" xr:uid="{6EB3A6AC-4C5B-4A22-AAA7-8333270E8975}">
      <text>
        <r>
          <rPr>
            <sz val="15"/>
            <color indexed="81"/>
            <rFont val="Tahoma"/>
            <family val="2"/>
          </rPr>
          <t>This is the "Value per pound of DF (contract value)" on the approved SEPDS.</t>
        </r>
      </text>
    </comment>
    <comment ref="R6" authorId="0" shapeId="0" xr:uid="{B634C002-F1B1-42B0-AFF4-F5037570AB32}">
      <text>
        <r>
          <rPr>
            <sz val="15"/>
            <color indexed="81"/>
            <rFont val="Tahoma"/>
            <family val="2"/>
          </rPr>
          <t>This is the "Value of DF per case" on the approved SEPDS.</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Tiffany Riad</author>
  </authors>
  <commentList>
    <comment ref="D6" authorId="0" shapeId="0" xr:uid="{DB0CFA00-0E70-4D04-B9F3-218BB3935327}">
      <text>
        <r>
          <rPr>
            <sz val="15"/>
            <color indexed="81"/>
            <rFont val="Tahoma"/>
            <family val="2"/>
          </rPr>
          <t>This code must match the code listed as the "End Product Code" on the approved SEPDS.  Additionally, the third party tracking company must use the "End Product Code" as well
Please be cautious of including or removing leading zero's, dashes or special characters.</t>
        </r>
        <r>
          <rPr>
            <sz val="9"/>
            <color indexed="81"/>
            <rFont val="Tahoma"/>
            <family val="2"/>
          </rPr>
          <t xml:space="preserve">
</t>
        </r>
      </text>
    </comment>
    <comment ref="H6" authorId="0" shapeId="0" xr:uid="{817B2F55-F928-4689-9E8E-93C5601B8722}">
      <text>
        <r>
          <rPr>
            <sz val="15"/>
            <color indexed="81"/>
            <rFont val="Tahoma"/>
            <family val="2"/>
          </rPr>
          <t xml:space="preserve">Number of units in a master case.
</t>
        </r>
      </text>
    </comment>
    <comment ref="J6" authorId="0" shapeId="0" xr:uid="{82DA1263-1942-4287-B246-710D90F6BA0D}">
      <text>
        <r>
          <rPr>
            <sz val="15"/>
            <color indexed="81"/>
            <rFont val="Tahoma"/>
            <family val="2"/>
          </rPr>
          <t>This is the "WBSCM Item Code" on the approved SEPDS</t>
        </r>
      </text>
    </comment>
    <comment ref="K6" authorId="0" shapeId="0" xr:uid="{9547A59E-DB57-4259-8678-1789DF970F1F}">
      <text>
        <r>
          <rPr>
            <sz val="15"/>
            <color indexed="81"/>
            <rFont val="Tahoma"/>
            <family val="2"/>
          </rPr>
          <t>This is the "WBSCM Description" on the approved SEPDS.</t>
        </r>
        <r>
          <rPr>
            <sz val="9"/>
            <color indexed="81"/>
            <rFont val="Tahoma"/>
            <family val="2"/>
          </rPr>
          <t xml:space="preserve">
</t>
        </r>
      </text>
    </comment>
    <comment ref="L6" authorId="0" shapeId="0" xr:uid="{28C84D02-6C07-422D-B7EF-724FF8D04644}">
      <text>
        <r>
          <rPr>
            <sz val="15"/>
            <color indexed="81"/>
            <rFont val="Tahoma"/>
            <family val="2"/>
          </rPr>
          <t>This is the "DF Inventory Drawdown per case" on the approved SEPDS.</t>
        </r>
      </text>
    </comment>
    <comment ref="M6" authorId="0" shapeId="0" xr:uid="{4B5E1145-993F-4E9D-AC24-5B2832A90847}">
      <text>
        <r>
          <rPr>
            <sz val="15"/>
            <color indexed="81"/>
            <rFont val="Tahoma"/>
            <family val="2"/>
          </rPr>
          <t>This is the "Value per pound of DF (contract value)" on the approved SEPDS.</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Tiffany Riad</author>
  </authors>
  <commentList>
    <comment ref="C6" authorId="0" shapeId="0" xr:uid="{E54C0DBD-EFA7-4DB9-8FEF-48270B1191A9}">
      <text>
        <r>
          <rPr>
            <sz val="15"/>
            <color indexed="81"/>
            <rFont val="Tahoma"/>
            <family val="2"/>
          </rPr>
          <t>This code must match the code listed as the "End Product Code" on the approved SEPDS.  Additionally, the third party tracking company must use the "End Product Code" as well
Please be cautious of including or removing leading zero's, dashes or special characters.</t>
        </r>
        <r>
          <rPr>
            <sz val="9"/>
            <color indexed="81"/>
            <rFont val="Tahoma"/>
            <family val="2"/>
          </rPr>
          <t xml:space="preserve">
</t>
        </r>
      </text>
    </comment>
    <comment ref="G6" authorId="0" shapeId="0" xr:uid="{0E1C4953-A5D1-475C-9DA3-9AC53755FD80}">
      <text>
        <r>
          <rPr>
            <sz val="15"/>
            <color indexed="81"/>
            <rFont val="Tahoma"/>
            <family val="2"/>
          </rPr>
          <t xml:space="preserve">Number of units in a master case.
</t>
        </r>
      </text>
    </comment>
    <comment ref="I6" authorId="0" shapeId="0" xr:uid="{7AAECDA6-34C7-4C6F-81CF-81162167663A}">
      <text>
        <r>
          <rPr>
            <sz val="15"/>
            <color indexed="81"/>
            <rFont val="Tahoma"/>
            <family val="2"/>
          </rPr>
          <t>This is the "WBSCM Item Code" on the approved SEPDS</t>
        </r>
      </text>
    </comment>
    <comment ref="J6" authorId="0" shapeId="0" xr:uid="{9FB0E637-0EE8-4F22-A46F-986CC3362EBE}">
      <text>
        <r>
          <rPr>
            <sz val="15"/>
            <color indexed="81"/>
            <rFont val="Tahoma"/>
            <family val="2"/>
          </rPr>
          <t>This is the "WBSCM Description" on the approved SEPDS.</t>
        </r>
        <r>
          <rPr>
            <sz val="9"/>
            <color indexed="81"/>
            <rFont val="Tahoma"/>
            <family val="2"/>
          </rPr>
          <t xml:space="preserve">
</t>
        </r>
      </text>
    </comment>
    <comment ref="N6" authorId="0" shapeId="0" xr:uid="{3BD231BB-B67B-4038-956E-99611BB48F6F}">
      <text>
        <r>
          <rPr>
            <sz val="15"/>
            <color indexed="81"/>
            <rFont val="Tahoma"/>
            <family val="2"/>
          </rPr>
          <t>This is the "DF Inventory Drawdown per case" on the approved SEPDS.</t>
        </r>
      </text>
    </comment>
    <comment ref="O6" authorId="0" shapeId="0" xr:uid="{BC186598-FD86-49FC-9918-E1ADCEA37102}">
      <text>
        <r>
          <rPr>
            <sz val="15"/>
            <color indexed="81"/>
            <rFont val="Tahoma"/>
            <family val="2"/>
          </rPr>
          <t>This is the "Value per pound of DF (contract value)" on the approved SEPDS.</t>
        </r>
      </text>
    </comment>
    <comment ref="R6" authorId="0" shapeId="0" xr:uid="{7D48F7DD-468E-48BD-B667-76A64AE2FD50}">
      <text>
        <r>
          <rPr>
            <sz val="15"/>
            <color indexed="81"/>
            <rFont val="Tahoma"/>
            <family val="2"/>
          </rPr>
          <t>This is the "Value of DF per case" on the approved SEPDS.</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Tiffany Riad</author>
  </authors>
  <commentList>
    <comment ref="C6" authorId="0" shapeId="0" xr:uid="{81E58C53-8000-469A-8C99-B59F2ADA7AC8}">
      <text>
        <r>
          <rPr>
            <sz val="15"/>
            <color indexed="81"/>
            <rFont val="Tahoma"/>
            <family val="2"/>
          </rPr>
          <t>This code must match the code listed as the "End Product Code" on the approved SEPDS.  Additionally, the third party tracking company must use the "End Product Code" as well
Please be cautious of including or removing leading zero's, dashes or special characters.</t>
        </r>
        <r>
          <rPr>
            <sz val="9"/>
            <color indexed="81"/>
            <rFont val="Tahoma"/>
            <family val="2"/>
          </rPr>
          <t xml:space="preserve">
</t>
        </r>
      </text>
    </comment>
    <comment ref="G6" authorId="0" shapeId="0" xr:uid="{F9485816-13A8-4168-908E-7E48C166DDE1}">
      <text>
        <r>
          <rPr>
            <sz val="15"/>
            <color indexed="81"/>
            <rFont val="Tahoma"/>
            <family val="2"/>
          </rPr>
          <t xml:space="preserve">Number of units in a master case.
</t>
        </r>
      </text>
    </comment>
    <comment ref="I6" authorId="0" shapeId="0" xr:uid="{021FB9A0-DC12-4003-8F4B-DFACB3D9CD39}">
      <text>
        <r>
          <rPr>
            <sz val="15"/>
            <color indexed="81"/>
            <rFont val="Tahoma"/>
            <family val="2"/>
          </rPr>
          <t>This is the "WBSCM Item Code" on the approved SEPDS</t>
        </r>
      </text>
    </comment>
    <comment ref="J6" authorId="0" shapeId="0" xr:uid="{E6F625D0-3F47-467E-A7FE-395D77C7402B}">
      <text>
        <r>
          <rPr>
            <sz val="15"/>
            <color indexed="81"/>
            <rFont val="Tahoma"/>
            <family val="2"/>
          </rPr>
          <t>This is the "WBSCM Description" on the approved SEPDS.</t>
        </r>
        <r>
          <rPr>
            <sz val="9"/>
            <color indexed="81"/>
            <rFont val="Tahoma"/>
            <family val="2"/>
          </rPr>
          <t xml:space="preserve">
</t>
        </r>
      </text>
    </comment>
    <comment ref="N6" authorId="0" shapeId="0" xr:uid="{F3CA156E-1D7D-4F4D-A79B-FBD939ED6FB5}">
      <text>
        <r>
          <rPr>
            <sz val="15"/>
            <color indexed="81"/>
            <rFont val="Tahoma"/>
            <family val="2"/>
          </rPr>
          <t>This is the "DF Inventory Drawdown per case" on the approved SEPDS.</t>
        </r>
      </text>
    </comment>
    <comment ref="O6" authorId="0" shapeId="0" xr:uid="{D5485FDF-36E5-468E-A326-D693BC02B42A}">
      <text>
        <r>
          <rPr>
            <sz val="15"/>
            <color indexed="81"/>
            <rFont val="Tahoma"/>
            <family val="2"/>
          </rPr>
          <t>This is the "Value per pound of DF (contract value)" on the approved SEPDS.</t>
        </r>
      </text>
    </comment>
    <comment ref="R6" authorId="0" shapeId="0" xr:uid="{57CFDE4E-971A-4892-A6CB-8A71E65AADCE}">
      <text>
        <r>
          <rPr>
            <sz val="15"/>
            <color indexed="81"/>
            <rFont val="Tahoma"/>
            <family val="2"/>
          </rPr>
          <t>This is the "Value of DF per case" on the approved SEPDS.</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Tiffany Riad</author>
  </authors>
  <commentList>
    <comment ref="D6" authorId="0" shapeId="0" xr:uid="{00DDD3BD-627C-4E13-9AB0-475FEBD99F84}">
      <text>
        <r>
          <rPr>
            <sz val="15"/>
            <color indexed="81"/>
            <rFont val="Tahoma"/>
            <family val="2"/>
          </rPr>
          <t>This code must match the code listed as the "End Product Code" on the approved SEPDS.  Additionally, the third party tracking company must use the "End Product Code" as well
Please be cautious of including or removing leading zero's, dashes or special characters.</t>
        </r>
        <r>
          <rPr>
            <sz val="9"/>
            <color indexed="81"/>
            <rFont val="Tahoma"/>
            <family val="2"/>
          </rPr>
          <t xml:space="preserve">
</t>
        </r>
      </text>
    </comment>
    <comment ref="H6" authorId="0" shapeId="0" xr:uid="{21B4F119-E785-47D7-8283-7719B398FAFF}">
      <text>
        <r>
          <rPr>
            <sz val="15"/>
            <color indexed="81"/>
            <rFont val="Tahoma"/>
            <family val="2"/>
          </rPr>
          <t xml:space="preserve">Number of units in a master case.
</t>
        </r>
      </text>
    </comment>
    <comment ref="J6" authorId="0" shapeId="0" xr:uid="{5EB56052-CB8F-4FB1-8879-F157937638D9}">
      <text>
        <r>
          <rPr>
            <sz val="15"/>
            <color indexed="81"/>
            <rFont val="Tahoma"/>
            <family val="2"/>
          </rPr>
          <t>This is the "WBSCM Item Code" on the approved SEPDS</t>
        </r>
      </text>
    </comment>
    <comment ref="K6" authorId="0" shapeId="0" xr:uid="{9A766FA3-4160-4330-8D67-F54D9A42C5DD}">
      <text>
        <r>
          <rPr>
            <sz val="15"/>
            <color indexed="81"/>
            <rFont val="Tahoma"/>
            <family val="2"/>
          </rPr>
          <t>This is the "WBSCM Description" on the approved SEPDS.</t>
        </r>
        <r>
          <rPr>
            <sz val="9"/>
            <color indexed="81"/>
            <rFont val="Tahoma"/>
            <family val="2"/>
          </rPr>
          <t xml:space="preserve">
</t>
        </r>
      </text>
    </comment>
    <comment ref="L6" authorId="0" shapeId="0" xr:uid="{A878BEB3-763F-4EA5-B187-A24BD2451ABE}">
      <text>
        <r>
          <rPr>
            <sz val="15"/>
            <color indexed="81"/>
            <rFont val="Tahoma"/>
            <family val="2"/>
          </rPr>
          <t>This is the "DF Inventory Drawdown per case" on the approved SEPDS.</t>
        </r>
      </text>
    </comment>
    <comment ref="M6" authorId="0" shapeId="0" xr:uid="{C7A75558-A0AF-48B8-B88B-1A5EE04A3FCD}">
      <text>
        <r>
          <rPr>
            <sz val="15"/>
            <color indexed="81"/>
            <rFont val="Tahoma"/>
            <family val="2"/>
          </rPr>
          <t>This is the "Value per pound of DF (contract value)" on the approved SEPDS.</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Tiffany Riad</author>
  </authors>
  <commentList>
    <comment ref="C6" authorId="0" shapeId="0" xr:uid="{1D20B1FE-3590-4D73-B772-5B4E5F600F44}">
      <text>
        <r>
          <rPr>
            <sz val="15"/>
            <color indexed="81"/>
            <rFont val="Tahoma"/>
            <family val="2"/>
          </rPr>
          <t>This code must match the code listed as the "End Product Code" on the approved SEPDS.  Additionally, the third party tracking company must use the "End Product Code" as well
Please be cautious of including or removing leading zero's, dashes or special characters.</t>
        </r>
        <r>
          <rPr>
            <sz val="9"/>
            <color indexed="81"/>
            <rFont val="Tahoma"/>
            <family val="2"/>
          </rPr>
          <t xml:space="preserve">
</t>
        </r>
      </text>
    </comment>
    <comment ref="G6" authorId="0" shapeId="0" xr:uid="{C6FF20BC-6DDA-4658-9E43-4A98C0FCEB62}">
      <text>
        <r>
          <rPr>
            <sz val="15"/>
            <color indexed="81"/>
            <rFont val="Tahoma"/>
            <family val="2"/>
          </rPr>
          <t xml:space="preserve">Number of units in a master case.
</t>
        </r>
      </text>
    </comment>
    <comment ref="I6" authorId="0" shapeId="0" xr:uid="{472DEB8E-D24F-49C9-BBE2-8634A2FF182F}">
      <text>
        <r>
          <rPr>
            <sz val="15"/>
            <color indexed="81"/>
            <rFont val="Tahoma"/>
            <family val="2"/>
          </rPr>
          <t>This is the "WBSCM Item Code" on the approved SEPDS</t>
        </r>
      </text>
    </comment>
    <comment ref="J6" authorId="0" shapeId="0" xr:uid="{281BA582-D52B-44F6-AFA7-BEB4BEB6AB14}">
      <text>
        <r>
          <rPr>
            <sz val="15"/>
            <color indexed="81"/>
            <rFont val="Tahoma"/>
            <family val="2"/>
          </rPr>
          <t>This is the "WBSCM Description" on the approved SEPDS.</t>
        </r>
        <r>
          <rPr>
            <sz val="9"/>
            <color indexed="81"/>
            <rFont val="Tahoma"/>
            <family val="2"/>
          </rPr>
          <t xml:space="preserve">
</t>
        </r>
      </text>
    </comment>
    <comment ref="N6" authorId="0" shapeId="0" xr:uid="{DBAD7237-0375-4EC2-AE21-ABD0422BD26E}">
      <text>
        <r>
          <rPr>
            <sz val="15"/>
            <color indexed="81"/>
            <rFont val="Tahoma"/>
            <family val="2"/>
          </rPr>
          <t>This is the "DF Inventory Drawdown per case" on the approved SEPDS.</t>
        </r>
      </text>
    </comment>
    <comment ref="O6" authorId="0" shapeId="0" xr:uid="{B6B152F8-4F4A-4E94-8786-4EB75396E94A}">
      <text>
        <r>
          <rPr>
            <sz val="15"/>
            <color indexed="81"/>
            <rFont val="Tahoma"/>
            <family val="2"/>
          </rPr>
          <t>This is the "Value per pound of DF (contract value)" on the approved SEPDS.</t>
        </r>
      </text>
    </comment>
    <comment ref="R6" authorId="0" shapeId="0" xr:uid="{65738769-3F89-4247-A085-30F120C98C4C}">
      <text>
        <r>
          <rPr>
            <sz val="15"/>
            <color indexed="81"/>
            <rFont val="Tahoma"/>
            <family val="2"/>
          </rPr>
          <t>This is the "Value of DF per case" on the approved SEPDS.</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Tiffany Riad</author>
  </authors>
  <commentList>
    <comment ref="C6" authorId="0" shapeId="0" xr:uid="{308E9359-5EC0-4891-B260-B5AD1C3C29A8}">
      <text>
        <r>
          <rPr>
            <sz val="15"/>
            <color indexed="81"/>
            <rFont val="Tahoma"/>
            <family val="2"/>
          </rPr>
          <t>This code must match the code listed as the "End Product Code" on the approved SEPDS.  Additionally, the third party tracking company must use the "End Product Code" as well
Please be cautious of including or removing leading zero's, dashes or special characters.</t>
        </r>
        <r>
          <rPr>
            <sz val="9"/>
            <color indexed="81"/>
            <rFont val="Tahoma"/>
            <family val="2"/>
          </rPr>
          <t xml:space="preserve">
</t>
        </r>
      </text>
    </comment>
    <comment ref="G6" authorId="0" shapeId="0" xr:uid="{AC440630-4113-40BC-8C39-61924FF1B257}">
      <text>
        <r>
          <rPr>
            <sz val="15"/>
            <color indexed="81"/>
            <rFont val="Tahoma"/>
            <family val="2"/>
          </rPr>
          <t xml:space="preserve">Number of units in a master case.
</t>
        </r>
      </text>
    </comment>
    <comment ref="I6" authorId="0" shapeId="0" xr:uid="{AA7A82B8-B159-4A43-9D5B-271909475D86}">
      <text>
        <r>
          <rPr>
            <sz val="15"/>
            <color indexed="81"/>
            <rFont val="Tahoma"/>
            <family val="2"/>
          </rPr>
          <t>This is the "WBSCM Item Code" on the approved SEPDS</t>
        </r>
      </text>
    </comment>
    <comment ref="J6" authorId="0" shapeId="0" xr:uid="{289BC1B2-BF4D-405A-B037-3118971A6F7D}">
      <text>
        <r>
          <rPr>
            <sz val="15"/>
            <color indexed="81"/>
            <rFont val="Tahoma"/>
            <family val="2"/>
          </rPr>
          <t>This is the "WBSCM Description" on the approved SEPDS.</t>
        </r>
        <r>
          <rPr>
            <sz val="9"/>
            <color indexed="81"/>
            <rFont val="Tahoma"/>
            <family val="2"/>
          </rPr>
          <t xml:space="preserve">
</t>
        </r>
      </text>
    </comment>
    <comment ref="N6" authorId="0" shapeId="0" xr:uid="{FD79BB09-1BE1-47E6-8720-01C3611355A1}">
      <text>
        <r>
          <rPr>
            <sz val="15"/>
            <color indexed="81"/>
            <rFont val="Tahoma"/>
            <family val="2"/>
          </rPr>
          <t>This is the "DF Inventory Drawdown per case" on the approved SEPDS.</t>
        </r>
      </text>
    </comment>
    <comment ref="O6" authorId="0" shapeId="0" xr:uid="{1A482BCE-8F7F-4F46-B3DB-ADA0D6B0ACA5}">
      <text>
        <r>
          <rPr>
            <sz val="15"/>
            <color indexed="81"/>
            <rFont val="Tahoma"/>
            <family val="2"/>
          </rPr>
          <t>This is the "Value per pound of DF (contract value)" on the approved SEPDS.</t>
        </r>
      </text>
    </comment>
    <comment ref="R6" authorId="0" shapeId="0" xr:uid="{71170765-845D-4D10-BEDD-C259991E7709}">
      <text>
        <r>
          <rPr>
            <sz val="15"/>
            <color indexed="81"/>
            <rFont val="Tahoma"/>
            <family val="2"/>
          </rPr>
          <t>This is the "Value of DF per case" on the approved SEPDS.</t>
        </r>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Tiffany Riad</author>
  </authors>
  <commentList>
    <comment ref="C6" authorId="0" shapeId="0" xr:uid="{1FED5400-433D-46D7-9CC2-71A781E3DAD1}">
      <text>
        <r>
          <rPr>
            <sz val="15"/>
            <color indexed="81"/>
            <rFont val="Tahoma"/>
            <family val="2"/>
          </rPr>
          <t>This code must match the code listed as the "End Product Code" on the approved SEPDS.  Additionally, the third party tracking company must use the "End Product Code" as well
Please be cautious of including or removing leading zero's, dashes or special characters.</t>
        </r>
        <r>
          <rPr>
            <sz val="9"/>
            <color indexed="81"/>
            <rFont val="Tahoma"/>
            <family val="2"/>
          </rPr>
          <t xml:space="preserve">
</t>
        </r>
      </text>
    </comment>
    <comment ref="G6" authorId="0" shapeId="0" xr:uid="{F2C75AC5-7CB5-49DF-A52B-31D5D6475389}">
      <text>
        <r>
          <rPr>
            <sz val="15"/>
            <color indexed="81"/>
            <rFont val="Tahoma"/>
            <family val="2"/>
          </rPr>
          <t xml:space="preserve">Number of units in a master case.
</t>
        </r>
      </text>
    </comment>
    <comment ref="I6" authorId="0" shapeId="0" xr:uid="{FE6CC1D4-8B09-4299-8224-407A069C0276}">
      <text>
        <r>
          <rPr>
            <sz val="15"/>
            <color indexed="81"/>
            <rFont val="Tahoma"/>
            <family val="2"/>
          </rPr>
          <t>This is the "WBSCM Item Code" on the approved SEPDS</t>
        </r>
      </text>
    </comment>
    <comment ref="J6" authorId="0" shapeId="0" xr:uid="{CE6C907A-5EF7-4D07-AD1E-25BB0D2BC66E}">
      <text>
        <r>
          <rPr>
            <sz val="15"/>
            <color indexed="81"/>
            <rFont val="Tahoma"/>
            <family val="2"/>
          </rPr>
          <t>This is the "WBSCM Description" on the approved SEPDS.</t>
        </r>
        <r>
          <rPr>
            <sz val="9"/>
            <color indexed="81"/>
            <rFont val="Tahoma"/>
            <family val="2"/>
          </rPr>
          <t xml:space="preserve">
</t>
        </r>
      </text>
    </comment>
    <comment ref="N6" authorId="0" shapeId="0" xr:uid="{75327876-2E26-45A4-9A80-08FF66296D7E}">
      <text>
        <r>
          <rPr>
            <sz val="15"/>
            <color indexed="81"/>
            <rFont val="Tahoma"/>
            <family val="2"/>
          </rPr>
          <t>This is the "DF Inventory Drawdown per case" on the approved SEPDS.</t>
        </r>
      </text>
    </comment>
    <comment ref="O6" authorId="0" shapeId="0" xr:uid="{8FA9A9F5-7426-427F-B721-0FE9CC2A499E}">
      <text>
        <r>
          <rPr>
            <sz val="15"/>
            <color indexed="81"/>
            <rFont val="Tahoma"/>
            <family val="2"/>
          </rPr>
          <t>This is the "Value per pound of DF (contract value)" on the approved SEPDS.</t>
        </r>
      </text>
    </comment>
    <comment ref="R6" authorId="0" shapeId="0" xr:uid="{521AE8A6-8833-4464-9F69-7493778B74ED}">
      <text>
        <r>
          <rPr>
            <sz val="15"/>
            <color indexed="81"/>
            <rFont val="Tahoma"/>
            <family val="2"/>
          </rPr>
          <t>This is the "Value of DF per case" on the approved SEPDS.</t>
        </r>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Tiffany Riad</author>
  </authors>
  <commentList>
    <comment ref="D6" authorId="0" shapeId="0" xr:uid="{99E80DA0-F5A8-41CB-A3F1-82BC299CE19D}">
      <text>
        <r>
          <rPr>
            <sz val="15"/>
            <color indexed="81"/>
            <rFont val="Tahoma"/>
            <family val="2"/>
          </rPr>
          <t>This code must match the code listed as the "End Product Code" on the approved SEPDS.  Additionally, the third party tracking company must use the "End Product Code" as well
Please be cautious of including or removing leading zero's, dashes or special characters.</t>
        </r>
        <r>
          <rPr>
            <sz val="9"/>
            <color indexed="81"/>
            <rFont val="Tahoma"/>
            <family val="2"/>
          </rPr>
          <t xml:space="preserve">
</t>
        </r>
      </text>
    </comment>
    <comment ref="H6" authorId="0" shapeId="0" xr:uid="{ECF9D37D-06A2-48F0-B5F1-ED3E948AA23E}">
      <text>
        <r>
          <rPr>
            <sz val="15"/>
            <color indexed="81"/>
            <rFont val="Tahoma"/>
            <family val="2"/>
          </rPr>
          <t xml:space="preserve">Number of units in a master case.
</t>
        </r>
      </text>
    </comment>
    <comment ref="J6" authorId="0" shapeId="0" xr:uid="{0B2E85D3-B2CB-413F-B512-FC70DF35E5E2}">
      <text>
        <r>
          <rPr>
            <sz val="15"/>
            <color indexed="81"/>
            <rFont val="Tahoma"/>
            <family val="2"/>
          </rPr>
          <t>This is the "WBSCM Item Code" on the approved SEPDS</t>
        </r>
      </text>
    </comment>
    <comment ref="K6" authorId="0" shapeId="0" xr:uid="{B999445B-D3C9-4651-9C79-222E515E1F78}">
      <text>
        <r>
          <rPr>
            <sz val="15"/>
            <color indexed="81"/>
            <rFont val="Tahoma"/>
            <family val="2"/>
          </rPr>
          <t>This is the "WBSCM Description" on the approved SEPDS.</t>
        </r>
        <r>
          <rPr>
            <sz val="9"/>
            <color indexed="81"/>
            <rFont val="Tahoma"/>
            <family val="2"/>
          </rPr>
          <t xml:space="preserve">
</t>
        </r>
      </text>
    </comment>
    <comment ref="L6" authorId="0" shapeId="0" xr:uid="{615CA12E-4CF9-4FB2-9FF9-88AB000372A3}">
      <text>
        <r>
          <rPr>
            <sz val="15"/>
            <color indexed="81"/>
            <rFont val="Tahoma"/>
            <family val="2"/>
          </rPr>
          <t>This is the "DF Inventory Drawdown per case" on the approved SEPDS.</t>
        </r>
      </text>
    </comment>
    <comment ref="M6" authorId="0" shapeId="0" xr:uid="{DFEC607C-8627-44B8-96BA-F56C22E1538A}">
      <text>
        <r>
          <rPr>
            <sz val="15"/>
            <color indexed="81"/>
            <rFont val="Tahoma"/>
            <family val="2"/>
          </rPr>
          <t>This is the "Value per pound of DF (contract value)" on the approved SEPDS.</t>
        </r>
      </text>
    </comment>
  </commentList>
</comments>
</file>

<file path=xl/comments18.xml><?xml version="1.0" encoding="utf-8"?>
<comments xmlns="http://schemas.openxmlformats.org/spreadsheetml/2006/main" xmlns:mc="http://schemas.openxmlformats.org/markup-compatibility/2006" xmlns:xr="http://schemas.microsoft.com/office/spreadsheetml/2014/revision" mc:Ignorable="xr">
  <authors>
    <author>Tiffany Riad</author>
  </authors>
  <commentList>
    <comment ref="C6" authorId="0" shapeId="0" xr:uid="{CA327CC8-762D-4752-AC24-2B9234D0E022}">
      <text>
        <r>
          <rPr>
            <sz val="15"/>
            <color indexed="81"/>
            <rFont val="Tahoma"/>
            <family val="2"/>
          </rPr>
          <t>This code must match the code listed as the "End Product Code" on the approved SEPDS.  Additionally, the third party tracking company must use the "End Product Code" as well
Please be cautious of including or removing leading zero's, dashes or special characters.</t>
        </r>
        <r>
          <rPr>
            <sz val="9"/>
            <color indexed="81"/>
            <rFont val="Tahoma"/>
            <family val="2"/>
          </rPr>
          <t xml:space="preserve">
</t>
        </r>
      </text>
    </comment>
    <comment ref="G6" authorId="0" shapeId="0" xr:uid="{86372AA5-93B4-432F-8724-C534F5631409}">
      <text>
        <r>
          <rPr>
            <sz val="15"/>
            <color indexed="81"/>
            <rFont val="Tahoma"/>
            <family val="2"/>
          </rPr>
          <t xml:space="preserve">Number of units in a master case.
</t>
        </r>
      </text>
    </comment>
    <comment ref="I6" authorId="0" shapeId="0" xr:uid="{545C9033-96E3-4050-AB78-B60FC1DFE0F9}">
      <text>
        <r>
          <rPr>
            <sz val="15"/>
            <color indexed="81"/>
            <rFont val="Tahoma"/>
            <family val="2"/>
          </rPr>
          <t>This is the "WBSCM Item Code" on the approved SEPDS</t>
        </r>
      </text>
    </comment>
    <comment ref="J6" authorId="0" shapeId="0" xr:uid="{D72CED8E-B393-4672-BB09-42C15B934BF5}">
      <text>
        <r>
          <rPr>
            <sz val="15"/>
            <color indexed="81"/>
            <rFont val="Tahoma"/>
            <family val="2"/>
          </rPr>
          <t>This is the "WBSCM Description" on the approved SEPDS.</t>
        </r>
        <r>
          <rPr>
            <sz val="9"/>
            <color indexed="81"/>
            <rFont val="Tahoma"/>
            <family val="2"/>
          </rPr>
          <t xml:space="preserve">
</t>
        </r>
      </text>
    </comment>
    <comment ref="N6" authorId="0" shapeId="0" xr:uid="{24869656-02AC-4DF1-A349-96A945B2D80B}">
      <text>
        <r>
          <rPr>
            <sz val="15"/>
            <color indexed="81"/>
            <rFont val="Tahoma"/>
            <family val="2"/>
          </rPr>
          <t>This is the "DF Inventory Drawdown per case" on the approved SEPDS.</t>
        </r>
      </text>
    </comment>
    <comment ref="O6" authorId="0" shapeId="0" xr:uid="{E20AA9C2-619C-4177-97E7-71B5201C729A}">
      <text>
        <r>
          <rPr>
            <sz val="15"/>
            <color indexed="81"/>
            <rFont val="Tahoma"/>
            <family val="2"/>
          </rPr>
          <t>This is the "Value per pound of DF (contract value)" on the approved SEPDS.</t>
        </r>
      </text>
    </comment>
    <comment ref="R6" authorId="0" shapeId="0" xr:uid="{C2360B17-21E0-4ABA-A8A3-1728CDD6C838}">
      <text>
        <r>
          <rPr>
            <sz val="15"/>
            <color indexed="81"/>
            <rFont val="Tahoma"/>
            <family val="2"/>
          </rPr>
          <t>This is the "Value of DF per case" on the approved SEPDS.</t>
        </r>
      </text>
    </comment>
  </commentList>
</comments>
</file>

<file path=xl/comments19.xml><?xml version="1.0" encoding="utf-8"?>
<comments xmlns="http://schemas.openxmlformats.org/spreadsheetml/2006/main" xmlns:mc="http://schemas.openxmlformats.org/markup-compatibility/2006" xmlns:xr="http://schemas.microsoft.com/office/spreadsheetml/2014/revision" mc:Ignorable="xr">
  <authors>
    <author>Tiffany Riad</author>
  </authors>
  <commentList>
    <comment ref="C6" authorId="0" shapeId="0" xr:uid="{0276EAD2-A67D-4E93-BAD8-8B1D9B71DDBD}">
      <text>
        <r>
          <rPr>
            <sz val="15"/>
            <color indexed="81"/>
            <rFont val="Tahoma"/>
            <family val="2"/>
          </rPr>
          <t>This code must match the code listed as the "End Product Code" on the approved SEPDS.  Additionally, the third party tracking company must use the "End Product Code" as well
Please be cautious of including or removing leading zero's, dashes or special characters.</t>
        </r>
        <r>
          <rPr>
            <sz val="9"/>
            <color indexed="81"/>
            <rFont val="Tahoma"/>
            <family val="2"/>
          </rPr>
          <t xml:space="preserve">
</t>
        </r>
      </text>
    </comment>
    <comment ref="G6" authorId="0" shapeId="0" xr:uid="{4A2BF67D-49EF-4A3C-975C-91BC01D2DB5F}">
      <text>
        <r>
          <rPr>
            <sz val="15"/>
            <color indexed="81"/>
            <rFont val="Tahoma"/>
            <family val="2"/>
          </rPr>
          <t xml:space="preserve">Number of units in a master case.
</t>
        </r>
      </text>
    </comment>
    <comment ref="I6" authorId="0" shapeId="0" xr:uid="{0307D98F-6BB8-43A8-93B1-DB3E9AF83182}">
      <text>
        <r>
          <rPr>
            <sz val="15"/>
            <color indexed="81"/>
            <rFont val="Tahoma"/>
            <family val="2"/>
          </rPr>
          <t>This is the "WBSCM Item Code" on the approved SEPDS</t>
        </r>
      </text>
    </comment>
    <comment ref="J6" authorId="0" shapeId="0" xr:uid="{1639A660-88D6-4AE6-A1A8-5F4FB9B34CD2}">
      <text>
        <r>
          <rPr>
            <sz val="15"/>
            <color indexed="81"/>
            <rFont val="Tahoma"/>
            <family val="2"/>
          </rPr>
          <t>This is the "WBSCM Description" on the approved SEPDS.</t>
        </r>
        <r>
          <rPr>
            <sz val="9"/>
            <color indexed="81"/>
            <rFont val="Tahoma"/>
            <family val="2"/>
          </rPr>
          <t xml:space="preserve">
</t>
        </r>
      </text>
    </comment>
    <comment ref="N6" authorId="0" shapeId="0" xr:uid="{C7D59AFE-5F47-4A5D-A160-521BD57EE5DB}">
      <text>
        <r>
          <rPr>
            <sz val="15"/>
            <color indexed="81"/>
            <rFont val="Tahoma"/>
            <family val="2"/>
          </rPr>
          <t>This is the "DF Inventory Drawdown per case" on the approved SEPDS.</t>
        </r>
      </text>
    </comment>
    <comment ref="O6" authorId="0" shapeId="0" xr:uid="{D75C6636-DF72-4015-A872-9357773F3A2C}">
      <text>
        <r>
          <rPr>
            <sz val="15"/>
            <color indexed="81"/>
            <rFont val="Tahoma"/>
            <family val="2"/>
          </rPr>
          <t>This is the "Value per pound of DF (contract value)" on the approved SEPDS.</t>
        </r>
      </text>
    </comment>
    <comment ref="R6" authorId="0" shapeId="0" xr:uid="{EACFEB81-71FD-4D37-B7E5-F14D125DE9EC}">
      <text>
        <r>
          <rPr>
            <sz val="15"/>
            <color indexed="81"/>
            <rFont val="Tahoma"/>
            <family val="2"/>
          </rPr>
          <t>This is the "Value of DF per case" on the approved SEPDS.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Tiffany Riad</author>
  </authors>
  <commentList>
    <comment ref="C6" authorId="0" shapeId="0" xr:uid="{28D0938C-F5FD-4D72-BA1B-08BD7513B05F}">
      <text>
        <r>
          <rPr>
            <sz val="15"/>
            <color indexed="81"/>
            <rFont val="Tahoma"/>
            <family val="2"/>
          </rPr>
          <t>This code must match the code listed as the "End Product Code" on the approved SEPDS.  Additionally, the third party tracking company must use the "End Product Code" as well
Please be cautious of including or removing leading zero's, dashes or special characters.</t>
        </r>
        <r>
          <rPr>
            <sz val="9"/>
            <color indexed="81"/>
            <rFont val="Tahoma"/>
            <family val="2"/>
          </rPr>
          <t xml:space="preserve">
</t>
        </r>
      </text>
    </comment>
    <comment ref="G6" authorId="0" shapeId="0" xr:uid="{8A1B1865-D3F7-478B-92EE-A560E3EC66FD}">
      <text>
        <r>
          <rPr>
            <sz val="15"/>
            <color indexed="81"/>
            <rFont val="Tahoma"/>
            <family val="2"/>
          </rPr>
          <t xml:space="preserve">Number of units in a master case.
</t>
        </r>
      </text>
    </comment>
    <comment ref="I6" authorId="0" shapeId="0" xr:uid="{B1F6E6B9-30B0-40C9-9A0F-A4277B4B753E}">
      <text>
        <r>
          <rPr>
            <sz val="15"/>
            <color indexed="81"/>
            <rFont val="Tahoma"/>
            <family val="2"/>
          </rPr>
          <t>This is the "WBSCM Item Code" on the approved SEPDS</t>
        </r>
      </text>
    </comment>
    <comment ref="J6" authorId="0" shapeId="0" xr:uid="{7888907E-27DB-46CA-8E44-6C65ABE269A5}">
      <text>
        <r>
          <rPr>
            <sz val="15"/>
            <color indexed="81"/>
            <rFont val="Tahoma"/>
            <family val="2"/>
          </rPr>
          <t>This is the "WBSCM Description" on the approved SEPDS.</t>
        </r>
        <r>
          <rPr>
            <sz val="9"/>
            <color indexed="81"/>
            <rFont val="Tahoma"/>
            <family val="2"/>
          </rPr>
          <t xml:space="preserve">
</t>
        </r>
      </text>
    </comment>
    <comment ref="N6" authorId="0" shapeId="0" xr:uid="{87FE843B-1180-4D50-A1C8-5FF7A32BE71F}">
      <text>
        <r>
          <rPr>
            <sz val="15"/>
            <color indexed="81"/>
            <rFont val="Tahoma"/>
            <family val="2"/>
          </rPr>
          <t>This is the "DF Inventory Drawdown per case" on the approved SEPDS.</t>
        </r>
      </text>
    </comment>
    <comment ref="O6" authorId="0" shapeId="0" xr:uid="{9B605E19-9C6C-4155-9213-465008C9464B}">
      <text>
        <r>
          <rPr>
            <sz val="15"/>
            <color indexed="81"/>
            <rFont val="Tahoma"/>
            <family val="2"/>
          </rPr>
          <t>This is the "Value per pound of DF (contract value)" on the approved SEPDS.</t>
        </r>
      </text>
    </comment>
    <comment ref="R6" authorId="0" shapeId="0" xr:uid="{60FAE2D8-2DAA-4CDB-93D9-E8C0EBDEE4C9}">
      <text>
        <r>
          <rPr>
            <sz val="15"/>
            <color indexed="81"/>
            <rFont val="Tahoma"/>
            <family val="2"/>
          </rPr>
          <t>This is the "Value of DF per case" on the approved SEPDS.</t>
        </r>
      </text>
    </comment>
  </commentList>
</comments>
</file>

<file path=xl/comments20.xml><?xml version="1.0" encoding="utf-8"?>
<comments xmlns="http://schemas.openxmlformats.org/spreadsheetml/2006/main" xmlns:mc="http://schemas.openxmlformats.org/markup-compatibility/2006" xmlns:xr="http://schemas.microsoft.com/office/spreadsheetml/2014/revision" mc:Ignorable="xr">
  <authors>
    <author>Tiffany Riad</author>
  </authors>
  <commentList>
    <comment ref="C6" authorId="0" shapeId="0" xr:uid="{1090A6D1-5423-4AB0-B9B7-22E6F4686525}">
      <text>
        <r>
          <rPr>
            <sz val="15"/>
            <color indexed="81"/>
            <rFont val="Tahoma"/>
            <family val="2"/>
          </rPr>
          <t>This code must match the code listed as the "End Product Code" on the approved SEPDS.  Additionally, the third party tracking company must use the "End Product Code" as well
Please be cautious of including or removing leading zero's, dashes or special characters.</t>
        </r>
        <r>
          <rPr>
            <sz val="9"/>
            <color indexed="81"/>
            <rFont val="Tahoma"/>
            <family val="2"/>
          </rPr>
          <t xml:space="preserve">
</t>
        </r>
      </text>
    </comment>
    <comment ref="G6" authorId="0" shapeId="0" xr:uid="{4A2DC589-8274-4F35-9F79-8AF2871E7315}">
      <text>
        <r>
          <rPr>
            <sz val="15"/>
            <color indexed="81"/>
            <rFont val="Tahoma"/>
            <family val="2"/>
          </rPr>
          <t xml:space="preserve">Number of units in a master case.
</t>
        </r>
      </text>
    </comment>
    <comment ref="I6" authorId="0" shapeId="0" xr:uid="{E2CF1DBB-FBAD-4329-B238-E8300BE26EB5}">
      <text>
        <r>
          <rPr>
            <sz val="15"/>
            <color indexed="81"/>
            <rFont val="Tahoma"/>
            <family val="2"/>
          </rPr>
          <t>This is the "WBSCM Item Code" on the approved SEPDS</t>
        </r>
      </text>
    </comment>
    <comment ref="J6" authorId="0" shapeId="0" xr:uid="{326F94B3-99AE-421C-B616-EBCFCD8A1992}">
      <text>
        <r>
          <rPr>
            <sz val="15"/>
            <color indexed="81"/>
            <rFont val="Tahoma"/>
            <family val="2"/>
          </rPr>
          <t>This is the "WBSCM Description" on the approved SEPDS.</t>
        </r>
        <r>
          <rPr>
            <sz val="9"/>
            <color indexed="81"/>
            <rFont val="Tahoma"/>
            <family val="2"/>
          </rPr>
          <t xml:space="preserve">
</t>
        </r>
      </text>
    </comment>
    <comment ref="N6" authorId="0" shapeId="0" xr:uid="{1A79628C-A31B-4DC3-95DE-81D93E90AA6D}">
      <text>
        <r>
          <rPr>
            <sz val="15"/>
            <color indexed="81"/>
            <rFont val="Tahoma"/>
            <family val="2"/>
          </rPr>
          <t>This is the "DF Inventory Drawdown per case" on the approved SEPDS.</t>
        </r>
      </text>
    </comment>
    <comment ref="O6" authorId="0" shapeId="0" xr:uid="{4CDEEE7E-2B7C-46D6-A01B-D22EEB7F0B18}">
      <text>
        <r>
          <rPr>
            <sz val="15"/>
            <color indexed="81"/>
            <rFont val="Tahoma"/>
            <family val="2"/>
          </rPr>
          <t>This is the "Value per pound of DF (contract value)" on the approved SEPDS.</t>
        </r>
      </text>
    </comment>
    <comment ref="R6" authorId="0" shapeId="0" xr:uid="{6DF41B9D-3780-4071-B1CB-0E6C8112ECF5}">
      <text>
        <r>
          <rPr>
            <sz val="15"/>
            <color indexed="81"/>
            <rFont val="Tahoma"/>
            <family val="2"/>
          </rPr>
          <t>This is the "Value of DF per case" on the approved SEPDS.</t>
        </r>
      </text>
    </comment>
  </commentList>
</comments>
</file>

<file path=xl/comments21.xml><?xml version="1.0" encoding="utf-8"?>
<comments xmlns="http://schemas.openxmlformats.org/spreadsheetml/2006/main" xmlns:mc="http://schemas.openxmlformats.org/markup-compatibility/2006" xmlns:xr="http://schemas.microsoft.com/office/spreadsheetml/2014/revision" mc:Ignorable="xr">
  <authors>
    <author>Tiffany Riad</author>
  </authors>
  <commentList>
    <comment ref="D6" authorId="0" shapeId="0" xr:uid="{0C30C1F8-5CAF-40DD-A534-3B6FE5ED8A61}">
      <text>
        <r>
          <rPr>
            <sz val="15"/>
            <color indexed="81"/>
            <rFont val="Tahoma"/>
            <family val="2"/>
          </rPr>
          <t>This code must match the code listed as the "End Product Code" on the approved SEPDS.  Additionally, the third party tracking company must use the "End Product Code" as well
Please be cautious of including or removing leading zero's, dashes or special characters.</t>
        </r>
        <r>
          <rPr>
            <sz val="9"/>
            <color indexed="81"/>
            <rFont val="Tahoma"/>
            <family val="2"/>
          </rPr>
          <t xml:space="preserve">
</t>
        </r>
      </text>
    </comment>
    <comment ref="H6" authorId="0" shapeId="0" xr:uid="{1DB5B8B5-4981-4E27-AA1B-78D6C6208CC2}">
      <text>
        <r>
          <rPr>
            <sz val="15"/>
            <color indexed="81"/>
            <rFont val="Tahoma"/>
            <family val="2"/>
          </rPr>
          <t xml:space="preserve">Number of units in a master case.
</t>
        </r>
      </text>
    </comment>
    <comment ref="J6" authorId="0" shapeId="0" xr:uid="{4AE04398-4E80-4219-B9AD-3FD83B4655C5}">
      <text>
        <r>
          <rPr>
            <sz val="15"/>
            <color indexed="81"/>
            <rFont val="Tahoma"/>
            <family val="2"/>
          </rPr>
          <t>This is the "WBSCM Item Code" on the approved SEPDS</t>
        </r>
      </text>
    </comment>
    <comment ref="K6" authorId="0" shapeId="0" xr:uid="{51843D75-5CF6-43B7-8BFB-1B37AEAE8C7B}">
      <text>
        <r>
          <rPr>
            <sz val="15"/>
            <color indexed="81"/>
            <rFont val="Tahoma"/>
            <family val="2"/>
          </rPr>
          <t>This is the "WBSCM Description" on the approved SEPDS.</t>
        </r>
        <r>
          <rPr>
            <sz val="9"/>
            <color indexed="81"/>
            <rFont val="Tahoma"/>
            <family val="2"/>
          </rPr>
          <t xml:space="preserve">
</t>
        </r>
      </text>
    </comment>
    <comment ref="L6" authorId="0" shapeId="0" xr:uid="{B2254963-8AE4-4DC8-A627-D26E3DDD7F21}">
      <text>
        <r>
          <rPr>
            <sz val="15"/>
            <color indexed="81"/>
            <rFont val="Tahoma"/>
            <family val="2"/>
          </rPr>
          <t>This is the "DF Inventory Drawdown per case" on the approved SEPDS.</t>
        </r>
      </text>
    </comment>
    <comment ref="M6" authorId="0" shapeId="0" xr:uid="{0685DAE7-96A1-4760-9A00-F6BC1159B369}">
      <text>
        <r>
          <rPr>
            <sz val="15"/>
            <color indexed="81"/>
            <rFont val="Tahoma"/>
            <family val="2"/>
          </rPr>
          <t>This is the "Value per pound of DF (contract value)" on the approved SEPDS.</t>
        </r>
      </text>
    </comment>
  </commentList>
</comments>
</file>

<file path=xl/comments22.xml><?xml version="1.0" encoding="utf-8"?>
<comments xmlns="http://schemas.openxmlformats.org/spreadsheetml/2006/main" xmlns:mc="http://schemas.openxmlformats.org/markup-compatibility/2006" xmlns:xr="http://schemas.microsoft.com/office/spreadsheetml/2014/revision" mc:Ignorable="xr">
  <authors>
    <author>Tiffany Riad</author>
  </authors>
  <commentList>
    <comment ref="C6" authorId="0" shapeId="0" xr:uid="{2AF43160-2F04-4E46-9221-58F6B9D8081B}">
      <text>
        <r>
          <rPr>
            <sz val="15"/>
            <color indexed="81"/>
            <rFont val="Tahoma"/>
            <family val="2"/>
          </rPr>
          <t>This code must match the code listed as the "End Product Code" on the approved SEPDS.  Additionally, the third party tracking company must use the "End Product Code" as well
Please be cautious of including or removing leading zero's, dashes or special characters.</t>
        </r>
        <r>
          <rPr>
            <sz val="9"/>
            <color indexed="81"/>
            <rFont val="Tahoma"/>
            <family val="2"/>
          </rPr>
          <t xml:space="preserve">
</t>
        </r>
      </text>
    </comment>
    <comment ref="G6" authorId="0" shapeId="0" xr:uid="{0D8D6A9D-D417-4D08-A89C-4C94BE1D2B99}">
      <text>
        <r>
          <rPr>
            <sz val="15"/>
            <color indexed="81"/>
            <rFont val="Tahoma"/>
            <family val="2"/>
          </rPr>
          <t xml:space="preserve">Number of units in a master case.
</t>
        </r>
      </text>
    </comment>
    <comment ref="I6" authorId="0" shapeId="0" xr:uid="{B011E28D-18D6-4C77-936E-DB25301BC8BC}">
      <text>
        <r>
          <rPr>
            <sz val="15"/>
            <color indexed="81"/>
            <rFont val="Tahoma"/>
            <family val="2"/>
          </rPr>
          <t>This is the "WBSCM Item Code" on the approved SEPDS</t>
        </r>
      </text>
    </comment>
    <comment ref="J6" authorId="0" shapeId="0" xr:uid="{9FA92039-3A50-4801-951C-8E8796C1721A}">
      <text>
        <r>
          <rPr>
            <sz val="15"/>
            <color indexed="81"/>
            <rFont val="Tahoma"/>
            <family val="2"/>
          </rPr>
          <t>This is the "WBSCM Description" on the approved SEPDS.</t>
        </r>
        <r>
          <rPr>
            <sz val="9"/>
            <color indexed="81"/>
            <rFont val="Tahoma"/>
            <family val="2"/>
          </rPr>
          <t xml:space="preserve">
</t>
        </r>
      </text>
    </comment>
    <comment ref="N6" authorId="0" shapeId="0" xr:uid="{7E816CB2-C0E6-427D-B646-FF20AE01F063}">
      <text>
        <r>
          <rPr>
            <sz val="15"/>
            <color indexed="81"/>
            <rFont val="Tahoma"/>
            <family val="2"/>
          </rPr>
          <t>This is the "DF Inventory Drawdown per case" on the approved SEPDS.</t>
        </r>
      </text>
    </comment>
    <comment ref="O6" authorId="0" shapeId="0" xr:uid="{577C64D1-EDE5-4742-8237-86D02C1656A7}">
      <text>
        <r>
          <rPr>
            <sz val="15"/>
            <color indexed="81"/>
            <rFont val="Tahoma"/>
            <family val="2"/>
          </rPr>
          <t>This is the "Value per pound of DF (contract value)" on the approved SEPDS.</t>
        </r>
      </text>
    </comment>
    <comment ref="R6" authorId="0" shapeId="0" xr:uid="{D40AF838-5716-472E-B78D-304C6A5280B9}">
      <text>
        <r>
          <rPr>
            <sz val="15"/>
            <color indexed="81"/>
            <rFont val="Tahoma"/>
            <family val="2"/>
          </rPr>
          <t>This is the "Value of DF per case" on the approved SEPDS.</t>
        </r>
      </text>
    </comment>
  </commentList>
</comments>
</file>

<file path=xl/comments23.xml><?xml version="1.0" encoding="utf-8"?>
<comments xmlns="http://schemas.openxmlformats.org/spreadsheetml/2006/main" xmlns:mc="http://schemas.openxmlformats.org/markup-compatibility/2006" xmlns:xr="http://schemas.microsoft.com/office/spreadsheetml/2014/revision" mc:Ignorable="xr">
  <authors>
    <author>Tiffany Riad</author>
  </authors>
  <commentList>
    <comment ref="D6" authorId="0" shapeId="0" xr:uid="{A2710B2D-2CE0-467F-94E9-1510D91833DA}">
      <text>
        <r>
          <rPr>
            <sz val="15"/>
            <color indexed="81"/>
            <rFont val="Tahoma"/>
            <family val="2"/>
          </rPr>
          <t>This code must match the code listed as the "End Product Code" on the approved SEPDS.  Additionally, the third party tracking company must use the "End Product Code" as well
Please be cautious of including or removing leading zero's, dashes or special characters.</t>
        </r>
        <r>
          <rPr>
            <sz val="9"/>
            <color indexed="81"/>
            <rFont val="Tahoma"/>
            <family val="2"/>
          </rPr>
          <t xml:space="preserve">
</t>
        </r>
      </text>
    </comment>
    <comment ref="H6" authorId="0" shapeId="0" xr:uid="{A382844A-1B58-41E9-8E48-9A6E6598BC84}">
      <text>
        <r>
          <rPr>
            <sz val="15"/>
            <color indexed="81"/>
            <rFont val="Tahoma"/>
            <family val="2"/>
          </rPr>
          <t xml:space="preserve">Number of units in a master case.
</t>
        </r>
      </text>
    </comment>
    <comment ref="J6" authorId="0" shapeId="0" xr:uid="{BD363517-6461-464E-B1D6-5D9816B15633}">
      <text>
        <r>
          <rPr>
            <sz val="15"/>
            <color indexed="81"/>
            <rFont val="Tahoma"/>
            <family val="2"/>
          </rPr>
          <t>This is the "WBSCM Item Code" on the approved SEPDS</t>
        </r>
      </text>
    </comment>
    <comment ref="K6" authorId="0" shapeId="0" xr:uid="{6977AC6E-9400-44AB-A1C9-BDBB91405261}">
      <text>
        <r>
          <rPr>
            <sz val="15"/>
            <color indexed="81"/>
            <rFont val="Tahoma"/>
            <family val="2"/>
          </rPr>
          <t>This is the "WBSCM Description" on the approved SEPDS.</t>
        </r>
        <r>
          <rPr>
            <sz val="9"/>
            <color indexed="81"/>
            <rFont val="Tahoma"/>
            <family val="2"/>
          </rPr>
          <t xml:space="preserve">
</t>
        </r>
      </text>
    </comment>
    <comment ref="L6" authorId="0" shapeId="0" xr:uid="{DB07E12F-FC6F-4E58-AC74-874F6AAD69FB}">
      <text>
        <r>
          <rPr>
            <sz val="15"/>
            <color indexed="81"/>
            <rFont val="Tahoma"/>
            <family val="2"/>
          </rPr>
          <t>This is the "DF Inventory Drawdown per case" on the approved SEPDS.</t>
        </r>
      </text>
    </comment>
    <comment ref="M6" authorId="0" shapeId="0" xr:uid="{3B0D7161-5D36-46DD-A3BD-6E9D8F85DBE4}">
      <text>
        <r>
          <rPr>
            <sz val="15"/>
            <color indexed="81"/>
            <rFont val="Tahoma"/>
            <family val="2"/>
          </rPr>
          <t>This is the "Value per pound of DF (contract value)" on the approved SEPDS.</t>
        </r>
      </text>
    </comment>
  </commentList>
</comments>
</file>

<file path=xl/comments24.xml><?xml version="1.0" encoding="utf-8"?>
<comments xmlns="http://schemas.openxmlformats.org/spreadsheetml/2006/main" xmlns:mc="http://schemas.openxmlformats.org/markup-compatibility/2006" xmlns:xr="http://schemas.microsoft.com/office/spreadsheetml/2014/revision" mc:Ignorable="xr">
  <authors>
    <author>Tiffany Riad</author>
  </authors>
  <commentList>
    <comment ref="C6" authorId="0" shapeId="0" xr:uid="{D2BA3BE6-ED66-48DB-8385-EF4ECD7B6510}">
      <text>
        <r>
          <rPr>
            <sz val="15"/>
            <color indexed="81"/>
            <rFont val="Tahoma"/>
            <family val="2"/>
          </rPr>
          <t>This code must match the code listed as the "End Product Code" on the approved SEPDS.  Additionally, the third party tracking company must use the "End Product Code" as well
Please be cautious of including or removing leading zero's, dashes or special characters.</t>
        </r>
        <r>
          <rPr>
            <sz val="9"/>
            <color indexed="81"/>
            <rFont val="Tahoma"/>
            <family val="2"/>
          </rPr>
          <t xml:space="preserve">
</t>
        </r>
      </text>
    </comment>
    <comment ref="G6" authorId="0" shapeId="0" xr:uid="{979C3516-9EFC-44A7-AA99-F43C0688EF16}">
      <text>
        <r>
          <rPr>
            <sz val="15"/>
            <color indexed="81"/>
            <rFont val="Tahoma"/>
            <family val="2"/>
          </rPr>
          <t xml:space="preserve">Number of units in a master case.
</t>
        </r>
      </text>
    </comment>
    <comment ref="I6" authorId="0" shapeId="0" xr:uid="{219040FC-95F1-4DA1-A25A-A9EAA495E40E}">
      <text>
        <r>
          <rPr>
            <sz val="15"/>
            <color indexed="81"/>
            <rFont val="Tahoma"/>
            <family val="2"/>
          </rPr>
          <t>This is the "WBSCM Item Code" on the approved SEPDS</t>
        </r>
      </text>
    </comment>
    <comment ref="J6" authorId="0" shapeId="0" xr:uid="{F97E4186-1C07-4813-9E3F-93DD02562796}">
      <text>
        <r>
          <rPr>
            <sz val="15"/>
            <color indexed="81"/>
            <rFont val="Tahoma"/>
            <family val="2"/>
          </rPr>
          <t>This is the "WBSCM Description" on the approved SEPDS.</t>
        </r>
        <r>
          <rPr>
            <sz val="9"/>
            <color indexed="81"/>
            <rFont val="Tahoma"/>
            <family val="2"/>
          </rPr>
          <t xml:space="preserve">
</t>
        </r>
      </text>
    </comment>
    <comment ref="N6" authorId="0" shapeId="0" xr:uid="{99B822AF-E8B8-4BB9-8517-F0FF323A6B66}">
      <text>
        <r>
          <rPr>
            <sz val="15"/>
            <color indexed="81"/>
            <rFont val="Tahoma"/>
            <family val="2"/>
          </rPr>
          <t>This is the "DF Inventory Drawdown per case" on the approved SEPDS.</t>
        </r>
      </text>
    </comment>
    <comment ref="O6" authorId="0" shapeId="0" xr:uid="{A079806D-D844-41E2-9B7B-AD8D014B8AC9}">
      <text>
        <r>
          <rPr>
            <sz val="15"/>
            <color indexed="81"/>
            <rFont val="Tahoma"/>
            <family val="2"/>
          </rPr>
          <t>This is the "Value per pound of DF (contract value)" on the approved SEPDS.</t>
        </r>
      </text>
    </comment>
    <comment ref="R6" authorId="0" shapeId="0" xr:uid="{F4D95A4F-EFDA-4B56-98B5-A8531167DB7F}">
      <text>
        <r>
          <rPr>
            <sz val="15"/>
            <color indexed="81"/>
            <rFont val="Tahoma"/>
            <family val="2"/>
          </rPr>
          <t>This is the "Value of DF per case" on the approved SEPDS.</t>
        </r>
      </text>
    </comment>
  </commentList>
</comments>
</file>

<file path=xl/comments25.xml><?xml version="1.0" encoding="utf-8"?>
<comments xmlns="http://schemas.openxmlformats.org/spreadsheetml/2006/main" xmlns:mc="http://schemas.openxmlformats.org/markup-compatibility/2006" xmlns:xr="http://schemas.microsoft.com/office/spreadsheetml/2014/revision" mc:Ignorable="xr">
  <authors>
    <author>Tiffany Riad</author>
  </authors>
  <commentList>
    <comment ref="C6" authorId="0" shapeId="0" xr:uid="{F3B685CB-22C8-4ABA-B2F2-9B1B9BA8092C}">
      <text>
        <r>
          <rPr>
            <sz val="15"/>
            <color indexed="81"/>
            <rFont val="Tahoma"/>
            <family val="2"/>
          </rPr>
          <t>This code must match the code listed as the "End Product Code" on the approved SEPDS.  Additionally, the third party tracking company must use the "End Product Code" as well
Please be cautious of including or removing leading zero's, dashes or special characters.</t>
        </r>
        <r>
          <rPr>
            <sz val="9"/>
            <color indexed="81"/>
            <rFont val="Tahoma"/>
            <family val="2"/>
          </rPr>
          <t xml:space="preserve">
</t>
        </r>
      </text>
    </comment>
    <comment ref="G6" authorId="0" shapeId="0" xr:uid="{C4EB3E21-8872-4365-9BC8-04F9694B5DE8}">
      <text>
        <r>
          <rPr>
            <sz val="15"/>
            <color indexed="81"/>
            <rFont val="Tahoma"/>
            <family val="2"/>
          </rPr>
          <t xml:space="preserve">Number of units in a master case.
</t>
        </r>
      </text>
    </comment>
    <comment ref="I6" authorId="0" shapeId="0" xr:uid="{2167C8F5-0DBA-4C4B-90F9-79B59C6084D1}">
      <text>
        <r>
          <rPr>
            <sz val="15"/>
            <color indexed="81"/>
            <rFont val="Tahoma"/>
            <family val="2"/>
          </rPr>
          <t>This is the "WBSCM Item Code" on the approved SEPDS</t>
        </r>
      </text>
    </comment>
    <comment ref="J6" authorId="0" shapeId="0" xr:uid="{F320F8EE-F8E3-4729-AA76-A9710AA078AD}">
      <text>
        <r>
          <rPr>
            <sz val="15"/>
            <color indexed="81"/>
            <rFont val="Tahoma"/>
            <family val="2"/>
          </rPr>
          <t>This is the "WBSCM Description" on the approved SEPDS.</t>
        </r>
        <r>
          <rPr>
            <sz val="9"/>
            <color indexed="81"/>
            <rFont val="Tahoma"/>
            <family val="2"/>
          </rPr>
          <t xml:space="preserve">
</t>
        </r>
      </text>
    </comment>
    <comment ref="N6" authorId="0" shapeId="0" xr:uid="{6CE0063C-2351-4DC2-A861-A9D49494ED42}">
      <text>
        <r>
          <rPr>
            <sz val="15"/>
            <color indexed="81"/>
            <rFont val="Tahoma"/>
            <family val="2"/>
          </rPr>
          <t>This is the "DF Inventory Drawdown per case" on the approved SEPDS.</t>
        </r>
      </text>
    </comment>
    <comment ref="O6" authorId="0" shapeId="0" xr:uid="{29A54E23-5D0E-49C8-868F-42B3A0A59AEA}">
      <text>
        <r>
          <rPr>
            <sz val="15"/>
            <color indexed="81"/>
            <rFont val="Tahoma"/>
            <family val="2"/>
          </rPr>
          <t>This is the "Value per pound of DF (contract value)" on the approved SEPDS.</t>
        </r>
      </text>
    </comment>
    <comment ref="R6" authorId="0" shapeId="0" xr:uid="{64F4E199-5592-4442-B4DB-3D2C734696B8}">
      <text>
        <r>
          <rPr>
            <sz val="15"/>
            <color indexed="81"/>
            <rFont val="Tahoma"/>
            <family val="2"/>
          </rPr>
          <t>This is the "Value of DF per case" on the approved SEPDS.</t>
        </r>
      </text>
    </comment>
  </commentList>
</comments>
</file>

<file path=xl/comments26.xml><?xml version="1.0" encoding="utf-8"?>
<comments xmlns="http://schemas.openxmlformats.org/spreadsheetml/2006/main" xmlns:mc="http://schemas.openxmlformats.org/markup-compatibility/2006" xmlns:xr="http://schemas.microsoft.com/office/spreadsheetml/2014/revision" mc:Ignorable="xr">
  <authors>
    <author>Tiffany Riad</author>
  </authors>
  <commentList>
    <comment ref="D6" authorId="0" shapeId="0" xr:uid="{23E54C27-531E-4F25-8369-59149E3DF4D2}">
      <text>
        <r>
          <rPr>
            <sz val="15"/>
            <color indexed="81"/>
            <rFont val="Tahoma"/>
            <family val="2"/>
          </rPr>
          <t>This code must match the code listed as the "End Product Code" on the approved SEPDS.  Additionally, the third party tracking company must use the "End Product Code" as well
Please be cautious of including or removing leading zero's, dashes or special characters.</t>
        </r>
        <r>
          <rPr>
            <sz val="9"/>
            <color indexed="81"/>
            <rFont val="Tahoma"/>
            <family val="2"/>
          </rPr>
          <t xml:space="preserve">
</t>
        </r>
      </text>
    </comment>
    <comment ref="H6" authorId="0" shapeId="0" xr:uid="{BA40986D-2E77-478E-8D4D-5F8270863180}">
      <text>
        <r>
          <rPr>
            <sz val="15"/>
            <color indexed="81"/>
            <rFont val="Tahoma"/>
            <family val="2"/>
          </rPr>
          <t xml:space="preserve">Number of units in a master case.
</t>
        </r>
      </text>
    </comment>
    <comment ref="J6" authorId="0" shapeId="0" xr:uid="{4E949C84-DA4A-46C3-9353-20A2531977B2}">
      <text>
        <r>
          <rPr>
            <sz val="15"/>
            <color indexed="81"/>
            <rFont val="Tahoma"/>
            <family val="2"/>
          </rPr>
          <t>This is the "WBSCM Item Code" on the approved SEPDS</t>
        </r>
      </text>
    </comment>
    <comment ref="K6" authorId="0" shapeId="0" xr:uid="{D33ABFB2-CEC7-4444-945A-20E54C8455E7}">
      <text>
        <r>
          <rPr>
            <sz val="15"/>
            <color indexed="81"/>
            <rFont val="Tahoma"/>
            <family val="2"/>
          </rPr>
          <t>This is the "WBSCM Description" on the approved SEPDS.</t>
        </r>
        <r>
          <rPr>
            <sz val="9"/>
            <color indexed="81"/>
            <rFont val="Tahoma"/>
            <family val="2"/>
          </rPr>
          <t xml:space="preserve">
</t>
        </r>
      </text>
    </comment>
    <comment ref="L6" authorId="0" shapeId="0" xr:uid="{461CD740-AC31-46E8-BD12-003DE2FF4D22}">
      <text>
        <r>
          <rPr>
            <sz val="15"/>
            <color indexed="81"/>
            <rFont val="Tahoma"/>
            <family val="2"/>
          </rPr>
          <t>This is the "DF Inventory Drawdown per case" on the approved SEPDS.</t>
        </r>
      </text>
    </comment>
    <comment ref="M6" authorId="0" shapeId="0" xr:uid="{BCFA4AC6-AABC-465D-BEDD-74479948CB64}">
      <text>
        <r>
          <rPr>
            <sz val="15"/>
            <color indexed="81"/>
            <rFont val="Tahoma"/>
            <family val="2"/>
          </rPr>
          <t>This is the "Value per pound of DF (contract value)" on the approved SEPDS.</t>
        </r>
      </text>
    </comment>
  </commentList>
</comments>
</file>

<file path=xl/comments27.xml><?xml version="1.0" encoding="utf-8"?>
<comments xmlns="http://schemas.openxmlformats.org/spreadsheetml/2006/main" xmlns:mc="http://schemas.openxmlformats.org/markup-compatibility/2006" xmlns:xr="http://schemas.microsoft.com/office/spreadsheetml/2014/revision" mc:Ignorable="xr">
  <authors>
    <author>Tiffany Riad</author>
  </authors>
  <commentList>
    <comment ref="C6" authorId="0" shapeId="0" xr:uid="{496119D9-22CF-478B-92B0-C3B9B09D2F41}">
      <text>
        <r>
          <rPr>
            <sz val="15"/>
            <color indexed="81"/>
            <rFont val="Tahoma"/>
            <family val="2"/>
          </rPr>
          <t>This code must match the code listed as the "End Product Code" on the approved SEPDS.  Additionally, the third party tracking company must use the "End Product Code" as well
Please be cautious of including or removing leading zero's, dashes or special characters.</t>
        </r>
        <r>
          <rPr>
            <sz val="9"/>
            <color indexed="81"/>
            <rFont val="Tahoma"/>
            <family val="2"/>
          </rPr>
          <t xml:space="preserve">
</t>
        </r>
      </text>
    </comment>
    <comment ref="G6" authorId="0" shapeId="0" xr:uid="{79E91C35-E062-435E-BAB6-0E6F77071054}">
      <text>
        <r>
          <rPr>
            <sz val="15"/>
            <color indexed="81"/>
            <rFont val="Tahoma"/>
            <family val="2"/>
          </rPr>
          <t xml:space="preserve">Number of units in a master case.
</t>
        </r>
      </text>
    </comment>
    <comment ref="I6" authorId="0" shapeId="0" xr:uid="{B673DB55-AF8A-4EC2-8CA1-1EDA69CEBEE9}">
      <text>
        <r>
          <rPr>
            <sz val="15"/>
            <color indexed="81"/>
            <rFont val="Tahoma"/>
            <family val="2"/>
          </rPr>
          <t>This is the "WBSCM Item Code" on the approved SEPDS</t>
        </r>
      </text>
    </comment>
    <comment ref="J6" authorId="0" shapeId="0" xr:uid="{430F830C-BBBB-4743-A790-38AADEA03281}">
      <text>
        <r>
          <rPr>
            <sz val="15"/>
            <color indexed="81"/>
            <rFont val="Tahoma"/>
            <family val="2"/>
          </rPr>
          <t>This is the "WBSCM Description" on the approved SEPDS.</t>
        </r>
        <r>
          <rPr>
            <sz val="9"/>
            <color indexed="81"/>
            <rFont val="Tahoma"/>
            <family val="2"/>
          </rPr>
          <t xml:space="preserve">
</t>
        </r>
      </text>
    </comment>
    <comment ref="N6" authorId="0" shapeId="0" xr:uid="{5A3E6007-1594-4E45-B16B-7598CF004660}">
      <text>
        <r>
          <rPr>
            <sz val="15"/>
            <color indexed="81"/>
            <rFont val="Tahoma"/>
            <family val="2"/>
          </rPr>
          <t>This is the "DF Inventory Drawdown per case" on the approved SEPDS.</t>
        </r>
      </text>
    </comment>
    <comment ref="O6" authorId="0" shapeId="0" xr:uid="{3C9D21E7-C09A-4B20-97D7-F0DB6A10BD8B}">
      <text>
        <r>
          <rPr>
            <sz val="15"/>
            <color indexed="81"/>
            <rFont val="Tahoma"/>
            <family val="2"/>
          </rPr>
          <t>This is the "Value per pound of DF (contract value)" on the approved SEPDS.</t>
        </r>
      </text>
    </comment>
    <comment ref="R6" authorId="0" shapeId="0" xr:uid="{53309903-8E1A-49D9-9679-131654168228}">
      <text>
        <r>
          <rPr>
            <sz val="15"/>
            <color indexed="81"/>
            <rFont val="Tahoma"/>
            <family val="2"/>
          </rPr>
          <t>This is the "Value of DF per case" on the approved SEPDS.</t>
        </r>
      </text>
    </comment>
  </commentList>
</comments>
</file>

<file path=xl/comments28.xml><?xml version="1.0" encoding="utf-8"?>
<comments xmlns="http://schemas.openxmlformats.org/spreadsheetml/2006/main" xmlns:mc="http://schemas.openxmlformats.org/markup-compatibility/2006" xmlns:xr="http://schemas.microsoft.com/office/spreadsheetml/2014/revision" mc:Ignorable="xr">
  <authors>
    <author>Tiffany Riad</author>
  </authors>
  <commentList>
    <comment ref="D6" authorId="0" shapeId="0" xr:uid="{59EE515A-AC2B-4243-AA79-F9CB81162AF1}">
      <text>
        <r>
          <rPr>
            <sz val="15"/>
            <color indexed="81"/>
            <rFont val="Tahoma"/>
            <family val="2"/>
          </rPr>
          <t>This code must match the code listed as the "End Product Code" on the approved SEPDS.  Additionally, the third party tracking company must use the "End Product Code" as well
Please be cautious of including or removing leading zero's, dashes or special characters.</t>
        </r>
        <r>
          <rPr>
            <sz val="9"/>
            <color indexed="81"/>
            <rFont val="Tahoma"/>
            <family val="2"/>
          </rPr>
          <t xml:space="preserve">
</t>
        </r>
      </text>
    </comment>
    <comment ref="H6" authorId="0" shapeId="0" xr:uid="{796329BE-9B42-41F0-AC6F-2F70B72590C4}">
      <text>
        <r>
          <rPr>
            <sz val="15"/>
            <color indexed="81"/>
            <rFont val="Tahoma"/>
            <family val="2"/>
          </rPr>
          <t xml:space="preserve">Number of units in a master case.
</t>
        </r>
      </text>
    </comment>
    <comment ref="J6" authorId="0" shapeId="0" xr:uid="{B6658580-55D8-43DD-83D4-CF01DCB10899}">
      <text>
        <r>
          <rPr>
            <sz val="15"/>
            <color indexed="81"/>
            <rFont val="Tahoma"/>
            <family val="2"/>
          </rPr>
          <t>This is the "WBSCM Item Code" on the approved SEPDS</t>
        </r>
      </text>
    </comment>
    <comment ref="K6" authorId="0" shapeId="0" xr:uid="{6232DA2F-E2F5-4539-9D9A-AEFFC18DDE96}">
      <text>
        <r>
          <rPr>
            <sz val="15"/>
            <color indexed="81"/>
            <rFont val="Tahoma"/>
            <family val="2"/>
          </rPr>
          <t>This is the "WBSCM Description" on the approved SEPDS.</t>
        </r>
        <r>
          <rPr>
            <sz val="9"/>
            <color indexed="81"/>
            <rFont val="Tahoma"/>
            <family val="2"/>
          </rPr>
          <t xml:space="preserve">
</t>
        </r>
      </text>
    </comment>
    <comment ref="L6" authorId="0" shapeId="0" xr:uid="{C1CAA9AB-A8B6-4ABF-9F59-20913B815649}">
      <text>
        <r>
          <rPr>
            <sz val="15"/>
            <color indexed="81"/>
            <rFont val="Tahoma"/>
            <family val="2"/>
          </rPr>
          <t>This is the "DF Inventory Drawdown per case" on the approved SEPDS.</t>
        </r>
      </text>
    </comment>
    <comment ref="M6" authorId="0" shapeId="0" xr:uid="{17B3EAD2-D7D1-4B37-9EFF-82C1FBD8DE3B}">
      <text>
        <r>
          <rPr>
            <sz val="15"/>
            <color indexed="81"/>
            <rFont val="Tahoma"/>
            <family val="2"/>
          </rPr>
          <t>This is the "Value per pound of DF (contract value)" on the approved SEPDS.</t>
        </r>
      </text>
    </comment>
  </commentList>
</comments>
</file>

<file path=xl/comments29.xml><?xml version="1.0" encoding="utf-8"?>
<comments xmlns="http://schemas.openxmlformats.org/spreadsheetml/2006/main" xmlns:mc="http://schemas.openxmlformats.org/markup-compatibility/2006" xmlns:xr="http://schemas.microsoft.com/office/spreadsheetml/2014/revision" mc:Ignorable="xr">
  <authors>
    <author>Tiffany Riad</author>
  </authors>
  <commentList>
    <comment ref="C6" authorId="0" shapeId="0" xr:uid="{8C589082-75E7-490B-A9D6-AA3AD9D6406D}">
      <text>
        <r>
          <rPr>
            <sz val="15"/>
            <color indexed="81"/>
            <rFont val="Tahoma"/>
            <family val="2"/>
          </rPr>
          <t>This code must match the code listed as the "End Product Code" on the approved SEPDS.  Additionally, the third party tracking company must use the "End Product Code" as well
Please be cautious of including or removing leading zero's, dashes or special characters.</t>
        </r>
        <r>
          <rPr>
            <sz val="9"/>
            <color indexed="81"/>
            <rFont val="Tahoma"/>
            <family val="2"/>
          </rPr>
          <t xml:space="preserve">
</t>
        </r>
      </text>
    </comment>
    <comment ref="G6" authorId="0" shapeId="0" xr:uid="{7D1C8AEF-4735-4616-B27F-5BEDAC77CF16}">
      <text>
        <r>
          <rPr>
            <sz val="15"/>
            <color indexed="81"/>
            <rFont val="Tahoma"/>
            <family val="2"/>
          </rPr>
          <t xml:space="preserve">Number of units in a master case.
</t>
        </r>
      </text>
    </comment>
    <comment ref="I6" authorId="0" shapeId="0" xr:uid="{36A378BB-9AD1-41F3-A04E-54A99BA198D9}">
      <text>
        <r>
          <rPr>
            <sz val="15"/>
            <color indexed="81"/>
            <rFont val="Tahoma"/>
            <family val="2"/>
          </rPr>
          <t>This is the "WBSCM Item Code" on the approved SEPDS</t>
        </r>
      </text>
    </comment>
    <comment ref="J6" authorId="0" shapeId="0" xr:uid="{0F586ED2-96E2-430F-B7E3-E25BE5F29161}">
      <text>
        <r>
          <rPr>
            <sz val="15"/>
            <color indexed="81"/>
            <rFont val="Tahoma"/>
            <family val="2"/>
          </rPr>
          <t>This is the "WBSCM Description" on the approved SEPDS.</t>
        </r>
        <r>
          <rPr>
            <sz val="9"/>
            <color indexed="81"/>
            <rFont val="Tahoma"/>
            <family val="2"/>
          </rPr>
          <t xml:space="preserve">
</t>
        </r>
      </text>
    </comment>
    <comment ref="N6" authorId="0" shapeId="0" xr:uid="{E6FE0E2C-B3A0-4086-8467-2431D59A43E6}">
      <text>
        <r>
          <rPr>
            <sz val="15"/>
            <color indexed="81"/>
            <rFont val="Tahoma"/>
            <family val="2"/>
          </rPr>
          <t>This is the "DF Inventory Drawdown per case" on the approved SEPDS.</t>
        </r>
      </text>
    </comment>
    <comment ref="O6" authorId="0" shapeId="0" xr:uid="{41BABB3E-E0F3-41FE-A002-C2DCD15DE806}">
      <text>
        <r>
          <rPr>
            <sz val="15"/>
            <color indexed="81"/>
            <rFont val="Tahoma"/>
            <family val="2"/>
          </rPr>
          <t>This is the "Value per pound of DF (contract value)" on the approved SEPDS.</t>
        </r>
      </text>
    </comment>
    <comment ref="R6" authorId="0" shapeId="0" xr:uid="{B2118BB6-3050-4145-90C2-91FC775099E1}">
      <text>
        <r>
          <rPr>
            <sz val="15"/>
            <color indexed="81"/>
            <rFont val="Tahoma"/>
            <family val="2"/>
          </rPr>
          <t>This is the "Value of DF per case" on the approved SEPDS.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Tiffany Riad</author>
  </authors>
  <commentList>
    <comment ref="D6" authorId="0" shapeId="0" xr:uid="{76A9E895-259E-4896-AAA6-FDAFC8FCD213}">
      <text>
        <r>
          <rPr>
            <sz val="15"/>
            <color indexed="81"/>
            <rFont val="Tahoma"/>
            <family val="2"/>
          </rPr>
          <t>This code must match the code listed as the "End Product Code" on the approved SEPDS.  Additionally, the third party tracking company must use the "End Product Code" as well
Please be cautious of including or removing leading zero's, dashes or special characters.</t>
        </r>
        <r>
          <rPr>
            <sz val="9"/>
            <color indexed="81"/>
            <rFont val="Tahoma"/>
            <family val="2"/>
          </rPr>
          <t xml:space="preserve">
</t>
        </r>
      </text>
    </comment>
    <comment ref="H6" authorId="0" shapeId="0" xr:uid="{F2647AD8-5C12-4073-BE5C-6D35A0216452}">
      <text>
        <r>
          <rPr>
            <sz val="15"/>
            <color indexed="81"/>
            <rFont val="Tahoma"/>
            <family val="2"/>
          </rPr>
          <t xml:space="preserve">Number of units in a master case.
</t>
        </r>
      </text>
    </comment>
    <comment ref="J6" authorId="0" shapeId="0" xr:uid="{EF15816C-25EB-4242-89ED-AA4C632075E7}">
      <text>
        <r>
          <rPr>
            <sz val="15"/>
            <color indexed="81"/>
            <rFont val="Tahoma"/>
            <family val="2"/>
          </rPr>
          <t>This is the "WBSCM Item Code" on the approved SEPDS</t>
        </r>
      </text>
    </comment>
    <comment ref="K6" authorId="0" shapeId="0" xr:uid="{63AB3C07-E8FF-4731-ABFE-FF4EDA472039}">
      <text>
        <r>
          <rPr>
            <sz val="15"/>
            <color indexed="81"/>
            <rFont val="Tahoma"/>
            <family val="2"/>
          </rPr>
          <t>This is the "WBSCM Description" on the approved SEPDS.</t>
        </r>
        <r>
          <rPr>
            <sz val="9"/>
            <color indexed="81"/>
            <rFont val="Tahoma"/>
            <family val="2"/>
          </rPr>
          <t xml:space="preserve">
</t>
        </r>
      </text>
    </comment>
    <comment ref="L6" authorId="0" shapeId="0" xr:uid="{9C447CD9-976A-436E-82DD-34F9F229B298}">
      <text>
        <r>
          <rPr>
            <sz val="15"/>
            <color indexed="81"/>
            <rFont val="Tahoma"/>
            <family val="2"/>
          </rPr>
          <t>This is the "DF Inventory Drawdown per case" on the approved SEPDS.</t>
        </r>
      </text>
    </comment>
    <comment ref="M6" authorId="0" shapeId="0" xr:uid="{50759F48-C724-4154-A764-91572D9DE962}">
      <text>
        <r>
          <rPr>
            <sz val="15"/>
            <color indexed="81"/>
            <rFont val="Tahoma"/>
            <family val="2"/>
          </rPr>
          <t>This is the "Value per pound of DF (contract value)" on the approved SEPDS.</t>
        </r>
      </text>
    </comment>
  </commentList>
</comments>
</file>

<file path=xl/comments30.xml><?xml version="1.0" encoding="utf-8"?>
<comments xmlns="http://schemas.openxmlformats.org/spreadsheetml/2006/main" xmlns:mc="http://schemas.openxmlformats.org/markup-compatibility/2006" xmlns:xr="http://schemas.microsoft.com/office/spreadsheetml/2014/revision" mc:Ignorable="xr">
  <authors>
    <author>Tiffany Riad</author>
  </authors>
  <commentList>
    <comment ref="C6" authorId="0" shapeId="0" xr:uid="{D14623EA-417A-4FEF-B71E-1C4A2AB2F886}">
      <text>
        <r>
          <rPr>
            <sz val="15"/>
            <color indexed="81"/>
            <rFont val="Tahoma"/>
            <family val="2"/>
          </rPr>
          <t>This code must match the code listed as the "End Product Code" on the approved SEPDS.  Additionally, the third party tracking company must use the "End Product Code" as well
Please be cautious of including or removing leading zero's, dashes or special characters.</t>
        </r>
        <r>
          <rPr>
            <sz val="9"/>
            <color indexed="81"/>
            <rFont val="Tahoma"/>
            <family val="2"/>
          </rPr>
          <t xml:space="preserve">
</t>
        </r>
      </text>
    </comment>
    <comment ref="G6" authorId="0" shapeId="0" xr:uid="{D622A1B2-5ACA-4E20-9D89-9FDEEC0A202C}">
      <text>
        <r>
          <rPr>
            <sz val="15"/>
            <color indexed="81"/>
            <rFont val="Tahoma"/>
            <family val="2"/>
          </rPr>
          <t xml:space="preserve">Number of units in a master case.
</t>
        </r>
      </text>
    </comment>
    <comment ref="I6" authorId="0" shapeId="0" xr:uid="{A4DC4F23-C720-4637-8F06-A3058BB09598}">
      <text>
        <r>
          <rPr>
            <sz val="15"/>
            <color indexed="81"/>
            <rFont val="Tahoma"/>
            <family val="2"/>
          </rPr>
          <t>This is the "WBSCM Item Code" on the approved SEPDS</t>
        </r>
      </text>
    </comment>
    <comment ref="J6" authorId="0" shapeId="0" xr:uid="{7B529977-42D5-4E8C-A601-2344DB2AB642}">
      <text>
        <r>
          <rPr>
            <sz val="15"/>
            <color indexed="81"/>
            <rFont val="Tahoma"/>
            <family val="2"/>
          </rPr>
          <t>This is the "WBSCM Description" on the approved SEPDS.</t>
        </r>
        <r>
          <rPr>
            <sz val="9"/>
            <color indexed="81"/>
            <rFont val="Tahoma"/>
            <family val="2"/>
          </rPr>
          <t xml:space="preserve">
</t>
        </r>
      </text>
    </comment>
    <comment ref="N6" authorId="0" shapeId="0" xr:uid="{A56378B8-D2A4-4019-BB0D-E01671A7CB91}">
      <text>
        <r>
          <rPr>
            <sz val="15"/>
            <color indexed="81"/>
            <rFont val="Tahoma"/>
            <family val="2"/>
          </rPr>
          <t>This is the "DF Inventory Drawdown per case" on the approved SEPDS.</t>
        </r>
      </text>
    </comment>
    <comment ref="O6" authorId="0" shapeId="0" xr:uid="{5339F54B-ED69-4559-A4D1-F9558FA2F93D}">
      <text>
        <r>
          <rPr>
            <sz val="15"/>
            <color indexed="81"/>
            <rFont val="Tahoma"/>
            <family val="2"/>
          </rPr>
          <t>This is the "Value per pound of DF (contract value)" on the approved SEPDS.</t>
        </r>
      </text>
    </comment>
    <comment ref="R6" authorId="0" shapeId="0" xr:uid="{20540F32-3A44-424B-B1FB-E6B2A829E7F3}">
      <text>
        <r>
          <rPr>
            <sz val="15"/>
            <color indexed="81"/>
            <rFont val="Tahoma"/>
            <family val="2"/>
          </rPr>
          <t>This is the "Value of DF per case" on the approved SEPDS.</t>
        </r>
      </text>
    </comment>
  </commentList>
</comments>
</file>

<file path=xl/comments31.xml><?xml version="1.0" encoding="utf-8"?>
<comments xmlns="http://schemas.openxmlformats.org/spreadsheetml/2006/main" xmlns:mc="http://schemas.openxmlformats.org/markup-compatibility/2006" xmlns:xr="http://schemas.microsoft.com/office/spreadsheetml/2014/revision" mc:Ignorable="xr">
  <authors>
    <author>Tiffany Riad</author>
  </authors>
  <commentList>
    <comment ref="C6" authorId="0" shapeId="0" xr:uid="{47F29E33-D3F6-4025-AA62-92D5B23C748A}">
      <text>
        <r>
          <rPr>
            <sz val="15"/>
            <color indexed="81"/>
            <rFont val="Tahoma"/>
            <family val="2"/>
          </rPr>
          <t>This code must match the code listed as the "End Product Code" on the approved SEPDS.  Additionally, the third party tracking company must use the "End Product Code" as well
Please be cautious of including or removing leading zero's, dashes or special characters.</t>
        </r>
        <r>
          <rPr>
            <sz val="9"/>
            <color indexed="81"/>
            <rFont val="Tahoma"/>
            <family val="2"/>
          </rPr>
          <t xml:space="preserve">
</t>
        </r>
      </text>
    </comment>
    <comment ref="G6" authorId="0" shapeId="0" xr:uid="{BAEAE313-657A-4215-B9B0-C8193E52DE78}">
      <text>
        <r>
          <rPr>
            <sz val="15"/>
            <color indexed="81"/>
            <rFont val="Tahoma"/>
            <family val="2"/>
          </rPr>
          <t xml:space="preserve">Number of units in a master case.
</t>
        </r>
      </text>
    </comment>
    <comment ref="I6" authorId="0" shapeId="0" xr:uid="{BAE3103E-B58F-4817-B470-E895913B0909}">
      <text>
        <r>
          <rPr>
            <sz val="15"/>
            <color indexed="81"/>
            <rFont val="Tahoma"/>
            <family val="2"/>
          </rPr>
          <t>This is the "WBSCM Item Code" on the approved SEPDS</t>
        </r>
      </text>
    </comment>
    <comment ref="J6" authorId="0" shapeId="0" xr:uid="{7C84BB2E-6258-4D58-B281-6D9EEDC69B0E}">
      <text>
        <r>
          <rPr>
            <sz val="15"/>
            <color indexed="81"/>
            <rFont val="Tahoma"/>
            <family val="2"/>
          </rPr>
          <t>This is the "WBSCM Description" on the approved SEPDS.</t>
        </r>
        <r>
          <rPr>
            <sz val="9"/>
            <color indexed="81"/>
            <rFont val="Tahoma"/>
            <family val="2"/>
          </rPr>
          <t xml:space="preserve">
</t>
        </r>
      </text>
    </comment>
    <comment ref="N6" authorId="0" shapeId="0" xr:uid="{403460F1-8EED-4A47-8A74-2875D06800E4}">
      <text>
        <r>
          <rPr>
            <sz val="15"/>
            <color indexed="81"/>
            <rFont val="Tahoma"/>
            <family val="2"/>
          </rPr>
          <t>This is the "DF Inventory Drawdown per case" on the approved SEPDS.</t>
        </r>
      </text>
    </comment>
    <comment ref="O6" authorId="0" shapeId="0" xr:uid="{7B451227-0B8C-4848-9220-5D4FEF98F77D}">
      <text>
        <r>
          <rPr>
            <sz val="15"/>
            <color indexed="81"/>
            <rFont val="Tahoma"/>
            <family val="2"/>
          </rPr>
          <t>This is the "Value per pound of DF (contract value)" on the approved SEPDS.</t>
        </r>
      </text>
    </comment>
    <comment ref="R6" authorId="0" shapeId="0" xr:uid="{0F6F2CA8-A9BA-447F-8FCC-FDA1D8DA2B96}">
      <text>
        <r>
          <rPr>
            <sz val="15"/>
            <color indexed="81"/>
            <rFont val="Tahoma"/>
            <family val="2"/>
          </rPr>
          <t>This is the "Value of DF per case" on the approved SEPDS.</t>
        </r>
      </text>
    </comment>
  </commentList>
</comments>
</file>

<file path=xl/comments32.xml><?xml version="1.0" encoding="utf-8"?>
<comments xmlns="http://schemas.openxmlformats.org/spreadsheetml/2006/main" xmlns:mc="http://schemas.openxmlformats.org/markup-compatibility/2006" xmlns:xr="http://schemas.microsoft.com/office/spreadsheetml/2014/revision" mc:Ignorable="xr">
  <authors>
    <author>Tiffany Riad</author>
  </authors>
  <commentList>
    <comment ref="D6" authorId="0" shapeId="0" xr:uid="{DAB9958C-C2AB-4E45-984D-FDDFA9178C3C}">
      <text>
        <r>
          <rPr>
            <sz val="15"/>
            <color indexed="81"/>
            <rFont val="Tahoma"/>
            <family val="2"/>
          </rPr>
          <t>This code must match the code listed as the "End Product Code" on the approved SEPDS.  Additionally, the third party tracking company must use the "End Product Code" as well
Please be cautious of including or removing leading zero's, dashes or special characters.</t>
        </r>
        <r>
          <rPr>
            <sz val="9"/>
            <color indexed="81"/>
            <rFont val="Tahoma"/>
            <family val="2"/>
          </rPr>
          <t xml:space="preserve">
</t>
        </r>
      </text>
    </comment>
    <comment ref="H6" authorId="0" shapeId="0" xr:uid="{CBB012E7-4ADD-4435-86C4-062150E80862}">
      <text>
        <r>
          <rPr>
            <sz val="15"/>
            <color indexed="81"/>
            <rFont val="Tahoma"/>
            <family val="2"/>
          </rPr>
          <t xml:space="preserve">Number of units in a master case.
</t>
        </r>
      </text>
    </comment>
    <comment ref="J6" authorId="0" shapeId="0" xr:uid="{71370C5F-2C1E-46B0-8ACA-2BDB8EDE5E29}">
      <text>
        <r>
          <rPr>
            <sz val="15"/>
            <color indexed="81"/>
            <rFont val="Tahoma"/>
            <family val="2"/>
          </rPr>
          <t>This is the "WBSCM Item Code" on the approved SEPDS</t>
        </r>
      </text>
    </comment>
    <comment ref="K6" authorId="0" shapeId="0" xr:uid="{07FD76E6-5340-4E88-B02C-B398C836F212}">
      <text>
        <r>
          <rPr>
            <sz val="15"/>
            <color indexed="81"/>
            <rFont val="Tahoma"/>
            <family val="2"/>
          </rPr>
          <t>This is the "WBSCM Description" on the approved SEPDS.</t>
        </r>
        <r>
          <rPr>
            <sz val="9"/>
            <color indexed="81"/>
            <rFont val="Tahoma"/>
            <family val="2"/>
          </rPr>
          <t xml:space="preserve">
</t>
        </r>
      </text>
    </comment>
    <comment ref="L6" authorId="0" shapeId="0" xr:uid="{5921D8BA-5DA3-499B-8A08-AB949667519B}">
      <text>
        <r>
          <rPr>
            <sz val="15"/>
            <color indexed="81"/>
            <rFont val="Tahoma"/>
            <family val="2"/>
          </rPr>
          <t>This is the "DF Inventory Drawdown per case" on the approved SEPDS.</t>
        </r>
      </text>
    </comment>
    <comment ref="M6" authorId="0" shapeId="0" xr:uid="{E146E118-1959-490E-A045-0A40C06220EA}">
      <text>
        <r>
          <rPr>
            <sz val="15"/>
            <color indexed="81"/>
            <rFont val="Tahoma"/>
            <family val="2"/>
          </rPr>
          <t>This is the "Value per pound of DF (contract value)" on the approved SEPDS.</t>
        </r>
      </text>
    </comment>
  </commentList>
</comments>
</file>

<file path=xl/comments33.xml><?xml version="1.0" encoding="utf-8"?>
<comments xmlns="http://schemas.openxmlformats.org/spreadsheetml/2006/main" xmlns:mc="http://schemas.openxmlformats.org/markup-compatibility/2006" xmlns:xr="http://schemas.microsoft.com/office/spreadsheetml/2014/revision" mc:Ignorable="xr">
  <authors>
    <author>Tiffany Riad</author>
  </authors>
  <commentList>
    <comment ref="C6" authorId="0" shapeId="0" xr:uid="{688B7D6E-6274-4C50-B305-CB543D5C46D8}">
      <text>
        <r>
          <rPr>
            <sz val="15"/>
            <color indexed="81"/>
            <rFont val="Tahoma"/>
            <family val="2"/>
          </rPr>
          <t>This code must match the code listed as the "End Product Code" on the approved SEPDS.  Additionally, the third party tracking company must use the "End Product Code" as well
Please be cautious of including or removing leading zero's, dashes or special characters.</t>
        </r>
        <r>
          <rPr>
            <sz val="9"/>
            <color indexed="81"/>
            <rFont val="Tahoma"/>
            <family val="2"/>
          </rPr>
          <t xml:space="preserve">
</t>
        </r>
      </text>
    </comment>
    <comment ref="G6" authorId="0" shapeId="0" xr:uid="{59276745-E771-4DA5-837E-56BC55AB7BF1}">
      <text>
        <r>
          <rPr>
            <sz val="15"/>
            <color indexed="81"/>
            <rFont val="Tahoma"/>
            <family val="2"/>
          </rPr>
          <t xml:space="preserve">Number of units in a master case.
</t>
        </r>
      </text>
    </comment>
    <comment ref="I6" authorId="0" shapeId="0" xr:uid="{9C3B8D13-EE68-4A45-9855-B0CA5874A436}">
      <text>
        <r>
          <rPr>
            <sz val="15"/>
            <color indexed="81"/>
            <rFont val="Tahoma"/>
            <family val="2"/>
          </rPr>
          <t>This is the "WBSCM Item Code" on the approved SEPDS</t>
        </r>
      </text>
    </comment>
    <comment ref="J6" authorId="0" shapeId="0" xr:uid="{E69C6AD1-F4C0-4A5E-80C8-2C5CC78FD839}">
      <text>
        <r>
          <rPr>
            <sz val="15"/>
            <color indexed="81"/>
            <rFont val="Tahoma"/>
            <family val="2"/>
          </rPr>
          <t>This is the "WBSCM Description" on the approved SEPDS.</t>
        </r>
        <r>
          <rPr>
            <sz val="9"/>
            <color indexed="81"/>
            <rFont val="Tahoma"/>
            <family val="2"/>
          </rPr>
          <t xml:space="preserve">
</t>
        </r>
      </text>
    </comment>
    <comment ref="N6" authorId="0" shapeId="0" xr:uid="{325EFE9D-5200-490E-9030-83EB1D8A794D}">
      <text>
        <r>
          <rPr>
            <sz val="15"/>
            <color indexed="81"/>
            <rFont val="Tahoma"/>
            <family val="2"/>
          </rPr>
          <t>This is the "DF Inventory Drawdown per case" on the approved SEPDS.</t>
        </r>
      </text>
    </comment>
    <comment ref="O6" authorId="0" shapeId="0" xr:uid="{5F2E6680-8804-4309-A24B-7F12CE851277}">
      <text>
        <r>
          <rPr>
            <sz val="15"/>
            <color indexed="81"/>
            <rFont val="Tahoma"/>
            <family val="2"/>
          </rPr>
          <t>This is the "Value per pound of DF (contract value)" on the approved SEPDS.</t>
        </r>
      </text>
    </comment>
    <comment ref="R6" authorId="0" shapeId="0" xr:uid="{3C2510A0-4927-46C6-A430-8C0083BBBA3E}">
      <text>
        <r>
          <rPr>
            <sz val="15"/>
            <color indexed="81"/>
            <rFont val="Tahoma"/>
            <family val="2"/>
          </rPr>
          <t>This is the "Value of DF per case" on the approved SEPDS.</t>
        </r>
      </text>
    </comment>
  </commentList>
</comments>
</file>

<file path=xl/comments34.xml><?xml version="1.0" encoding="utf-8"?>
<comments xmlns="http://schemas.openxmlformats.org/spreadsheetml/2006/main" xmlns:mc="http://schemas.openxmlformats.org/markup-compatibility/2006" xmlns:xr="http://schemas.microsoft.com/office/spreadsheetml/2014/revision" mc:Ignorable="xr">
  <authors>
    <author>Tiffany Riad</author>
  </authors>
  <commentList>
    <comment ref="C6" authorId="0" shapeId="0" xr:uid="{912B4531-2D83-4E41-855F-E350C406F2D4}">
      <text>
        <r>
          <rPr>
            <sz val="15"/>
            <color indexed="81"/>
            <rFont val="Tahoma"/>
            <family val="2"/>
          </rPr>
          <t>This code must match the code listed as the "End Product Code" on the approved SEPDS.  Additionally, the third party tracking company must use the "End Product Code" as well
Please be cautious of including or removing leading zero's, dashes or special characters.</t>
        </r>
        <r>
          <rPr>
            <sz val="9"/>
            <color indexed="81"/>
            <rFont val="Tahoma"/>
            <family val="2"/>
          </rPr>
          <t xml:space="preserve">
</t>
        </r>
      </text>
    </comment>
    <comment ref="G6" authorId="0" shapeId="0" xr:uid="{1BB01CD5-B4D1-4048-8FC1-40AF3229EC06}">
      <text>
        <r>
          <rPr>
            <sz val="15"/>
            <color indexed="81"/>
            <rFont val="Tahoma"/>
            <family val="2"/>
          </rPr>
          <t xml:space="preserve">Number of units in a master case.
</t>
        </r>
      </text>
    </comment>
    <comment ref="I6" authorId="0" shapeId="0" xr:uid="{7AE21D56-84D9-4821-9A30-E873B05AE893}">
      <text>
        <r>
          <rPr>
            <sz val="15"/>
            <color indexed="81"/>
            <rFont val="Tahoma"/>
            <family val="2"/>
          </rPr>
          <t>This is the "WBSCM Item Code" on the approved SEPDS</t>
        </r>
      </text>
    </comment>
    <comment ref="J6" authorId="0" shapeId="0" xr:uid="{C247D8A5-4B2F-431F-BF0C-C41631CA95ED}">
      <text>
        <r>
          <rPr>
            <sz val="15"/>
            <color indexed="81"/>
            <rFont val="Tahoma"/>
            <family val="2"/>
          </rPr>
          <t>This is the "WBSCM Description" on the approved SEPDS.</t>
        </r>
        <r>
          <rPr>
            <sz val="9"/>
            <color indexed="81"/>
            <rFont val="Tahoma"/>
            <family val="2"/>
          </rPr>
          <t xml:space="preserve">
</t>
        </r>
      </text>
    </comment>
    <comment ref="N6" authorId="0" shapeId="0" xr:uid="{F8F1371B-7789-491D-9435-89F9D5B049CC}">
      <text>
        <r>
          <rPr>
            <sz val="15"/>
            <color indexed="81"/>
            <rFont val="Tahoma"/>
            <family val="2"/>
          </rPr>
          <t>This is the "DF Inventory Drawdown per case" on the approved SEPDS.</t>
        </r>
      </text>
    </comment>
    <comment ref="O6" authorId="0" shapeId="0" xr:uid="{A866BD8A-DE3D-49A8-81EE-3D7EA65C7093}">
      <text>
        <r>
          <rPr>
            <sz val="15"/>
            <color indexed="81"/>
            <rFont val="Tahoma"/>
            <family val="2"/>
          </rPr>
          <t>This is the "Value per pound of DF (contract value)" on the approved SEPDS.</t>
        </r>
      </text>
    </comment>
    <comment ref="R6" authorId="0" shapeId="0" xr:uid="{57EBEFC7-1D6F-4C88-862F-522404A171E7}">
      <text>
        <r>
          <rPr>
            <sz val="15"/>
            <color indexed="81"/>
            <rFont val="Tahoma"/>
            <family val="2"/>
          </rPr>
          <t>This is the "Value of DF per case" on the approved SEPDS.</t>
        </r>
      </text>
    </comment>
  </commentList>
</comments>
</file>

<file path=xl/comments35.xml><?xml version="1.0" encoding="utf-8"?>
<comments xmlns="http://schemas.openxmlformats.org/spreadsheetml/2006/main" xmlns:mc="http://schemas.openxmlformats.org/markup-compatibility/2006" xmlns:xr="http://schemas.microsoft.com/office/spreadsheetml/2014/revision" mc:Ignorable="xr">
  <authors>
    <author>Tiffany Riad</author>
  </authors>
  <commentList>
    <comment ref="C6" authorId="0" shapeId="0" xr:uid="{FF4F60F5-9353-4004-B63D-91547FF64819}">
      <text>
        <r>
          <rPr>
            <sz val="15"/>
            <color indexed="81"/>
            <rFont val="Tahoma"/>
            <family val="2"/>
          </rPr>
          <t>This code must match the code listed as the "End Product Code" on the approved SEPDS.  Additionally, the third party tracking company must use the "End Product Code" as well
Please be cautious of including or removing leading zero's, dashes or special characters.</t>
        </r>
        <r>
          <rPr>
            <sz val="9"/>
            <color indexed="81"/>
            <rFont val="Tahoma"/>
            <family val="2"/>
          </rPr>
          <t xml:space="preserve">
</t>
        </r>
      </text>
    </comment>
    <comment ref="G6" authorId="0" shapeId="0" xr:uid="{944358C0-8512-413B-8901-C876947EDA17}">
      <text>
        <r>
          <rPr>
            <sz val="15"/>
            <color indexed="81"/>
            <rFont val="Tahoma"/>
            <family val="2"/>
          </rPr>
          <t xml:space="preserve">Number of units in a master case.
</t>
        </r>
      </text>
    </comment>
    <comment ref="I6" authorId="0" shapeId="0" xr:uid="{27B2DE92-184E-47BF-889D-FDC6E86DE00B}">
      <text>
        <r>
          <rPr>
            <sz val="15"/>
            <color indexed="81"/>
            <rFont val="Tahoma"/>
            <family val="2"/>
          </rPr>
          <t>This is the "WBSCM Item Code" on the approved SEPDS</t>
        </r>
      </text>
    </comment>
    <comment ref="J6" authorId="0" shapeId="0" xr:uid="{B6BF2A49-0663-498D-92B3-366A72AF7CC1}">
      <text>
        <r>
          <rPr>
            <sz val="15"/>
            <color indexed="81"/>
            <rFont val="Tahoma"/>
            <family val="2"/>
          </rPr>
          <t>This is the "WBSCM Description" on the approved SEPDS.</t>
        </r>
        <r>
          <rPr>
            <sz val="9"/>
            <color indexed="81"/>
            <rFont val="Tahoma"/>
            <family val="2"/>
          </rPr>
          <t xml:space="preserve">
</t>
        </r>
      </text>
    </comment>
    <comment ref="N6" authorId="0" shapeId="0" xr:uid="{087CF429-7C93-4829-8B40-101DBB65B2BC}">
      <text>
        <r>
          <rPr>
            <sz val="15"/>
            <color indexed="81"/>
            <rFont val="Tahoma"/>
            <family val="2"/>
          </rPr>
          <t>This is the "DF Inventory Drawdown per case" on the approved SEPDS.</t>
        </r>
      </text>
    </comment>
    <comment ref="O6" authorId="0" shapeId="0" xr:uid="{62ACDA5C-EF40-41D4-84DC-DF83C803CA54}">
      <text>
        <r>
          <rPr>
            <sz val="15"/>
            <color indexed="81"/>
            <rFont val="Tahoma"/>
            <family val="2"/>
          </rPr>
          <t>This is the "Value per pound of DF (contract value)" on the approved SEPDS.</t>
        </r>
      </text>
    </comment>
    <comment ref="R6" authorId="0" shapeId="0" xr:uid="{EE8AC5C5-68A8-483C-8B8A-49625F0CFA0B}">
      <text>
        <r>
          <rPr>
            <sz val="15"/>
            <color indexed="81"/>
            <rFont val="Tahoma"/>
            <family val="2"/>
          </rPr>
          <t>This is the "Value of DF per case" on the approved SEPDS.</t>
        </r>
      </text>
    </comment>
  </commentList>
</comments>
</file>

<file path=xl/comments36.xml><?xml version="1.0" encoding="utf-8"?>
<comments xmlns="http://schemas.openxmlformats.org/spreadsheetml/2006/main" xmlns:mc="http://schemas.openxmlformats.org/markup-compatibility/2006" xmlns:xr="http://schemas.microsoft.com/office/spreadsheetml/2014/revision" mc:Ignorable="xr">
  <authors>
    <author>Tiffany Riad</author>
  </authors>
  <commentList>
    <comment ref="D6" authorId="0" shapeId="0" xr:uid="{728937B8-47D1-4094-96E6-880B62F86AD5}">
      <text>
        <r>
          <rPr>
            <sz val="15"/>
            <color indexed="81"/>
            <rFont val="Tahoma"/>
            <family val="2"/>
          </rPr>
          <t>This code must match the code listed as the "End Product Code" on the approved SEPDS.  Additionally, the third party tracking company must use the "End Product Code" as well
Please be cautious of including or removing leading zero's, dashes or special characters.</t>
        </r>
        <r>
          <rPr>
            <sz val="9"/>
            <color indexed="81"/>
            <rFont val="Tahoma"/>
            <family val="2"/>
          </rPr>
          <t xml:space="preserve">
</t>
        </r>
      </text>
    </comment>
    <comment ref="H6" authorId="0" shapeId="0" xr:uid="{07C6A3F5-4288-4A4E-A327-F166516EF1A4}">
      <text>
        <r>
          <rPr>
            <sz val="15"/>
            <color indexed="81"/>
            <rFont val="Tahoma"/>
            <family val="2"/>
          </rPr>
          <t xml:space="preserve">Number of units in a master case.
</t>
        </r>
      </text>
    </comment>
    <comment ref="J6" authorId="0" shapeId="0" xr:uid="{1D901E28-4356-4763-A37C-AF75B3BD53F7}">
      <text>
        <r>
          <rPr>
            <sz val="15"/>
            <color indexed="81"/>
            <rFont val="Tahoma"/>
            <family val="2"/>
          </rPr>
          <t>This is the "WBSCM Item Code" on the approved SEPDS</t>
        </r>
      </text>
    </comment>
    <comment ref="K6" authorId="0" shapeId="0" xr:uid="{7F5F9FB3-FF82-4EBF-B614-9D1C39049239}">
      <text>
        <r>
          <rPr>
            <sz val="15"/>
            <color indexed="81"/>
            <rFont val="Tahoma"/>
            <family val="2"/>
          </rPr>
          <t>This is the "WBSCM Description" on the approved SEPDS.</t>
        </r>
        <r>
          <rPr>
            <sz val="9"/>
            <color indexed="81"/>
            <rFont val="Tahoma"/>
            <family val="2"/>
          </rPr>
          <t xml:space="preserve">
</t>
        </r>
      </text>
    </comment>
    <comment ref="L6" authorId="0" shapeId="0" xr:uid="{6E9034A5-38D9-4510-ABA3-E47BC84F7EB8}">
      <text>
        <r>
          <rPr>
            <sz val="15"/>
            <color indexed="81"/>
            <rFont val="Tahoma"/>
            <family val="2"/>
          </rPr>
          <t>This is the "DF Inventory Drawdown per case" on the approved SEPDS.</t>
        </r>
      </text>
    </comment>
    <comment ref="M6" authorId="0" shapeId="0" xr:uid="{88B8D7CB-379C-4E63-A64C-B2C0267645B3}">
      <text>
        <r>
          <rPr>
            <sz val="15"/>
            <color indexed="81"/>
            <rFont val="Tahoma"/>
            <family val="2"/>
          </rPr>
          <t>This is the "Value per pound of DF (contract value)" on the approved SEPDS.</t>
        </r>
      </text>
    </comment>
  </commentList>
</comments>
</file>

<file path=xl/comments37.xml><?xml version="1.0" encoding="utf-8"?>
<comments xmlns="http://schemas.openxmlformats.org/spreadsheetml/2006/main" xmlns:mc="http://schemas.openxmlformats.org/markup-compatibility/2006" xmlns:xr="http://schemas.microsoft.com/office/spreadsheetml/2014/revision" mc:Ignorable="xr">
  <authors>
    <author>Tiffany Riad</author>
  </authors>
  <commentList>
    <comment ref="C6" authorId="0" shapeId="0" xr:uid="{DF4C2809-57B0-4C5B-9A52-1BAEAEE94AE1}">
      <text>
        <r>
          <rPr>
            <sz val="15"/>
            <color indexed="81"/>
            <rFont val="Tahoma"/>
            <family val="2"/>
          </rPr>
          <t>This code must match the code listed as the "End Product Code" on the approved SEPDS.  Additionally, the third party tracking company must use the "End Product Code" as well
Please be cautious of including or removing leading zero's, dashes or special characters.</t>
        </r>
        <r>
          <rPr>
            <sz val="9"/>
            <color indexed="81"/>
            <rFont val="Tahoma"/>
            <family val="2"/>
          </rPr>
          <t xml:space="preserve">
</t>
        </r>
      </text>
    </comment>
    <comment ref="G6" authorId="0" shapeId="0" xr:uid="{1D4CC551-7987-406D-8BF6-70C2F4A58D36}">
      <text>
        <r>
          <rPr>
            <sz val="15"/>
            <color indexed="81"/>
            <rFont val="Tahoma"/>
            <family val="2"/>
          </rPr>
          <t xml:space="preserve">Number of units in a master case.
</t>
        </r>
      </text>
    </comment>
    <comment ref="I6" authorId="0" shapeId="0" xr:uid="{F24F8865-7F69-4877-90F9-C528AF16C309}">
      <text>
        <r>
          <rPr>
            <sz val="15"/>
            <color indexed="81"/>
            <rFont val="Tahoma"/>
            <family val="2"/>
          </rPr>
          <t>This is the "WBSCM Item Code" on the approved SEPDS</t>
        </r>
      </text>
    </comment>
    <comment ref="J6" authorId="0" shapeId="0" xr:uid="{067F61CB-7F03-4F87-A286-9EC0545D5CEA}">
      <text>
        <r>
          <rPr>
            <sz val="15"/>
            <color indexed="81"/>
            <rFont val="Tahoma"/>
            <family val="2"/>
          </rPr>
          <t>This is the "WBSCM Description" on the approved SEPDS.</t>
        </r>
        <r>
          <rPr>
            <sz val="9"/>
            <color indexed="81"/>
            <rFont val="Tahoma"/>
            <family val="2"/>
          </rPr>
          <t xml:space="preserve">
</t>
        </r>
      </text>
    </comment>
    <comment ref="N6" authorId="0" shapeId="0" xr:uid="{B3D7BA21-DA1E-4313-8F1D-9D12655EB3C9}">
      <text>
        <r>
          <rPr>
            <sz val="15"/>
            <color indexed="81"/>
            <rFont val="Tahoma"/>
            <family val="2"/>
          </rPr>
          <t>This is the "DF Inventory Drawdown per case" on the approved SEPDS.</t>
        </r>
      </text>
    </comment>
    <comment ref="O6" authorId="0" shapeId="0" xr:uid="{04BE68FC-2749-43D3-8724-0B9A89046D07}">
      <text>
        <r>
          <rPr>
            <sz val="15"/>
            <color indexed="81"/>
            <rFont val="Tahoma"/>
            <family val="2"/>
          </rPr>
          <t>This is the "Value per pound of DF (contract value)" on the approved SEPDS.</t>
        </r>
      </text>
    </comment>
    <comment ref="R6" authorId="0" shapeId="0" xr:uid="{313D1AFC-1C2A-4FF4-A238-93B0C8440A91}">
      <text>
        <r>
          <rPr>
            <sz val="15"/>
            <color indexed="81"/>
            <rFont val="Tahoma"/>
            <family val="2"/>
          </rPr>
          <t>This is the "Value of DF per case" on the approved SEPDS.</t>
        </r>
      </text>
    </comment>
  </commentList>
</comments>
</file>

<file path=xl/comments38.xml><?xml version="1.0" encoding="utf-8"?>
<comments xmlns="http://schemas.openxmlformats.org/spreadsheetml/2006/main" xmlns:mc="http://schemas.openxmlformats.org/markup-compatibility/2006" xmlns:xr="http://schemas.microsoft.com/office/spreadsheetml/2014/revision" mc:Ignorable="xr">
  <authors>
    <author>Tiffany Riad</author>
  </authors>
  <commentList>
    <comment ref="C6" authorId="0" shapeId="0" xr:uid="{DA51B435-495E-4A34-B7D1-1562839AD17E}">
      <text>
        <r>
          <rPr>
            <sz val="15"/>
            <color indexed="81"/>
            <rFont val="Tahoma"/>
            <family val="2"/>
          </rPr>
          <t>This code must match the code listed as the "End Product Code" on the approved SEPDS.  Additionally, the third party tracking company must use the "End Product Code" as well
Please be cautious of including or removing leading zero's, dashes or special characters.</t>
        </r>
        <r>
          <rPr>
            <sz val="9"/>
            <color indexed="81"/>
            <rFont val="Tahoma"/>
            <family val="2"/>
          </rPr>
          <t xml:space="preserve">
</t>
        </r>
      </text>
    </comment>
    <comment ref="G6" authorId="0" shapeId="0" xr:uid="{8A547689-86AB-4CCA-8807-7D4FA8AE5E94}">
      <text>
        <r>
          <rPr>
            <sz val="15"/>
            <color indexed="81"/>
            <rFont val="Tahoma"/>
            <family val="2"/>
          </rPr>
          <t xml:space="preserve">Number of units in a master case.
</t>
        </r>
      </text>
    </comment>
    <comment ref="I6" authorId="0" shapeId="0" xr:uid="{09659CA6-7011-43CB-8507-D32B12748357}">
      <text>
        <r>
          <rPr>
            <sz val="15"/>
            <color indexed="81"/>
            <rFont val="Tahoma"/>
            <family val="2"/>
          </rPr>
          <t>This is the "WBSCM Item Code" on the approved SEPDS</t>
        </r>
      </text>
    </comment>
    <comment ref="J6" authorId="0" shapeId="0" xr:uid="{9A68D95F-4A79-479E-802E-7AA8FCBE45D8}">
      <text>
        <r>
          <rPr>
            <sz val="15"/>
            <color indexed="81"/>
            <rFont val="Tahoma"/>
            <family val="2"/>
          </rPr>
          <t>This is the "WBSCM Description" on the approved SEPDS.</t>
        </r>
        <r>
          <rPr>
            <sz val="9"/>
            <color indexed="81"/>
            <rFont val="Tahoma"/>
            <family val="2"/>
          </rPr>
          <t xml:space="preserve">
</t>
        </r>
      </text>
    </comment>
    <comment ref="N6" authorId="0" shapeId="0" xr:uid="{4FA54257-A487-4751-9851-9FCE29D60410}">
      <text>
        <r>
          <rPr>
            <sz val="15"/>
            <color indexed="81"/>
            <rFont val="Tahoma"/>
            <family val="2"/>
          </rPr>
          <t>This is the "DF Inventory Drawdown per case" on the approved SEPDS.</t>
        </r>
      </text>
    </comment>
    <comment ref="O6" authorId="0" shapeId="0" xr:uid="{58B3D2C8-E54F-44B7-B72D-3EB966E54CAF}">
      <text>
        <r>
          <rPr>
            <sz val="15"/>
            <color indexed="81"/>
            <rFont val="Tahoma"/>
            <family val="2"/>
          </rPr>
          <t>This is the "Value per pound of DF (contract value)" on the approved SEPDS.</t>
        </r>
      </text>
    </comment>
    <comment ref="R6" authorId="0" shapeId="0" xr:uid="{538BFF74-0BB0-44B9-B40F-53F34F819734}">
      <text>
        <r>
          <rPr>
            <sz val="15"/>
            <color indexed="81"/>
            <rFont val="Tahoma"/>
            <family val="2"/>
          </rPr>
          <t>This is the "Value of DF per case" on the approved SEPDS.</t>
        </r>
      </text>
    </comment>
  </commentList>
</comments>
</file>

<file path=xl/comments39.xml><?xml version="1.0" encoding="utf-8"?>
<comments xmlns="http://schemas.openxmlformats.org/spreadsheetml/2006/main" xmlns:mc="http://schemas.openxmlformats.org/markup-compatibility/2006" xmlns:xr="http://schemas.microsoft.com/office/spreadsheetml/2014/revision" mc:Ignorable="xr">
  <authors>
    <author>Tiffany Riad</author>
  </authors>
  <commentList>
    <comment ref="D6" authorId="0" shapeId="0" xr:uid="{1C872BD5-35C4-4497-84C9-51F07B295D60}">
      <text>
        <r>
          <rPr>
            <sz val="15"/>
            <color indexed="81"/>
            <rFont val="Tahoma"/>
            <family val="2"/>
          </rPr>
          <t>This code must match the code listed as the "End Product Code" on the approved SEPDS.  Additionally, the third party tracking company must use the "End Product Code" as well
Please be cautious of including or removing leading zero's, dashes or special characters.</t>
        </r>
        <r>
          <rPr>
            <sz val="9"/>
            <color indexed="81"/>
            <rFont val="Tahoma"/>
            <family val="2"/>
          </rPr>
          <t xml:space="preserve">
</t>
        </r>
      </text>
    </comment>
    <comment ref="H6" authorId="0" shapeId="0" xr:uid="{91EE2119-890E-4C7A-B50B-EE3B450799F4}">
      <text>
        <r>
          <rPr>
            <sz val="15"/>
            <color indexed="81"/>
            <rFont val="Tahoma"/>
            <family val="2"/>
          </rPr>
          <t xml:space="preserve">Number of units in a master case.
</t>
        </r>
      </text>
    </comment>
    <comment ref="J6" authorId="0" shapeId="0" xr:uid="{C65D23C0-5710-4A5F-BE8B-A749AF5B46AC}">
      <text>
        <r>
          <rPr>
            <sz val="15"/>
            <color indexed="81"/>
            <rFont val="Tahoma"/>
            <family val="2"/>
          </rPr>
          <t>This is the "WBSCM Item Code" on the approved SEPDS</t>
        </r>
      </text>
    </comment>
    <comment ref="K6" authorId="0" shapeId="0" xr:uid="{906DA8F5-371C-4265-8D31-B92D0ABFCEF0}">
      <text>
        <r>
          <rPr>
            <sz val="15"/>
            <color indexed="81"/>
            <rFont val="Tahoma"/>
            <family val="2"/>
          </rPr>
          <t>This is the "WBSCM Description" on the approved SEPDS.</t>
        </r>
        <r>
          <rPr>
            <sz val="9"/>
            <color indexed="81"/>
            <rFont val="Tahoma"/>
            <family val="2"/>
          </rPr>
          <t xml:space="preserve">
</t>
        </r>
      </text>
    </comment>
    <comment ref="L6" authorId="0" shapeId="0" xr:uid="{B7400EDB-C5CE-4D9E-9AB9-51A420135F41}">
      <text>
        <r>
          <rPr>
            <sz val="15"/>
            <color indexed="81"/>
            <rFont val="Tahoma"/>
            <family val="2"/>
          </rPr>
          <t>This is the "DF Inventory Drawdown per case" on the approved SEPDS.</t>
        </r>
      </text>
    </comment>
    <comment ref="M6" authorId="0" shapeId="0" xr:uid="{510E5EDA-27DA-434F-B69A-58539ADE049D}">
      <text>
        <r>
          <rPr>
            <sz val="15"/>
            <color indexed="81"/>
            <rFont val="Tahoma"/>
            <family val="2"/>
          </rPr>
          <t>This is the "Value per pound of DF (contract value)" on the approved SEPDS.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Tiffany Riad</author>
  </authors>
  <commentList>
    <comment ref="C6" authorId="0" shapeId="0" xr:uid="{B4F39C8F-A04E-45EC-A467-5ADF9AF86971}">
      <text>
        <r>
          <rPr>
            <sz val="15"/>
            <color indexed="81"/>
            <rFont val="Tahoma"/>
            <family val="2"/>
          </rPr>
          <t>This code must match the code listed as the "End Product Code" on the approved SEPDS.  Additionally, the third party tracking company must use the "End Product Code" as well
Please be cautious of including or removing leading zero's, dashes or special characters.</t>
        </r>
        <r>
          <rPr>
            <sz val="9"/>
            <color indexed="81"/>
            <rFont val="Tahoma"/>
            <family val="2"/>
          </rPr>
          <t xml:space="preserve">
</t>
        </r>
      </text>
    </comment>
    <comment ref="G6" authorId="0" shapeId="0" xr:uid="{61E46594-438B-41E2-BEBC-36120CCA47D7}">
      <text>
        <r>
          <rPr>
            <sz val="15"/>
            <color indexed="81"/>
            <rFont val="Tahoma"/>
            <family val="2"/>
          </rPr>
          <t xml:space="preserve">Number of units in a master case.
</t>
        </r>
      </text>
    </comment>
    <comment ref="I6" authorId="0" shapeId="0" xr:uid="{F67C5998-DAC1-4BD1-9F6A-DE6E888AD46F}">
      <text>
        <r>
          <rPr>
            <sz val="15"/>
            <color indexed="81"/>
            <rFont val="Tahoma"/>
            <family val="2"/>
          </rPr>
          <t>This is the "WBSCM Item Code" on the approved SEPDS</t>
        </r>
      </text>
    </comment>
    <comment ref="J6" authorId="0" shapeId="0" xr:uid="{D50DE3BB-F31C-48AC-9267-519E858FCD02}">
      <text>
        <r>
          <rPr>
            <sz val="15"/>
            <color indexed="81"/>
            <rFont val="Tahoma"/>
            <family val="2"/>
          </rPr>
          <t>This is the "WBSCM Description" on the approved SEPDS.</t>
        </r>
        <r>
          <rPr>
            <sz val="9"/>
            <color indexed="81"/>
            <rFont val="Tahoma"/>
            <family val="2"/>
          </rPr>
          <t xml:space="preserve">
</t>
        </r>
      </text>
    </comment>
    <comment ref="N6" authorId="0" shapeId="0" xr:uid="{222179FA-75EB-4F52-B957-2976CAB6066F}">
      <text>
        <r>
          <rPr>
            <sz val="15"/>
            <color indexed="81"/>
            <rFont val="Tahoma"/>
            <family val="2"/>
          </rPr>
          <t>This is the "DF Inventory Drawdown per case" on the approved SEPDS.</t>
        </r>
      </text>
    </comment>
    <comment ref="O6" authorId="0" shapeId="0" xr:uid="{673CEC19-ABB5-4072-8C1A-A9586A3F173A}">
      <text>
        <r>
          <rPr>
            <sz val="15"/>
            <color indexed="81"/>
            <rFont val="Tahoma"/>
            <family val="2"/>
          </rPr>
          <t>This is the "Value per pound of DF (contract value)" on the approved SEPDS.</t>
        </r>
      </text>
    </comment>
    <comment ref="R6" authorId="0" shapeId="0" xr:uid="{31D99757-428B-46E1-97FD-5FCECCF01E79}">
      <text>
        <r>
          <rPr>
            <sz val="15"/>
            <color indexed="81"/>
            <rFont val="Tahoma"/>
            <family val="2"/>
          </rPr>
          <t>This is the "Value of DF per case" on the approved SEPDS.</t>
        </r>
      </text>
    </comment>
  </commentList>
</comments>
</file>

<file path=xl/comments40.xml><?xml version="1.0" encoding="utf-8"?>
<comments xmlns="http://schemas.openxmlformats.org/spreadsheetml/2006/main" xmlns:mc="http://schemas.openxmlformats.org/markup-compatibility/2006" xmlns:xr="http://schemas.microsoft.com/office/spreadsheetml/2014/revision" mc:Ignorable="xr">
  <authors>
    <author>Tiffany Riad</author>
  </authors>
  <commentList>
    <comment ref="C6" authorId="0" shapeId="0" xr:uid="{66FB45DB-5635-44FC-A32A-E80693113873}">
      <text>
        <r>
          <rPr>
            <sz val="15"/>
            <color indexed="81"/>
            <rFont val="Tahoma"/>
            <family val="2"/>
          </rPr>
          <t>This code must match the code listed as the "End Product Code" on the approved SEPDS.  Additionally, the third party tracking company must use the "End Product Code" as well
Please be cautious of including or removing leading zero's, dashes or special characters.</t>
        </r>
        <r>
          <rPr>
            <sz val="9"/>
            <color indexed="81"/>
            <rFont val="Tahoma"/>
            <family val="2"/>
          </rPr>
          <t xml:space="preserve">
</t>
        </r>
      </text>
    </comment>
    <comment ref="G6" authorId="0" shapeId="0" xr:uid="{47859796-87C7-4E11-A601-8E45DFD0B008}">
      <text>
        <r>
          <rPr>
            <sz val="15"/>
            <color indexed="81"/>
            <rFont val="Tahoma"/>
            <family val="2"/>
          </rPr>
          <t xml:space="preserve">Number of units in a master case.
</t>
        </r>
      </text>
    </comment>
    <comment ref="I6" authorId="0" shapeId="0" xr:uid="{B005B61F-9D1E-4345-BD4A-560D8DD6A142}">
      <text>
        <r>
          <rPr>
            <sz val="15"/>
            <color indexed="81"/>
            <rFont val="Tahoma"/>
            <family val="2"/>
          </rPr>
          <t>This is the "WBSCM Item Code" on the approved SEPDS</t>
        </r>
      </text>
    </comment>
    <comment ref="J6" authorId="0" shapeId="0" xr:uid="{A446E916-E6CA-4C15-9358-783ACA9C3C7C}">
      <text>
        <r>
          <rPr>
            <sz val="15"/>
            <color indexed="81"/>
            <rFont val="Tahoma"/>
            <family val="2"/>
          </rPr>
          <t>This is the "WBSCM Description" on the approved SEPDS.</t>
        </r>
        <r>
          <rPr>
            <sz val="9"/>
            <color indexed="81"/>
            <rFont val="Tahoma"/>
            <family val="2"/>
          </rPr>
          <t xml:space="preserve">
</t>
        </r>
      </text>
    </comment>
    <comment ref="N6" authorId="0" shapeId="0" xr:uid="{E609833A-8DF5-4023-944B-45206109C563}">
      <text>
        <r>
          <rPr>
            <sz val="15"/>
            <color indexed="81"/>
            <rFont val="Tahoma"/>
            <family val="2"/>
          </rPr>
          <t>This is the "DF Inventory Drawdown per case" on the approved SEPDS.</t>
        </r>
      </text>
    </comment>
    <comment ref="O6" authorId="0" shapeId="0" xr:uid="{E942D793-C5B2-4162-87C6-A1A99FECD616}">
      <text>
        <r>
          <rPr>
            <sz val="15"/>
            <color indexed="81"/>
            <rFont val="Tahoma"/>
            <family val="2"/>
          </rPr>
          <t>This is the "Value per pound of DF (contract value)" on the approved SEPDS.</t>
        </r>
      </text>
    </comment>
    <comment ref="R6" authorId="0" shapeId="0" xr:uid="{621C4CF2-F83D-4E9B-9A4E-B6B5ED314FA3}">
      <text>
        <r>
          <rPr>
            <sz val="15"/>
            <color indexed="81"/>
            <rFont val="Tahoma"/>
            <family val="2"/>
          </rPr>
          <t>This is the "Value of DF per case" on the approved SEPDS.</t>
        </r>
      </text>
    </comment>
  </commentList>
</comments>
</file>

<file path=xl/comments41.xml><?xml version="1.0" encoding="utf-8"?>
<comments xmlns="http://schemas.openxmlformats.org/spreadsheetml/2006/main" xmlns:mc="http://schemas.openxmlformats.org/markup-compatibility/2006" xmlns:xr="http://schemas.microsoft.com/office/spreadsheetml/2014/revision" mc:Ignorable="xr">
  <authors>
    <author>Tiffany Riad</author>
  </authors>
  <commentList>
    <comment ref="D6" authorId="0" shapeId="0" xr:uid="{A5BCF041-38A2-4F84-B449-55F09C39F441}">
      <text>
        <r>
          <rPr>
            <sz val="15"/>
            <color indexed="81"/>
            <rFont val="Tahoma"/>
            <family val="2"/>
          </rPr>
          <t>This code must match the code listed as the "End Product Code" on the approved SEPDS.  Additionally, the third party tracking company must use the "End Product Code" as well
Please be cautious of including or removing leading zero's, dashes or special characters.</t>
        </r>
        <r>
          <rPr>
            <sz val="9"/>
            <color indexed="81"/>
            <rFont val="Tahoma"/>
            <family val="2"/>
          </rPr>
          <t xml:space="preserve">
</t>
        </r>
      </text>
    </comment>
    <comment ref="H6" authorId="0" shapeId="0" xr:uid="{470E581B-E66A-428F-A9D7-F384B8709280}">
      <text>
        <r>
          <rPr>
            <sz val="15"/>
            <color indexed="81"/>
            <rFont val="Tahoma"/>
            <family val="2"/>
          </rPr>
          <t xml:space="preserve">Number of units in a master case.
</t>
        </r>
      </text>
    </comment>
    <comment ref="J6" authorId="0" shapeId="0" xr:uid="{3541CB53-02C9-4AF7-A544-E2F6A4A8C25A}">
      <text>
        <r>
          <rPr>
            <sz val="15"/>
            <color indexed="81"/>
            <rFont val="Tahoma"/>
            <family val="2"/>
          </rPr>
          <t>This is the "WBSCM Item Code" on the approved SEPDS</t>
        </r>
      </text>
    </comment>
    <comment ref="K6" authorId="0" shapeId="0" xr:uid="{D1DA479D-0CAC-45B9-8C9A-AB25FD0EA60D}">
      <text>
        <r>
          <rPr>
            <sz val="15"/>
            <color indexed="81"/>
            <rFont val="Tahoma"/>
            <family val="2"/>
          </rPr>
          <t>This is the "WBSCM Description" on the approved SEPDS.</t>
        </r>
        <r>
          <rPr>
            <sz val="9"/>
            <color indexed="81"/>
            <rFont val="Tahoma"/>
            <family val="2"/>
          </rPr>
          <t xml:space="preserve">
</t>
        </r>
      </text>
    </comment>
    <comment ref="L6" authorId="0" shapeId="0" xr:uid="{2577C406-40B1-4526-BADC-BA0F9CABECB2}">
      <text>
        <r>
          <rPr>
            <sz val="15"/>
            <color indexed="81"/>
            <rFont val="Tahoma"/>
            <family val="2"/>
          </rPr>
          <t>This is the "DF Inventory Drawdown per case" on the approved SEPDS.</t>
        </r>
      </text>
    </comment>
    <comment ref="M6" authorId="0" shapeId="0" xr:uid="{A99E3228-41C2-4939-AD29-739056F35753}">
      <text>
        <r>
          <rPr>
            <sz val="15"/>
            <color indexed="81"/>
            <rFont val="Tahoma"/>
            <family val="2"/>
          </rPr>
          <t>This is the "Value per pound of DF (contract value)" on the approved SEPDS.</t>
        </r>
      </text>
    </comment>
  </commentList>
</comments>
</file>

<file path=xl/comments42.xml><?xml version="1.0" encoding="utf-8"?>
<comments xmlns="http://schemas.openxmlformats.org/spreadsheetml/2006/main" xmlns:mc="http://schemas.openxmlformats.org/markup-compatibility/2006" xmlns:xr="http://schemas.microsoft.com/office/spreadsheetml/2014/revision" mc:Ignorable="xr">
  <authors>
    <author>Tiffany Riad</author>
  </authors>
  <commentList>
    <comment ref="C6" authorId="0" shapeId="0" xr:uid="{C4A5881B-FD21-43A3-BA4C-483516E3C478}">
      <text>
        <r>
          <rPr>
            <sz val="15"/>
            <color indexed="81"/>
            <rFont val="Tahoma"/>
            <family val="2"/>
          </rPr>
          <t>This code must match the code listed as the "End Product Code" on the approved SEPDS.  Additionally, the third party tracking company must use the "End Product Code" as well
Please be cautious of including or removing leading zero's, dashes or special characters.</t>
        </r>
        <r>
          <rPr>
            <sz val="9"/>
            <color indexed="81"/>
            <rFont val="Tahoma"/>
            <family val="2"/>
          </rPr>
          <t xml:space="preserve">
</t>
        </r>
      </text>
    </comment>
    <comment ref="G6" authorId="0" shapeId="0" xr:uid="{138AE285-87EA-4934-807F-643ECA01857A}">
      <text>
        <r>
          <rPr>
            <sz val="15"/>
            <color indexed="81"/>
            <rFont val="Tahoma"/>
            <family val="2"/>
          </rPr>
          <t xml:space="preserve">Number of units in a master case.
</t>
        </r>
      </text>
    </comment>
    <comment ref="I6" authorId="0" shapeId="0" xr:uid="{6980BA2B-A5CA-4E04-9556-C401A18950BC}">
      <text>
        <r>
          <rPr>
            <sz val="15"/>
            <color indexed="81"/>
            <rFont val="Tahoma"/>
            <family val="2"/>
          </rPr>
          <t>This is the "WBSCM Item Code" on the approved SEPDS</t>
        </r>
      </text>
    </comment>
    <comment ref="K6" authorId="0" shapeId="0" xr:uid="{22FF32B9-4A67-4CDE-8942-B5F975147D42}">
      <text>
        <r>
          <rPr>
            <sz val="15"/>
            <color indexed="81"/>
            <rFont val="Tahoma"/>
            <family val="2"/>
          </rPr>
          <t>This is the "WBSCM Description" on the approved SEPDS.</t>
        </r>
        <r>
          <rPr>
            <sz val="9"/>
            <color indexed="81"/>
            <rFont val="Tahoma"/>
            <family val="2"/>
          </rPr>
          <t xml:space="preserve">
</t>
        </r>
      </text>
    </comment>
    <comment ref="O6" authorId="0" shapeId="0" xr:uid="{305C1BD4-4AAB-4D0B-8F3D-F6347399A56B}">
      <text>
        <r>
          <rPr>
            <sz val="15"/>
            <color indexed="81"/>
            <rFont val="Tahoma"/>
            <family val="2"/>
          </rPr>
          <t>This is the "DF Inventory Drawdown per case" on the approved SEPDS.</t>
        </r>
      </text>
    </comment>
    <comment ref="P6" authorId="0" shapeId="0" xr:uid="{C1BA5039-9AA4-442B-A9B5-1449152A7766}">
      <text>
        <r>
          <rPr>
            <sz val="15"/>
            <color indexed="81"/>
            <rFont val="Tahoma"/>
            <family val="2"/>
          </rPr>
          <t>This is the "Value per pound of DF (contract value)" on the approved SEPDS.</t>
        </r>
      </text>
    </comment>
    <comment ref="S6" authorId="0" shapeId="0" xr:uid="{1E25DFAF-A1B6-4B20-911C-D8F2988C5C64}">
      <text>
        <r>
          <rPr>
            <sz val="15"/>
            <color indexed="81"/>
            <rFont val="Tahoma"/>
            <family val="2"/>
          </rPr>
          <t>This is the "Value of DF per case" on the approved SEPDS.</t>
        </r>
      </text>
    </comment>
  </commentList>
</comments>
</file>

<file path=xl/comments43.xml><?xml version="1.0" encoding="utf-8"?>
<comments xmlns="http://schemas.openxmlformats.org/spreadsheetml/2006/main" xmlns:mc="http://schemas.openxmlformats.org/markup-compatibility/2006" xmlns:xr="http://schemas.microsoft.com/office/spreadsheetml/2014/revision" mc:Ignorable="xr">
  <authors>
    <author>Tiffany Riad</author>
  </authors>
  <commentList>
    <comment ref="C6" authorId="0" shapeId="0" xr:uid="{1DB4B3F0-3D74-4A4A-B776-A2E9A2D463D2}">
      <text>
        <r>
          <rPr>
            <sz val="15"/>
            <color indexed="81"/>
            <rFont val="Tahoma"/>
            <family val="2"/>
          </rPr>
          <t>This code must match the code listed as the "End Product Code" on the approved SEPDS.  Additionally, the third party tracking company must use the "End Product Code" as well
Please be cautious of including or removing leading zero's, dashes or special characters.</t>
        </r>
        <r>
          <rPr>
            <sz val="9"/>
            <color indexed="81"/>
            <rFont val="Tahoma"/>
            <family val="2"/>
          </rPr>
          <t xml:space="preserve">
</t>
        </r>
      </text>
    </comment>
    <comment ref="G6" authorId="0" shapeId="0" xr:uid="{3F355ED9-BFB0-4732-BEB3-C4535337371A}">
      <text>
        <r>
          <rPr>
            <sz val="15"/>
            <color indexed="81"/>
            <rFont val="Tahoma"/>
            <family val="2"/>
          </rPr>
          <t xml:space="preserve">Number of units in a master case.
</t>
        </r>
      </text>
    </comment>
    <comment ref="I6" authorId="0" shapeId="0" xr:uid="{4021B732-F979-4926-961C-5F2D87DEA8BF}">
      <text>
        <r>
          <rPr>
            <sz val="15"/>
            <color indexed="81"/>
            <rFont val="Tahoma"/>
            <family val="2"/>
          </rPr>
          <t>This is the "WBSCM Item Code" on the approved SEPDS</t>
        </r>
      </text>
    </comment>
    <comment ref="J6" authorId="0" shapeId="0" xr:uid="{31B38E6B-F4FE-4BC5-AFFA-050B9B7FECAB}">
      <text>
        <r>
          <rPr>
            <sz val="15"/>
            <color indexed="81"/>
            <rFont val="Tahoma"/>
            <family val="2"/>
          </rPr>
          <t>This is the "WBSCM Description" on the approved SEPDS.</t>
        </r>
        <r>
          <rPr>
            <sz val="9"/>
            <color indexed="81"/>
            <rFont val="Tahoma"/>
            <family val="2"/>
          </rPr>
          <t xml:space="preserve">
</t>
        </r>
      </text>
    </comment>
    <comment ref="N6" authorId="0" shapeId="0" xr:uid="{2D49757D-F118-4202-957C-D1282C528750}">
      <text>
        <r>
          <rPr>
            <sz val="15"/>
            <color indexed="81"/>
            <rFont val="Tahoma"/>
            <family val="2"/>
          </rPr>
          <t>This is the "DF Inventory Drawdown per case" on the approved SEPDS.</t>
        </r>
      </text>
    </comment>
    <comment ref="O6" authorId="0" shapeId="0" xr:uid="{98D7B6FA-EA90-44AD-85D1-B1F17179A859}">
      <text>
        <r>
          <rPr>
            <sz val="15"/>
            <color indexed="81"/>
            <rFont val="Tahoma"/>
            <family val="2"/>
          </rPr>
          <t>This is the "Value per pound of DF (contract value)" on the approved SEPDS.</t>
        </r>
      </text>
    </comment>
    <comment ref="R6" authorId="0" shapeId="0" xr:uid="{39BD507E-D099-4A31-9089-92F4231BE7A0}">
      <text>
        <r>
          <rPr>
            <sz val="15"/>
            <color indexed="81"/>
            <rFont val="Tahoma"/>
            <family val="2"/>
          </rPr>
          <t>This is the "Value of DF per case" on the approved SEPDS.</t>
        </r>
      </text>
    </comment>
  </commentList>
</comments>
</file>

<file path=xl/comments44.xml><?xml version="1.0" encoding="utf-8"?>
<comments xmlns="http://schemas.openxmlformats.org/spreadsheetml/2006/main" xmlns:mc="http://schemas.openxmlformats.org/markup-compatibility/2006" xmlns:xr="http://schemas.microsoft.com/office/spreadsheetml/2014/revision" mc:Ignorable="xr">
  <authors>
    <author>Tiffany Riad</author>
  </authors>
  <commentList>
    <comment ref="D6" authorId="0" shapeId="0" xr:uid="{1329A5FC-4850-416D-82D9-3E720E63A044}">
      <text>
        <r>
          <rPr>
            <sz val="15"/>
            <color indexed="81"/>
            <rFont val="Tahoma"/>
            <family val="2"/>
          </rPr>
          <t>This code must match the code listed as the "End Product Code" on the approved SEPDS.  Additionally, the third party tracking company must use the "End Product Code" as well
Please be cautious of including or removing leading zero's, dashes or special characters.</t>
        </r>
        <r>
          <rPr>
            <sz val="9"/>
            <color indexed="81"/>
            <rFont val="Tahoma"/>
            <family val="2"/>
          </rPr>
          <t xml:space="preserve">
</t>
        </r>
      </text>
    </comment>
    <comment ref="H6" authorId="0" shapeId="0" xr:uid="{05F03AE1-533A-4B40-9502-4EFE469ED82E}">
      <text>
        <r>
          <rPr>
            <sz val="15"/>
            <color indexed="81"/>
            <rFont val="Tahoma"/>
            <family val="2"/>
          </rPr>
          <t xml:space="preserve">Number of units in a master case.
</t>
        </r>
      </text>
    </comment>
    <comment ref="J6" authorId="0" shapeId="0" xr:uid="{A4926326-F646-4FAB-A7A9-2F65E7720B99}">
      <text>
        <r>
          <rPr>
            <sz val="15"/>
            <color indexed="81"/>
            <rFont val="Tahoma"/>
            <family val="2"/>
          </rPr>
          <t>This is the "WBSCM Item Code" on the approved SEPDS</t>
        </r>
      </text>
    </comment>
    <comment ref="K6" authorId="0" shapeId="0" xr:uid="{8BD7309B-1788-4C97-81AA-090D903BDC52}">
      <text>
        <r>
          <rPr>
            <sz val="15"/>
            <color indexed="81"/>
            <rFont val="Tahoma"/>
            <family val="2"/>
          </rPr>
          <t>This is the "WBSCM Description" on the approved SEPDS.</t>
        </r>
        <r>
          <rPr>
            <sz val="9"/>
            <color indexed="81"/>
            <rFont val="Tahoma"/>
            <family val="2"/>
          </rPr>
          <t xml:space="preserve">
</t>
        </r>
      </text>
    </comment>
    <comment ref="L6" authorId="0" shapeId="0" xr:uid="{A37CA989-59D9-4C24-B03A-ECE21C125052}">
      <text>
        <r>
          <rPr>
            <sz val="15"/>
            <color indexed="81"/>
            <rFont val="Tahoma"/>
            <family val="2"/>
          </rPr>
          <t>This is the "DF Inventory Drawdown per case" on the approved SEPDS.</t>
        </r>
      </text>
    </comment>
    <comment ref="M6" authorId="0" shapeId="0" xr:uid="{5B58908F-AD35-4E7A-92AD-76188CDDC206}">
      <text>
        <r>
          <rPr>
            <sz val="15"/>
            <color indexed="81"/>
            <rFont val="Tahoma"/>
            <family val="2"/>
          </rPr>
          <t>This is the "Value per pound of DF (contract value)" on the approved SEPDS.</t>
        </r>
      </text>
    </comment>
  </commentList>
</comments>
</file>

<file path=xl/comments45.xml><?xml version="1.0" encoding="utf-8"?>
<comments xmlns="http://schemas.openxmlformats.org/spreadsheetml/2006/main" xmlns:mc="http://schemas.openxmlformats.org/markup-compatibility/2006" xmlns:xr="http://schemas.microsoft.com/office/spreadsheetml/2014/revision" mc:Ignorable="xr">
  <authors>
    <author>Tiffany Riad</author>
  </authors>
  <commentList>
    <comment ref="C6" authorId="0" shapeId="0" xr:uid="{4D2B99DD-C5D7-485B-A0DD-F0CD95454F50}">
      <text>
        <r>
          <rPr>
            <sz val="15"/>
            <color indexed="81"/>
            <rFont val="Tahoma"/>
            <family val="2"/>
          </rPr>
          <t>This code must match the code listed as the "End Product Code" on the approved SEPDS.  Additionally, the third party tracking company must use the "End Product Code" as well
Please be cautious of including or removing leading zero's, dashes or special characters.</t>
        </r>
        <r>
          <rPr>
            <sz val="9"/>
            <color indexed="81"/>
            <rFont val="Tahoma"/>
            <family val="2"/>
          </rPr>
          <t xml:space="preserve">
</t>
        </r>
      </text>
    </comment>
    <comment ref="G6" authorId="0" shapeId="0" xr:uid="{0421BDF3-C151-4DDA-B8AD-4CEFA8C5CBAE}">
      <text>
        <r>
          <rPr>
            <sz val="15"/>
            <color indexed="81"/>
            <rFont val="Tahoma"/>
            <family val="2"/>
          </rPr>
          <t xml:space="preserve">Number of units in a master case.
</t>
        </r>
      </text>
    </comment>
    <comment ref="I6" authorId="0" shapeId="0" xr:uid="{B6352944-4AA7-4765-8836-8C39DF99AFCE}">
      <text>
        <r>
          <rPr>
            <sz val="15"/>
            <color indexed="81"/>
            <rFont val="Tahoma"/>
            <family val="2"/>
          </rPr>
          <t>This is the "WBSCM Item Code" on the approved SEPDS</t>
        </r>
      </text>
    </comment>
    <comment ref="J6" authorId="0" shapeId="0" xr:uid="{2B2C3160-9903-4B8B-B02B-4C97255D7C33}">
      <text>
        <r>
          <rPr>
            <sz val="15"/>
            <color indexed="81"/>
            <rFont val="Tahoma"/>
            <family val="2"/>
          </rPr>
          <t>This is the "WBSCM Description" on the approved SEPDS.</t>
        </r>
        <r>
          <rPr>
            <sz val="9"/>
            <color indexed="81"/>
            <rFont val="Tahoma"/>
            <family val="2"/>
          </rPr>
          <t xml:space="preserve">
</t>
        </r>
      </text>
    </comment>
    <comment ref="N6" authorId="0" shapeId="0" xr:uid="{6371E13D-C71E-47C4-A087-13B25902BD30}">
      <text>
        <r>
          <rPr>
            <sz val="15"/>
            <color indexed="81"/>
            <rFont val="Tahoma"/>
            <family val="2"/>
          </rPr>
          <t>This is the "DF Inventory Drawdown per case" on the approved SEPDS.</t>
        </r>
      </text>
    </comment>
    <comment ref="O6" authorId="0" shapeId="0" xr:uid="{B8330536-9A6C-412A-8161-9211B8A76C77}">
      <text>
        <r>
          <rPr>
            <sz val="15"/>
            <color indexed="81"/>
            <rFont val="Tahoma"/>
            <family val="2"/>
          </rPr>
          <t>This is the "Value per pound of DF (contract value)" on the approved SEPDS.</t>
        </r>
      </text>
    </comment>
    <comment ref="R6" authorId="0" shapeId="0" xr:uid="{F0ECD571-18A2-4B88-A5A2-5982F0E765D9}">
      <text>
        <r>
          <rPr>
            <sz val="15"/>
            <color indexed="81"/>
            <rFont val="Tahoma"/>
            <family val="2"/>
          </rPr>
          <t>This is the "Value of DF per case" on the approved SEPDS.</t>
        </r>
      </text>
    </comment>
  </commentList>
</comments>
</file>

<file path=xl/comments46.xml><?xml version="1.0" encoding="utf-8"?>
<comments xmlns="http://schemas.openxmlformats.org/spreadsheetml/2006/main" xmlns:mc="http://schemas.openxmlformats.org/markup-compatibility/2006" xmlns:xr="http://schemas.microsoft.com/office/spreadsheetml/2014/revision" mc:Ignorable="xr">
  <authors>
    <author>Tiffany Riad</author>
  </authors>
  <commentList>
    <comment ref="C6" authorId="0" shapeId="0" xr:uid="{CA632847-D5E0-4644-ACBA-DC03122864CE}">
      <text>
        <r>
          <rPr>
            <sz val="15"/>
            <color indexed="81"/>
            <rFont val="Tahoma"/>
            <family val="2"/>
          </rPr>
          <t>This code must match the code listed as the "End Product Code" on the approved SEPDS.  Additionally, the third party tracking company must use the "End Product Code" as well
Please be cautious of including or removing leading zero's, dashes or special characters.</t>
        </r>
        <r>
          <rPr>
            <sz val="9"/>
            <color indexed="81"/>
            <rFont val="Tahoma"/>
            <family val="2"/>
          </rPr>
          <t xml:space="preserve">
</t>
        </r>
      </text>
    </comment>
    <comment ref="G6" authorId="0" shapeId="0" xr:uid="{EEF85B73-F04E-4940-8DE5-AC6E68E770FB}">
      <text>
        <r>
          <rPr>
            <sz val="15"/>
            <color indexed="81"/>
            <rFont val="Tahoma"/>
            <family val="2"/>
          </rPr>
          <t xml:space="preserve">Number of units in a master case.
</t>
        </r>
      </text>
    </comment>
    <comment ref="I6" authorId="0" shapeId="0" xr:uid="{A4821C42-92C0-4B59-9D29-A4E58EA2F23E}">
      <text>
        <r>
          <rPr>
            <sz val="15"/>
            <color indexed="81"/>
            <rFont val="Tahoma"/>
            <family val="2"/>
          </rPr>
          <t>This is the "WBSCM Item Code" on the approved SEPDS</t>
        </r>
      </text>
    </comment>
    <comment ref="J6" authorId="0" shapeId="0" xr:uid="{27AD4499-BDEE-424D-B7A8-5E32B1F1F241}">
      <text>
        <r>
          <rPr>
            <sz val="15"/>
            <color indexed="81"/>
            <rFont val="Tahoma"/>
            <family val="2"/>
          </rPr>
          <t>This is the "WBSCM Description" on the approved SEPDS.</t>
        </r>
        <r>
          <rPr>
            <sz val="9"/>
            <color indexed="81"/>
            <rFont val="Tahoma"/>
            <family val="2"/>
          </rPr>
          <t xml:space="preserve">
</t>
        </r>
      </text>
    </comment>
    <comment ref="N6" authorId="0" shapeId="0" xr:uid="{EF978167-8071-432A-99A9-761BF29C776C}">
      <text>
        <r>
          <rPr>
            <sz val="15"/>
            <color indexed="81"/>
            <rFont val="Tahoma"/>
            <family val="2"/>
          </rPr>
          <t>This is the "DF Inventory Drawdown per case" on the approved SEPDS.</t>
        </r>
      </text>
    </comment>
    <comment ref="O6" authorId="0" shapeId="0" xr:uid="{E873DAE6-A8FE-443E-B2BF-EC867A1B7C7E}">
      <text>
        <r>
          <rPr>
            <sz val="15"/>
            <color indexed="81"/>
            <rFont val="Tahoma"/>
            <family val="2"/>
          </rPr>
          <t>This is the "Value per pound of DF (contract value)" on the approved SEPDS.</t>
        </r>
      </text>
    </comment>
    <comment ref="R6" authorId="0" shapeId="0" xr:uid="{461573C1-477F-4C20-96D0-8BCF869ECC05}">
      <text>
        <r>
          <rPr>
            <sz val="15"/>
            <color indexed="81"/>
            <rFont val="Tahoma"/>
            <family val="2"/>
          </rPr>
          <t>This is the "Value of DF per case" on the approved SEPDS.</t>
        </r>
      </text>
    </comment>
  </commentList>
</comments>
</file>

<file path=xl/comments47.xml><?xml version="1.0" encoding="utf-8"?>
<comments xmlns="http://schemas.openxmlformats.org/spreadsheetml/2006/main" xmlns:mc="http://schemas.openxmlformats.org/markup-compatibility/2006" xmlns:xr="http://schemas.microsoft.com/office/spreadsheetml/2014/revision" mc:Ignorable="xr">
  <authors>
    <author>Tiffany Riad</author>
  </authors>
  <commentList>
    <comment ref="C6" authorId="0" shapeId="0" xr:uid="{6CF1DBA5-79E8-499F-85CB-0DD2998160F5}">
      <text>
        <r>
          <rPr>
            <sz val="15"/>
            <color indexed="81"/>
            <rFont val="Tahoma"/>
            <family val="2"/>
          </rPr>
          <t>This code must match the code listed as the "End Product Code" on the approved SEPDS.  Additionally, the third party tracking company must use the "End Product Code" as well
Please be cautious of including or removing leading zero's, dashes or special characters.</t>
        </r>
        <r>
          <rPr>
            <sz val="9"/>
            <color indexed="81"/>
            <rFont val="Tahoma"/>
            <family val="2"/>
          </rPr>
          <t xml:space="preserve">
</t>
        </r>
      </text>
    </comment>
    <comment ref="G6" authorId="0" shapeId="0" xr:uid="{DD0E6E45-69E6-4639-BBF2-28C66A450900}">
      <text>
        <r>
          <rPr>
            <sz val="15"/>
            <color indexed="81"/>
            <rFont val="Tahoma"/>
            <family val="2"/>
          </rPr>
          <t xml:space="preserve">Number of units in a master case.
</t>
        </r>
      </text>
    </comment>
    <comment ref="I6" authorId="0" shapeId="0" xr:uid="{064D1753-0946-4603-915D-DD26EF5E7306}">
      <text>
        <r>
          <rPr>
            <sz val="15"/>
            <color indexed="81"/>
            <rFont val="Tahoma"/>
            <family val="2"/>
          </rPr>
          <t>This is the "WBSCM Item Code" on the approved SEPDS</t>
        </r>
      </text>
    </comment>
    <comment ref="J6" authorId="0" shapeId="0" xr:uid="{C66E653C-8717-4003-80AD-DFB6FE73532C}">
      <text>
        <r>
          <rPr>
            <sz val="15"/>
            <color indexed="81"/>
            <rFont val="Tahoma"/>
            <family val="2"/>
          </rPr>
          <t>This is the "WBSCM Description" on the approved SEPDS.</t>
        </r>
        <r>
          <rPr>
            <sz val="9"/>
            <color indexed="81"/>
            <rFont val="Tahoma"/>
            <family val="2"/>
          </rPr>
          <t xml:space="preserve">
</t>
        </r>
      </text>
    </comment>
    <comment ref="N6" authorId="0" shapeId="0" xr:uid="{EA9074CC-F721-4DA8-B780-65A281CD7ADE}">
      <text>
        <r>
          <rPr>
            <sz val="15"/>
            <color indexed="81"/>
            <rFont val="Tahoma"/>
            <family val="2"/>
          </rPr>
          <t>This is the "DF Inventory Drawdown per case" on the approved SEPDS.</t>
        </r>
      </text>
    </comment>
    <comment ref="O6" authorId="0" shapeId="0" xr:uid="{4AFF7890-C19B-4787-8904-0C8F7B09200C}">
      <text>
        <r>
          <rPr>
            <sz val="15"/>
            <color indexed="81"/>
            <rFont val="Tahoma"/>
            <family val="2"/>
          </rPr>
          <t>This is the "Value per pound of DF (contract value)" on the approved SEPDS.</t>
        </r>
      </text>
    </comment>
    <comment ref="R6" authorId="0" shapeId="0" xr:uid="{4E67FD11-CAA9-4623-9E8C-82889878FD2E}">
      <text>
        <r>
          <rPr>
            <sz val="15"/>
            <color indexed="81"/>
            <rFont val="Tahoma"/>
            <family val="2"/>
          </rPr>
          <t>This is the "Value of DF per case" on the approved SEPDS.</t>
        </r>
      </text>
    </comment>
  </commentList>
</comments>
</file>

<file path=xl/comments48.xml><?xml version="1.0" encoding="utf-8"?>
<comments xmlns="http://schemas.openxmlformats.org/spreadsheetml/2006/main" xmlns:mc="http://schemas.openxmlformats.org/markup-compatibility/2006" xmlns:xr="http://schemas.microsoft.com/office/spreadsheetml/2014/revision" mc:Ignorable="xr">
  <authors>
    <author>Tiffany Riad</author>
    <author>Dan Southard</author>
  </authors>
  <commentList>
    <comment ref="C6" authorId="0" shapeId="0" xr:uid="{9FA74EFC-4CBD-4650-911B-4543845E4983}">
      <text>
        <r>
          <rPr>
            <sz val="15"/>
            <color indexed="81"/>
            <rFont val="Tahoma"/>
            <family val="2"/>
          </rPr>
          <t>This code must match the code listed as the "End Product Code" on the approved SEPDS.  Additionally, the third party tracking company must use the "End Product Code" as well
Please be cautious of including or removing leading zero's, dashes or special characters.</t>
        </r>
        <r>
          <rPr>
            <sz val="9"/>
            <color indexed="81"/>
            <rFont val="Tahoma"/>
            <family val="2"/>
          </rPr>
          <t xml:space="preserve">
</t>
        </r>
      </text>
    </comment>
    <comment ref="G6" authorId="0" shapeId="0" xr:uid="{4728EBC8-13B4-48A9-870B-05C0028212D3}">
      <text>
        <r>
          <rPr>
            <sz val="15"/>
            <color indexed="81"/>
            <rFont val="Tahoma"/>
            <family val="2"/>
          </rPr>
          <t xml:space="preserve">Number of units in a master case.
</t>
        </r>
      </text>
    </comment>
    <comment ref="I6" authorId="0" shapeId="0" xr:uid="{C1C15CD8-3FD0-4FE2-A705-7EDD92FB7921}">
      <text>
        <r>
          <rPr>
            <sz val="15"/>
            <color indexed="81"/>
            <rFont val="Tahoma"/>
            <family val="2"/>
          </rPr>
          <t>This is the "WBSCM Item Code" on the approved SEPDS</t>
        </r>
      </text>
    </comment>
    <comment ref="J6" authorId="0" shapeId="0" xr:uid="{FC4046CD-C2F0-4285-8EDF-D72D31318E50}">
      <text>
        <r>
          <rPr>
            <sz val="15"/>
            <color indexed="81"/>
            <rFont val="Tahoma"/>
            <family val="2"/>
          </rPr>
          <t>This is the "WBSCM Description" on the approved SEPDS.</t>
        </r>
        <r>
          <rPr>
            <sz val="9"/>
            <color indexed="81"/>
            <rFont val="Tahoma"/>
            <family val="2"/>
          </rPr>
          <t xml:space="preserve">
</t>
        </r>
      </text>
    </comment>
    <comment ref="N6" authorId="0" shapeId="0" xr:uid="{1EEAE8B4-8C49-4CE2-88EB-5546FB93BAA8}">
      <text>
        <r>
          <rPr>
            <sz val="15"/>
            <color indexed="81"/>
            <rFont val="Tahoma"/>
            <family val="2"/>
          </rPr>
          <t>This is the "DF Inventory Drawdown per case" on the approved SEPDS.</t>
        </r>
      </text>
    </comment>
    <comment ref="O6" authorId="0" shapeId="0" xr:uid="{1A20DDF1-1D1F-4478-9FC1-FD594BCE3704}">
      <text>
        <r>
          <rPr>
            <sz val="15"/>
            <color indexed="81"/>
            <rFont val="Tahoma"/>
            <family val="2"/>
          </rPr>
          <t>This is the "Value per pound of DF (contract value)" on the approved SEPDS.</t>
        </r>
      </text>
    </comment>
    <comment ref="R6" authorId="0" shapeId="0" xr:uid="{536701AC-A7C9-45B1-969A-703D2C240136}">
      <text>
        <r>
          <rPr>
            <sz val="15"/>
            <color indexed="81"/>
            <rFont val="Tahoma"/>
            <family val="2"/>
          </rPr>
          <t>This is the "Value of DF per case" on the approved SEPDS.</t>
        </r>
      </text>
    </comment>
    <comment ref="B18" authorId="1" shapeId="0" xr:uid="{8AC4CF20-ABCB-455B-AE15-BB584858212F}">
      <text>
        <r>
          <rPr>
            <b/>
            <sz val="9"/>
            <color indexed="81"/>
            <rFont val="Tahoma"/>
            <family val="2"/>
          </rPr>
          <t>Dan Southard:</t>
        </r>
        <r>
          <rPr>
            <sz val="9"/>
            <color indexed="81"/>
            <rFont val="Tahoma"/>
            <family val="2"/>
          </rPr>
          <t xml:space="preserve">
Made with Organic Pinto Beans, organic Cheddrar Cheese and Organic WG Flour Tortilla</t>
        </r>
      </text>
    </comment>
    <comment ref="B24" authorId="1" shapeId="0" xr:uid="{BD61A545-24F4-4A8A-BA05-0D80F7DCE331}">
      <text>
        <r>
          <rPr>
            <b/>
            <sz val="9"/>
            <color indexed="81"/>
            <rFont val="Tahoma"/>
            <family val="2"/>
          </rPr>
          <t>Dan Southard:</t>
        </r>
        <r>
          <rPr>
            <sz val="9"/>
            <color indexed="81"/>
            <rFont val="Tahoma"/>
            <family val="2"/>
          </rPr>
          <t xml:space="preserve">
Made with Organic Cheese, Organic Pinto Beans and Organic Grains in Tortilla</t>
        </r>
      </text>
    </comment>
    <comment ref="B37" authorId="1" shapeId="0" xr:uid="{FE39D5D7-F529-4D25-B446-B2E9F6E20FE8}">
      <text>
        <r>
          <rPr>
            <b/>
            <sz val="9"/>
            <color indexed="81"/>
            <rFont val="Tahoma"/>
            <family val="2"/>
          </rPr>
          <t>Dan Southard:</t>
        </r>
        <r>
          <rPr>
            <sz val="9"/>
            <color indexed="81"/>
            <rFont val="Tahoma"/>
            <family val="2"/>
          </rPr>
          <t xml:space="preserve">
All Natural Chicken, No antibiotics Added</t>
        </r>
      </text>
    </comment>
    <comment ref="B38" authorId="1" shapeId="0" xr:uid="{A38620C7-8032-44C3-A2A5-60D420EC665F}">
      <text>
        <r>
          <rPr>
            <b/>
            <sz val="9"/>
            <color indexed="81"/>
            <rFont val="Tahoma"/>
            <family val="2"/>
          </rPr>
          <t>Dan Southard:</t>
        </r>
        <r>
          <rPr>
            <sz val="9"/>
            <color indexed="81"/>
            <rFont val="Tahoma"/>
            <family val="2"/>
          </rPr>
          <t xml:space="preserve">
All Natural Chicken, No Antibiotics Added Ever</t>
        </r>
      </text>
    </comment>
    <comment ref="B42" authorId="1" shapeId="0" xr:uid="{25F0D39B-6DAA-4A45-BB57-9B46DDE634CD}">
      <text>
        <r>
          <rPr>
            <b/>
            <sz val="9"/>
            <color indexed="81"/>
            <rFont val="Tahoma"/>
            <family val="2"/>
          </rPr>
          <t>Dan Southard:</t>
        </r>
        <r>
          <rPr>
            <sz val="9"/>
            <color indexed="81"/>
            <rFont val="Tahoma"/>
            <family val="2"/>
          </rPr>
          <t xml:space="preserve">
All Natural Chicken, No Antibiotics Added</t>
        </r>
      </text>
    </comment>
    <comment ref="B43" authorId="1" shapeId="0" xr:uid="{AEEA6C44-0758-45BD-9717-06D5C490A68A}">
      <text>
        <r>
          <rPr>
            <b/>
            <sz val="9"/>
            <color indexed="81"/>
            <rFont val="Tahoma"/>
            <family val="2"/>
          </rPr>
          <t>Dan Southard:</t>
        </r>
        <r>
          <rPr>
            <sz val="9"/>
            <color indexed="81"/>
            <rFont val="Tahoma"/>
            <family val="2"/>
          </rPr>
          <t xml:space="preserve">
All Natural Chicken, No Antibiotics Added</t>
        </r>
      </text>
    </comment>
    <comment ref="B45" authorId="1" shapeId="0" xr:uid="{67E18067-81B4-424A-B55F-A55D2CCD599E}">
      <text>
        <r>
          <rPr>
            <b/>
            <sz val="9"/>
            <color indexed="81"/>
            <rFont val="Tahoma"/>
            <family val="2"/>
          </rPr>
          <t>Dan Southard:</t>
        </r>
        <r>
          <rPr>
            <sz val="9"/>
            <color indexed="81"/>
            <rFont val="Tahoma"/>
            <family val="2"/>
          </rPr>
          <t xml:space="preserve">
Products meets 2/2 OR 1.50 M/MA 2G and 1/8 cup Legume OR 1.50 M/MA 2 G  1/8 cup other</t>
        </r>
      </text>
    </comment>
    <comment ref="B54" authorId="1" shapeId="0" xr:uid="{892471C2-171F-46D0-B68F-E7B7F906D1F4}">
      <text>
        <r>
          <rPr>
            <b/>
            <sz val="9"/>
            <color indexed="81"/>
            <rFont val="Tahoma"/>
            <family val="2"/>
          </rPr>
          <t>Dan Southard:</t>
        </r>
        <r>
          <rPr>
            <sz val="9"/>
            <color indexed="81"/>
            <rFont val="Tahoma"/>
            <family val="2"/>
          </rPr>
          <t xml:space="preserve">
All Natural Chicken, No Antibiotics Added</t>
        </r>
      </text>
    </comment>
    <comment ref="B57" authorId="1" shapeId="0" xr:uid="{F6B90CBD-CD99-40B5-8859-087C8E6D1886}">
      <text>
        <r>
          <rPr>
            <b/>
            <sz val="9"/>
            <color indexed="81"/>
            <rFont val="Tahoma"/>
            <family val="2"/>
          </rPr>
          <t>Dan Southard:</t>
        </r>
        <r>
          <rPr>
            <sz val="9"/>
            <color indexed="81"/>
            <rFont val="Tahoma"/>
            <family val="2"/>
          </rPr>
          <t xml:space="preserve">
All Natural Chicken, No Antibiotics Added</t>
        </r>
      </text>
    </comment>
    <comment ref="B59" authorId="1" shapeId="0" xr:uid="{31D33C5D-39B2-4C97-9668-77889AE48FE6}">
      <text>
        <r>
          <rPr>
            <b/>
            <sz val="9"/>
            <color indexed="81"/>
            <rFont val="Tahoma"/>
            <family val="2"/>
          </rPr>
          <t>Dan Southard:</t>
        </r>
        <r>
          <rPr>
            <sz val="9"/>
            <color indexed="81"/>
            <rFont val="Tahoma"/>
            <family val="2"/>
          </rPr>
          <t xml:space="preserve">
All Natural Chicken, No Antibiotics Added</t>
        </r>
      </text>
    </comment>
    <comment ref="B60" authorId="1" shapeId="0" xr:uid="{50044581-D060-40EB-816B-D5A37C1AFEA2}">
      <text>
        <r>
          <rPr>
            <b/>
            <sz val="9"/>
            <color indexed="81"/>
            <rFont val="Tahoma"/>
            <family val="2"/>
          </rPr>
          <t>Dan Southard:</t>
        </r>
        <r>
          <rPr>
            <sz val="9"/>
            <color indexed="81"/>
            <rFont val="Tahoma"/>
            <family val="2"/>
          </rPr>
          <t xml:space="preserve">
All Natural Chicken, No Antibiotics Added</t>
        </r>
      </text>
    </comment>
    <comment ref="B62" authorId="1" shapeId="0" xr:uid="{083C0A7C-723F-4299-AA92-B914C636A545}">
      <text>
        <r>
          <rPr>
            <b/>
            <sz val="9"/>
            <color indexed="81"/>
            <rFont val="Tahoma"/>
            <family val="2"/>
          </rPr>
          <t>Dan Southard:</t>
        </r>
        <r>
          <rPr>
            <sz val="9"/>
            <color indexed="81"/>
            <rFont val="Tahoma"/>
            <family val="2"/>
          </rPr>
          <t xml:space="preserve">
Products meets 2/2 OR 1.50 M/MA 2G and 1/8 cup Legume OR 1.50 M/MA 2 G  1/8 cup other</t>
        </r>
      </text>
    </comment>
    <comment ref="B71" authorId="1" shapeId="0" xr:uid="{1E37FC78-3AB1-461B-AD9B-2F74AC6A5461}">
      <text>
        <r>
          <rPr>
            <b/>
            <sz val="9"/>
            <color indexed="81"/>
            <rFont val="Tahoma"/>
            <family val="2"/>
          </rPr>
          <t>Dan Southard:</t>
        </r>
        <r>
          <rPr>
            <sz val="9"/>
            <color indexed="81"/>
            <rFont val="Tahoma"/>
            <family val="2"/>
          </rPr>
          <t xml:space="preserve">
All Natural Chicken, No Antibiotics Added</t>
        </r>
      </text>
    </comment>
    <comment ref="B74" authorId="1" shapeId="0" xr:uid="{A2157440-51F3-49BD-BC87-0C9D20E934AB}">
      <text>
        <r>
          <rPr>
            <b/>
            <sz val="9"/>
            <color indexed="81"/>
            <rFont val="Tahoma"/>
            <family val="2"/>
          </rPr>
          <t>Dan Southard:</t>
        </r>
        <r>
          <rPr>
            <sz val="9"/>
            <color indexed="81"/>
            <rFont val="Tahoma"/>
            <family val="2"/>
          </rPr>
          <t xml:space="preserve">
All Natural Chicken, No Antibiotics Added</t>
        </r>
      </text>
    </comment>
  </commentList>
</comments>
</file>

<file path=xl/comments49.xml><?xml version="1.0" encoding="utf-8"?>
<comments xmlns="http://schemas.openxmlformats.org/spreadsheetml/2006/main" xmlns:mc="http://schemas.openxmlformats.org/markup-compatibility/2006" xmlns:xr="http://schemas.microsoft.com/office/spreadsheetml/2014/revision" mc:Ignorable="xr">
  <authors>
    <author>Tiffany Riad</author>
  </authors>
  <commentList>
    <comment ref="C6" authorId="0" shapeId="0" xr:uid="{AE26E503-D632-4414-A727-21F43464E28B}">
      <text>
        <r>
          <rPr>
            <sz val="15"/>
            <color indexed="81"/>
            <rFont val="Tahoma"/>
            <family val="2"/>
          </rPr>
          <t>This code must match the code listed as the "End Product Code" on the approved SEPDS.  Additionally, the third party tracking company must use the "End Product Code" as well
Please be cautious of including or removing leading zero's, dashes or special characters.</t>
        </r>
        <r>
          <rPr>
            <sz val="9"/>
            <color indexed="81"/>
            <rFont val="Tahoma"/>
            <family val="2"/>
          </rPr>
          <t xml:space="preserve">
</t>
        </r>
      </text>
    </comment>
    <comment ref="G6" authorId="0" shapeId="0" xr:uid="{42FAC7D5-488A-44A3-ADA5-5710D0D1C7B9}">
      <text>
        <r>
          <rPr>
            <sz val="15"/>
            <color indexed="81"/>
            <rFont val="Tahoma"/>
            <family val="2"/>
          </rPr>
          <t xml:space="preserve">Number of units in a master case.
</t>
        </r>
      </text>
    </comment>
    <comment ref="I6" authorId="0" shapeId="0" xr:uid="{E0646CBB-4D35-41A7-9E7E-8204D508CC20}">
      <text>
        <r>
          <rPr>
            <sz val="15"/>
            <color indexed="81"/>
            <rFont val="Tahoma"/>
            <family val="2"/>
          </rPr>
          <t>This is the "WBSCM Item Code" on the approved SEPDS</t>
        </r>
      </text>
    </comment>
    <comment ref="J6" authorId="0" shapeId="0" xr:uid="{63DA46B4-6249-4B95-848C-B7A25B931FD2}">
      <text>
        <r>
          <rPr>
            <sz val="15"/>
            <color indexed="81"/>
            <rFont val="Tahoma"/>
            <family val="2"/>
          </rPr>
          <t>This is the "WBSCM Description" on the approved SEPDS.</t>
        </r>
        <r>
          <rPr>
            <sz val="9"/>
            <color indexed="81"/>
            <rFont val="Tahoma"/>
            <family val="2"/>
          </rPr>
          <t xml:space="preserve">
</t>
        </r>
      </text>
    </comment>
    <comment ref="N6" authorId="0" shapeId="0" xr:uid="{DCEDFA6B-0D74-4D2E-B57D-6BEFF1AD130D}">
      <text>
        <r>
          <rPr>
            <sz val="15"/>
            <color indexed="81"/>
            <rFont val="Tahoma"/>
            <family val="2"/>
          </rPr>
          <t>This is the "DF Inventory Drawdown per case" on the approved SEPDS.</t>
        </r>
      </text>
    </comment>
    <comment ref="O6" authorId="0" shapeId="0" xr:uid="{D4E4BFAB-A610-42DD-9C12-E849080C6435}">
      <text>
        <r>
          <rPr>
            <sz val="15"/>
            <color indexed="81"/>
            <rFont val="Tahoma"/>
            <family val="2"/>
          </rPr>
          <t>This is the "Value per pound of DF (contract value)" on the approved SEPDS.</t>
        </r>
      </text>
    </comment>
    <comment ref="R6" authorId="0" shapeId="0" xr:uid="{23A75733-79B6-4B68-99D3-E34DE89A3589}">
      <text>
        <r>
          <rPr>
            <sz val="15"/>
            <color indexed="81"/>
            <rFont val="Tahoma"/>
            <family val="2"/>
          </rPr>
          <t>This is the "Value of DF per case" on the approved SEPDS.</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Tiffany Riad</author>
  </authors>
  <commentList>
    <comment ref="D6" authorId="0" shapeId="0" xr:uid="{3EC36F50-05CC-43C5-AC92-3B26390758DE}">
      <text>
        <r>
          <rPr>
            <sz val="15"/>
            <color indexed="81"/>
            <rFont val="Tahoma"/>
            <family val="2"/>
          </rPr>
          <t>This code must match the code listed as the "End Product Code" on the approved SEPDS.  Additionally, the third party tracking company must use the "End Product Code" as well
Please be cautious of including or removing leading zero's, dashes or special characters.</t>
        </r>
        <r>
          <rPr>
            <sz val="9"/>
            <color indexed="81"/>
            <rFont val="Tahoma"/>
            <family val="2"/>
          </rPr>
          <t xml:space="preserve">
</t>
        </r>
      </text>
    </comment>
    <comment ref="H6" authorId="0" shapeId="0" xr:uid="{6CFD3271-3241-4666-9C6C-8C9EDB5DFDB6}">
      <text>
        <r>
          <rPr>
            <sz val="15"/>
            <color indexed="81"/>
            <rFont val="Tahoma"/>
            <family val="2"/>
          </rPr>
          <t xml:space="preserve">Number of units in a master case.
</t>
        </r>
      </text>
    </comment>
    <comment ref="J6" authorId="0" shapeId="0" xr:uid="{CA58D3C0-EC2D-4E6F-B85D-68250E7E0D32}">
      <text>
        <r>
          <rPr>
            <sz val="15"/>
            <color indexed="81"/>
            <rFont val="Tahoma"/>
            <family val="2"/>
          </rPr>
          <t>This is the "WBSCM Item Code" on the approved SEPDS</t>
        </r>
      </text>
    </comment>
    <comment ref="K6" authorId="0" shapeId="0" xr:uid="{E750C80E-540A-43C7-8686-D4AAE760D5CD}">
      <text>
        <r>
          <rPr>
            <sz val="15"/>
            <color indexed="81"/>
            <rFont val="Tahoma"/>
            <family val="2"/>
          </rPr>
          <t>This is the "WBSCM Description" on the approved SEPDS.</t>
        </r>
        <r>
          <rPr>
            <sz val="9"/>
            <color indexed="81"/>
            <rFont val="Tahoma"/>
            <family val="2"/>
          </rPr>
          <t xml:space="preserve">
</t>
        </r>
      </text>
    </comment>
    <comment ref="L6" authorId="0" shapeId="0" xr:uid="{0C312B52-7EF5-4C11-9F30-ADF302741E71}">
      <text>
        <r>
          <rPr>
            <sz val="15"/>
            <color indexed="81"/>
            <rFont val="Tahoma"/>
            <family val="2"/>
          </rPr>
          <t>This is the "DF Inventory Drawdown per case" on the approved SEPDS.</t>
        </r>
      </text>
    </comment>
    <comment ref="M6" authorId="0" shapeId="0" xr:uid="{8BC54348-18AC-4B69-9245-88A413120085}">
      <text>
        <r>
          <rPr>
            <sz val="15"/>
            <color indexed="81"/>
            <rFont val="Tahoma"/>
            <family val="2"/>
          </rPr>
          <t>This is the "Value per pound of DF (contract value)" on the approved SEPDS.</t>
        </r>
      </text>
    </comment>
  </commentList>
</comments>
</file>

<file path=xl/comments50.xml><?xml version="1.0" encoding="utf-8"?>
<comments xmlns="http://schemas.openxmlformats.org/spreadsheetml/2006/main" xmlns:mc="http://schemas.openxmlformats.org/markup-compatibility/2006" xmlns:xr="http://schemas.microsoft.com/office/spreadsheetml/2014/revision" mc:Ignorable="xr">
  <authors>
    <author>Tiffany Riad</author>
  </authors>
  <commentList>
    <comment ref="C6" authorId="0" shapeId="0" xr:uid="{863A4512-0706-4B90-8F75-659FF53B5EF2}">
      <text>
        <r>
          <rPr>
            <sz val="15"/>
            <color indexed="81"/>
            <rFont val="Tahoma"/>
            <family val="2"/>
          </rPr>
          <t>This code must match the code listed as the "End Product Code" on the approved SEPDS.  Additionally, the third party tracking company must use the "End Product Code" as well
Please be cautious of including or removing leading zero's, dashes or special characters.</t>
        </r>
        <r>
          <rPr>
            <sz val="9"/>
            <color indexed="81"/>
            <rFont val="Tahoma"/>
            <family val="2"/>
          </rPr>
          <t xml:space="preserve">
</t>
        </r>
      </text>
    </comment>
    <comment ref="G6" authorId="0" shapeId="0" xr:uid="{E65AFFD4-0FE8-41A6-8492-84FEC8F518AE}">
      <text>
        <r>
          <rPr>
            <sz val="15"/>
            <color indexed="81"/>
            <rFont val="Tahoma"/>
            <family val="2"/>
          </rPr>
          <t xml:space="preserve">Number of units in a master case.
</t>
        </r>
      </text>
    </comment>
    <comment ref="I6" authorId="0" shapeId="0" xr:uid="{8931DD57-8D69-4442-8748-DCFD37F8A400}">
      <text>
        <r>
          <rPr>
            <sz val="15"/>
            <color indexed="81"/>
            <rFont val="Tahoma"/>
            <family val="2"/>
          </rPr>
          <t>This is the "WBSCM Item Code" on the approved SEPDS</t>
        </r>
      </text>
    </comment>
    <comment ref="J6" authorId="0" shapeId="0" xr:uid="{45086E86-10E3-47B8-9291-4C6A6D615C09}">
      <text>
        <r>
          <rPr>
            <sz val="15"/>
            <color indexed="81"/>
            <rFont val="Tahoma"/>
            <family val="2"/>
          </rPr>
          <t>This is the "WBSCM Description" on the approved SEPDS.</t>
        </r>
        <r>
          <rPr>
            <sz val="9"/>
            <color indexed="81"/>
            <rFont val="Tahoma"/>
            <family val="2"/>
          </rPr>
          <t xml:space="preserve">
</t>
        </r>
      </text>
    </comment>
    <comment ref="N6" authorId="0" shapeId="0" xr:uid="{DCC096B3-DF3A-4B34-BA6B-5C3B37D73893}">
      <text>
        <r>
          <rPr>
            <sz val="15"/>
            <color indexed="81"/>
            <rFont val="Tahoma"/>
            <family val="2"/>
          </rPr>
          <t>This is the "DF Inventory Drawdown per case" on the approved SEPDS.</t>
        </r>
      </text>
    </comment>
    <comment ref="O6" authorId="0" shapeId="0" xr:uid="{867CFC4C-0A91-4494-B1ED-13FA0E2A1EEC}">
      <text>
        <r>
          <rPr>
            <sz val="15"/>
            <color indexed="81"/>
            <rFont val="Tahoma"/>
            <family val="2"/>
          </rPr>
          <t>This is the "Value per pound of DF (contract value)" on the approved SEPDS.</t>
        </r>
      </text>
    </comment>
    <comment ref="R6" authorId="0" shapeId="0" xr:uid="{09C306AC-B368-4F71-BE89-0826366007B0}">
      <text>
        <r>
          <rPr>
            <sz val="15"/>
            <color indexed="81"/>
            <rFont val="Tahoma"/>
            <family val="2"/>
          </rPr>
          <t>This is the "Value of DF per case" on the approved SEPDS.</t>
        </r>
      </text>
    </comment>
  </commentList>
</comments>
</file>

<file path=xl/comments51.xml><?xml version="1.0" encoding="utf-8"?>
<comments xmlns="http://schemas.openxmlformats.org/spreadsheetml/2006/main" xmlns:mc="http://schemas.openxmlformats.org/markup-compatibility/2006" xmlns:xr="http://schemas.microsoft.com/office/spreadsheetml/2014/revision" mc:Ignorable="xr">
  <authors>
    <author>Tiffany Riad</author>
  </authors>
  <commentList>
    <comment ref="C6" authorId="0" shapeId="0" xr:uid="{65145738-EFB3-4143-89F0-8B2D6AB9CAD2}">
      <text>
        <r>
          <rPr>
            <sz val="15"/>
            <color indexed="81"/>
            <rFont val="Tahoma"/>
            <family val="2"/>
          </rPr>
          <t>This code must match the code listed as the "End Product Code" on the approved SEPDS.  Additionally, the third party tracking company must use the "End Product Code" as well
Please be cautious of including or removing leading zero's, dashes or special characters.</t>
        </r>
        <r>
          <rPr>
            <sz val="9"/>
            <color indexed="81"/>
            <rFont val="Tahoma"/>
            <family val="2"/>
          </rPr>
          <t xml:space="preserve">
</t>
        </r>
      </text>
    </comment>
    <comment ref="G6" authorId="0" shapeId="0" xr:uid="{3A88A894-F721-4307-9A43-1BAB068E2432}">
      <text>
        <r>
          <rPr>
            <sz val="15"/>
            <color indexed="81"/>
            <rFont val="Tahoma"/>
            <family val="2"/>
          </rPr>
          <t xml:space="preserve">Number of units in a master case.
</t>
        </r>
      </text>
    </comment>
    <comment ref="I6" authorId="0" shapeId="0" xr:uid="{31BE3F14-0D9D-4D4B-B66F-1B94BA602C0B}">
      <text>
        <r>
          <rPr>
            <sz val="15"/>
            <color indexed="81"/>
            <rFont val="Tahoma"/>
            <family val="2"/>
          </rPr>
          <t>This is the "WBSCM Item Code" on the approved SEPDS</t>
        </r>
      </text>
    </comment>
    <comment ref="J6" authorId="0" shapeId="0" xr:uid="{1C8512BD-A210-44DC-A26B-3F7B66AB6499}">
      <text>
        <r>
          <rPr>
            <sz val="15"/>
            <color indexed="81"/>
            <rFont val="Tahoma"/>
            <family val="2"/>
          </rPr>
          <t>This is the "WBSCM Description" on the approved SEPDS.</t>
        </r>
        <r>
          <rPr>
            <sz val="9"/>
            <color indexed="81"/>
            <rFont val="Tahoma"/>
            <family val="2"/>
          </rPr>
          <t xml:space="preserve">
</t>
        </r>
      </text>
    </comment>
    <comment ref="N6" authorId="0" shapeId="0" xr:uid="{998DBD2B-9A7C-40B0-97B8-7744BBD2E056}">
      <text>
        <r>
          <rPr>
            <sz val="15"/>
            <color indexed="81"/>
            <rFont val="Tahoma"/>
            <family val="2"/>
          </rPr>
          <t>This is the "DF Inventory Drawdown per case" on the approved SEPDS.</t>
        </r>
      </text>
    </comment>
    <comment ref="O6" authorId="0" shapeId="0" xr:uid="{E26C397F-E117-4C0A-A983-03F51575D0D0}">
      <text>
        <r>
          <rPr>
            <sz val="15"/>
            <color indexed="81"/>
            <rFont val="Tahoma"/>
            <family val="2"/>
          </rPr>
          <t>This is the "Value per pound of DF (contract value)" on the approved SEPDS.</t>
        </r>
      </text>
    </comment>
    <comment ref="R6" authorId="0" shapeId="0" xr:uid="{9F99BBF9-35DC-45E0-A1B4-01D10A47AD68}">
      <text>
        <r>
          <rPr>
            <sz val="15"/>
            <color indexed="81"/>
            <rFont val="Tahoma"/>
            <family val="2"/>
          </rPr>
          <t>This is the "Value of DF per case" on the approved SEPDS.</t>
        </r>
      </text>
    </comment>
  </commentList>
</comments>
</file>

<file path=xl/comments52.xml><?xml version="1.0" encoding="utf-8"?>
<comments xmlns="http://schemas.openxmlformats.org/spreadsheetml/2006/main" xmlns:mc="http://schemas.openxmlformats.org/markup-compatibility/2006" xmlns:xr="http://schemas.microsoft.com/office/spreadsheetml/2014/revision" mc:Ignorable="xr">
  <authors>
    <author>Tiffany Riad</author>
  </authors>
  <commentList>
    <comment ref="D6" authorId="0" shapeId="0" xr:uid="{3B1F2A0A-E64B-49D6-BC67-35AA3BD76810}">
      <text>
        <r>
          <rPr>
            <sz val="15"/>
            <color indexed="81"/>
            <rFont val="Tahoma"/>
            <family val="2"/>
          </rPr>
          <t>This code must match the code listed as the "End Product Code" on the approved SEPDS.  Additionally, the third party tracking company must use the "End Product Code" as well
Please be cautious of including or removing leading zero's, dashes or special characters.</t>
        </r>
        <r>
          <rPr>
            <sz val="9"/>
            <color indexed="81"/>
            <rFont val="Tahoma"/>
            <family val="2"/>
          </rPr>
          <t xml:space="preserve">
</t>
        </r>
      </text>
    </comment>
    <comment ref="H6" authorId="0" shapeId="0" xr:uid="{E3B7D9CD-BDFD-49AF-A247-A8C07910D25F}">
      <text>
        <r>
          <rPr>
            <sz val="15"/>
            <color indexed="81"/>
            <rFont val="Tahoma"/>
            <family val="2"/>
          </rPr>
          <t xml:space="preserve">Number of units in a master case.
</t>
        </r>
      </text>
    </comment>
    <comment ref="J6" authorId="0" shapeId="0" xr:uid="{9A795EB5-95C1-461F-82CD-0CE136C92D46}">
      <text>
        <r>
          <rPr>
            <sz val="15"/>
            <color indexed="81"/>
            <rFont val="Tahoma"/>
            <family val="2"/>
          </rPr>
          <t>This is the "WBSCM Item Code" on the approved SEPDS</t>
        </r>
      </text>
    </comment>
    <comment ref="K6" authorId="0" shapeId="0" xr:uid="{E89FF1DD-5E01-4AB5-8B35-4CBE3EE656DF}">
      <text>
        <r>
          <rPr>
            <sz val="15"/>
            <color indexed="81"/>
            <rFont val="Tahoma"/>
            <family val="2"/>
          </rPr>
          <t>This is the "WBSCM Description" on the approved SEPDS.</t>
        </r>
        <r>
          <rPr>
            <sz val="9"/>
            <color indexed="81"/>
            <rFont val="Tahoma"/>
            <family val="2"/>
          </rPr>
          <t xml:space="preserve">
</t>
        </r>
      </text>
    </comment>
    <comment ref="L6" authorId="0" shapeId="0" xr:uid="{CDD1B578-447E-4D5D-88DA-AD50C0B22EAA}">
      <text>
        <r>
          <rPr>
            <sz val="15"/>
            <color indexed="81"/>
            <rFont val="Tahoma"/>
            <family val="2"/>
          </rPr>
          <t>This is the "DF Inventory Drawdown per case" on the approved SEPDS.</t>
        </r>
      </text>
    </comment>
    <comment ref="M6" authorId="0" shapeId="0" xr:uid="{9F42B144-5305-437A-B6C5-EB0997531A8A}">
      <text>
        <r>
          <rPr>
            <sz val="15"/>
            <color indexed="81"/>
            <rFont val="Tahoma"/>
            <family val="2"/>
          </rPr>
          <t>This is the "Value per pound of DF (contract value)" on the approved SEPDS.</t>
        </r>
      </text>
    </comment>
  </commentList>
</comments>
</file>

<file path=xl/comments53.xml><?xml version="1.0" encoding="utf-8"?>
<comments xmlns="http://schemas.openxmlformats.org/spreadsheetml/2006/main" xmlns:mc="http://schemas.openxmlformats.org/markup-compatibility/2006" xmlns:xr="http://schemas.microsoft.com/office/spreadsheetml/2014/revision" mc:Ignorable="xr">
  <authors>
    <author>Tiffany Riad</author>
  </authors>
  <commentList>
    <comment ref="C6" authorId="0" shapeId="0" xr:uid="{98EA775B-E815-4A01-BD5E-55FB56B00FCB}">
      <text>
        <r>
          <rPr>
            <sz val="15"/>
            <color indexed="81"/>
            <rFont val="Tahoma"/>
            <family val="2"/>
          </rPr>
          <t>This code must match the code listed as the "End Product Code" on the approved SEPDS.  Additionally, the third party tracking company must use the "End Product Code" as well
Please be cautious of including or removing leading zero's, dashes or special characters.</t>
        </r>
        <r>
          <rPr>
            <sz val="9"/>
            <color indexed="81"/>
            <rFont val="Tahoma"/>
            <family val="2"/>
          </rPr>
          <t xml:space="preserve">
</t>
        </r>
      </text>
    </comment>
    <comment ref="G6" authorId="0" shapeId="0" xr:uid="{504FE813-E5BD-4573-80B3-0798BB1EE299}">
      <text>
        <r>
          <rPr>
            <sz val="15"/>
            <color indexed="81"/>
            <rFont val="Tahoma"/>
            <family val="2"/>
          </rPr>
          <t xml:space="preserve">Number of units in a master case.
</t>
        </r>
      </text>
    </comment>
    <comment ref="I6" authorId="0" shapeId="0" xr:uid="{308F7185-9AF4-444B-A0AB-69A7BCAF37BF}">
      <text>
        <r>
          <rPr>
            <sz val="15"/>
            <color indexed="81"/>
            <rFont val="Tahoma"/>
            <family val="2"/>
          </rPr>
          <t>This is the "WBSCM Item Code" on the approved SEPDS</t>
        </r>
      </text>
    </comment>
    <comment ref="J6" authorId="0" shapeId="0" xr:uid="{D17404D0-5278-416A-BBC5-209BDFCF25DA}">
      <text>
        <r>
          <rPr>
            <sz val="15"/>
            <color indexed="81"/>
            <rFont val="Tahoma"/>
            <family val="2"/>
          </rPr>
          <t>This is the "WBSCM Description" on the approved SEPDS.</t>
        </r>
        <r>
          <rPr>
            <sz val="9"/>
            <color indexed="81"/>
            <rFont val="Tahoma"/>
            <family val="2"/>
          </rPr>
          <t xml:space="preserve">
</t>
        </r>
      </text>
    </comment>
    <comment ref="N6" authorId="0" shapeId="0" xr:uid="{179A8423-45F9-4600-A29C-66801F075DE3}">
      <text>
        <r>
          <rPr>
            <sz val="15"/>
            <color indexed="81"/>
            <rFont val="Tahoma"/>
            <family val="2"/>
          </rPr>
          <t>This is the "DF Inventory Drawdown per case" on the approved SEPDS.</t>
        </r>
      </text>
    </comment>
    <comment ref="O6" authorId="0" shapeId="0" xr:uid="{A91D35D5-76DB-4297-A2FF-D25233AC496A}">
      <text>
        <r>
          <rPr>
            <sz val="15"/>
            <color indexed="81"/>
            <rFont val="Tahoma"/>
            <family val="2"/>
          </rPr>
          <t>This is the "Value per pound of DF (contract value)" on the approved SEPDS.</t>
        </r>
      </text>
    </comment>
    <comment ref="R6" authorId="0" shapeId="0" xr:uid="{36BD7F6E-9DE9-4254-BF3F-FAF22CA91942}">
      <text>
        <r>
          <rPr>
            <sz val="15"/>
            <color indexed="81"/>
            <rFont val="Tahoma"/>
            <family val="2"/>
          </rPr>
          <t>This is the "Value of DF per case" on the approved SEPDS.</t>
        </r>
      </text>
    </comment>
  </commentList>
</comments>
</file>

<file path=xl/comments54.xml><?xml version="1.0" encoding="utf-8"?>
<comments xmlns="http://schemas.openxmlformats.org/spreadsheetml/2006/main" xmlns:mc="http://schemas.openxmlformats.org/markup-compatibility/2006" xmlns:xr="http://schemas.microsoft.com/office/spreadsheetml/2014/revision" mc:Ignorable="xr">
  <authors>
    <author>Tiffany Riad</author>
  </authors>
  <commentList>
    <comment ref="C6" authorId="0" shapeId="0" xr:uid="{368C58C8-562E-4368-BEAC-8CE63BFB41DE}">
      <text>
        <r>
          <rPr>
            <sz val="15"/>
            <color indexed="81"/>
            <rFont val="Tahoma"/>
            <family val="2"/>
          </rPr>
          <t>This code must match the code listed as the "End Product Code" on the approved SEPDS.  Additionally, the third party tracking company must use the "End Product Code" as well
Please be cautious of including or removing leading zero's, dashes or special characters.</t>
        </r>
        <r>
          <rPr>
            <sz val="9"/>
            <color indexed="81"/>
            <rFont val="Tahoma"/>
            <family val="2"/>
          </rPr>
          <t xml:space="preserve">
</t>
        </r>
      </text>
    </comment>
    <comment ref="G6" authorId="0" shapeId="0" xr:uid="{B2D7A06E-9BE5-47B0-A611-E4B6A6894168}">
      <text>
        <r>
          <rPr>
            <sz val="15"/>
            <color indexed="81"/>
            <rFont val="Tahoma"/>
            <family val="2"/>
          </rPr>
          <t xml:space="preserve">Number of units in a master case.
</t>
        </r>
      </text>
    </comment>
    <comment ref="I6" authorId="0" shapeId="0" xr:uid="{A2337C4E-2F5E-4139-8BE7-63AF5E3309FA}">
      <text>
        <r>
          <rPr>
            <sz val="15"/>
            <color indexed="81"/>
            <rFont val="Tahoma"/>
            <family val="2"/>
          </rPr>
          <t>This is the "WBSCM Item Code" on the approved SEPDS</t>
        </r>
      </text>
    </comment>
    <comment ref="J6" authorId="0" shapeId="0" xr:uid="{1DC7D015-A85D-43F1-9519-EB3577BFFE61}">
      <text>
        <r>
          <rPr>
            <sz val="15"/>
            <color indexed="81"/>
            <rFont val="Tahoma"/>
            <family val="2"/>
          </rPr>
          <t>This is the "WBSCM Description" on the approved SEPDS.</t>
        </r>
        <r>
          <rPr>
            <sz val="9"/>
            <color indexed="81"/>
            <rFont val="Tahoma"/>
            <family val="2"/>
          </rPr>
          <t xml:space="preserve">
</t>
        </r>
      </text>
    </comment>
    <comment ref="N6" authorId="0" shapeId="0" xr:uid="{AE172180-77FE-4DE7-BC1D-75717238B5C6}">
      <text>
        <r>
          <rPr>
            <sz val="15"/>
            <color indexed="81"/>
            <rFont val="Tahoma"/>
            <family val="2"/>
          </rPr>
          <t>This is the "DF Inventory Drawdown per case" on the approved SEPDS.</t>
        </r>
      </text>
    </comment>
    <comment ref="O6" authorId="0" shapeId="0" xr:uid="{958D9D6A-3D16-4D3F-94F5-F310EB17D94A}">
      <text>
        <r>
          <rPr>
            <sz val="15"/>
            <color indexed="81"/>
            <rFont val="Tahoma"/>
            <family val="2"/>
          </rPr>
          <t>This is the "Value per pound of DF (contract value)" on the approved SEPDS.</t>
        </r>
      </text>
    </comment>
    <comment ref="R6" authorId="0" shapeId="0" xr:uid="{4BDE5DBD-A4FC-4152-88B3-50EA4C1A1B34}">
      <text>
        <r>
          <rPr>
            <sz val="15"/>
            <color indexed="81"/>
            <rFont val="Tahoma"/>
            <family val="2"/>
          </rPr>
          <t>This is the "Value of DF per case" on the approved SEPDS.</t>
        </r>
      </text>
    </comment>
  </commentList>
</comments>
</file>

<file path=xl/comments55.xml><?xml version="1.0" encoding="utf-8"?>
<comments xmlns="http://schemas.openxmlformats.org/spreadsheetml/2006/main" xmlns:mc="http://schemas.openxmlformats.org/markup-compatibility/2006" xmlns:xr="http://schemas.microsoft.com/office/spreadsheetml/2014/revision" mc:Ignorable="xr">
  <authors>
    <author>Tiffany Riad</author>
  </authors>
  <commentList>
    <comment ref="D6" authorId="0" shapeId="0" xr:uid="{40B78030-855F-4B03-9146-69C19F5003EF}">
      <text>
        <r>
          <rPr>
            <sz val="15"/>
            <color indexed="81"/>
            <rFont val="Tahoma"/>
            <family val="2"/>
          </rPr>
          <t>This code must match the code listed as the "End Product Code" on the approved SEPDS.  Additionally, the third party tracking company must use the "End Product Code" as well
Please be cautious of including or removing leading zero's, dashes or special characters.</t>
        </r>
        <r>
          <rPr>
            <sz val="9"/>
            <color indexed="81"/>
            <rFont val="Tahoma"/>
            <family val="2"/>
          </rPr>
          <t xml:space="preserve">
</t>
        </r>
      </text>
    </comment>
    <comment ref="H6" authorId="0" shapeId="0" xr:uid="{E61D8675-0ED3-4856-84D7-8EFD4170AC4F}">
      <text>
        <r>
          <rPr>
            <sz val="15"/>
            <color indexed="81"/>
            <rFont val="Tahoma"/>
            <family val="2"/>
          </rPr>
          <t xml:space="preserve">Number of units in a master case.
</t>
        </r>
      </text>
    </comment>
    <comment ref="J6" authorId="0" shapeId="0" xr:uid="{2ADDA819-6E8E-4B75-987C-A81CBBBC97D5}">
      <text>
        <r>
          <rPr>
            <sz val="15"/>
            <color indexed="81"/>
            <rFont val="Tahoma"/>
            <family val="2"/>
          </rPr>
          <t>This is the "WBSCM Item Code" on the approved SEPDS</t>
        </r>
      </text>
    </comment>
    <comment ref="K6" authorId="0" shapeId="0" xr:uid="{989A484A-DA6B-4A1A-8CC8-B4CBDBBAC120}">
      <text>
        <r>
          <rPr>
            <sz val="15"/>
            <color indexed="81"/>
            <rFont val="Tahoma"/>
            <family val="2"/>
          </rPr>
          <t>This is the "WBSCM Description" on the approved SEPDS.</t>
        </r>
        <r>
          <rPr>
            <sz val="9"/>
            <color indexed="81"/>
            <rFont val="Tahoma"/>
            <family val="2"/>
          </rPr>
          <t xml:space="preserve">
</t>
        </r>
      </text>
    </comment>
    <comment ref="L6" authorId="0" shapeId="0" xr:uid="{87EE667F-DB57-4CE0-8894-4A3A5BD03FC9}">
      <text>
        <r>
          <rPr>
            <sz val="15"/>
            <color indexed="81"/>
            <rFont val="Tahoma"/>
            <family val="2"/>
          </rPr>
          <t>This is the "DF Inventory Drawdown per case" on the approved SEPDS.</t>
        </r>
      </text>
    </comment>
    <comment ref="M6" authorId="0" shapeId="0" xr:uid="{F09EABF7-DE0C-43DB-B239-68447296E580}">
      <text>
        <r>
          <rPr>
            <sz val="15"/>
            <color indexed="81"/>
            <rFont val="Tahoma"/>
            <family val="2"/>
          </rPr>
          <t>This is the "Value per pound of DF (contract value)" on the approved SEPDS.</t>
        </r>
      </text>
    </comment>
  </commentList>
</comments>
</file>

<file path=xl/comments56.xml><?xml version="1.0" encoding="utf-8"?>
<comments xmlns="http://schemas.openxmlformats.org/spreadsheetml/2006/main" xmlns:mc="http://schemas.openxmlformats.org/markup-compatibility/2006" xmlns:xr="http://schemas.microsoft.com/office/spreadsheetml/2014/revision" mc:Ignorable="xr">
  <authors>
    <author>Tiffany Riad</author>
  </authors>
  <commentList>
    <comment ref="C6" authorId="0" shapeId="0" xr:uid="{00F04AAF-BA38-43AA-89F4-65AC85BCC8D2}">
      <text>
        <r>
          <rPr>
            <sz val="15"/>
            <color indexed="81"/>
            <rFont val="Tahoma"/>
            <family val="2"/>
          </rPr>
          <t>This code must match the code listed as the "End Product Code" on the approved SEPDS.  Additionally, the third party tracking company must use the "End Product Code" as well
Please be cautious of including or removing leading zero's, dashes or special characters.</t>
        </r>
        <r>
          <rPr>
            <sz val="9"/>
            <color indexed="81"/>
            <rFont val="Tahoma"/>
            <family val="2"/>
          </rPr>
          <t xml:space="preserve">
</t>
        </r>
      </text>
    </comment>
    <comment ref="G6" authorId="0" shapeId="0" xr:uid="{68194D41-3812-418D-9950-50FECDB0542D}">
      <text>
        <r>
          <rPr>
            <sz val="15"/>
            <color indexed="81"/>
            <rFont val="Tahoma"/>
            <family val="2"/>
          </rPr>
          <t xml:space="preserve">Number of units in a master case.
</t>
        </r>
      </text>
    </comment>
    <comment ref="I6" authorId="0" shapeId="0" xr:uid="{26FBD50E-A255-4E96-B782-D41AFA79E035}">
      <text>
        <r>
          <rPr>
            <sz val="15"/>
            <color indexed="81"/>
            <rFont val="Tahoma"/>
            <family val="2"/>
          </rPr>
          <t>This is the "WBSCM Item Code" on the approved SEPDS</t>
        </r>
      </text>
    </comment>
    <comment ref="J6" authorId="0" shapeId="0" xr:uid="{95DF17B5-D867-4183-A3B8-57DCB5528615}">
      <text>
        <r>
          <rPr>
            <sz val="15"/>
            <color indexed="81"/>
            <rFont val="Tahoma"/>
            <family val="2"/>
          </rPr>
          <t>This is the "WBSCM Description" on the approved SEPDS.</t>
        </r>
        <r>
          <rPr>
            <sz val="9"/>
            <color indexed="81"/>
            <rFont val="Tahoma"/>
            <family val="2"/>
          </rPr>
          <t xml:space="preserve">
</t>
        </r>
      </text>
    </comment>
    <comment ref="N6" authorId="0" shapeId="0" xr:uid="{EF2340AF-1C90-4820-8920-0D6FB6713877}">
      <text>
        <r>
          <rPr>
            <sz val="15"/>
            <color indexed="81"/>
            <rFont val="Tahoma"/>
            <family val="2"/>
          </rPr>
          <t>This is the "DF Inventory Drawdown per case" on the approved SEPDS.</t>
        </r>
      </text>
    </comment>
    <comment ref="O6" authorId="0" shapeId="0" xr:uid="{AAB927E0-9A35-4842-AC70-57DAE7D04E7C}">
      <text>
        <r>
          <rPr>
            <sz val="15"/>
            <color indexed="81"/>
            <rFont val="Tahoma"/>
            <family val="2"/>
          </rPr>
          <t>This is the "Value per pound of DF (contract value)" on the approved SEPDS.</t>
        </r>
      </text>
    </comment>
    <comment ref="R6" authorId="0" shapeId="0" xr:uid="{75AE5125-0EF4-4323-952A-B7DF12181BA7}">
      <text>
        <r>
          <rPr>
            <sz val="15"/>
            <color indexed="81"/>
            <rFont val="Tahoma"/>
            <family val="2"/>
          </rPr>
          <t>This is the "Value of DF per case" on the approved SEPDS.</t>
        </r>
      </text>
    </comment>
  </commentList>
</comments>
</file>

<file path=xl/comments57.xml><?xml version="1.0" encoding="utf-8"?>
<comments xmlns="http://schemas.openxmlformats.org/spreadsheetml/2006/main" xmlns:mc="http://schemas.openxmlformats.org/markup-compatibility/2006" xmlns:xr="http://schemas.microsoft.com/office/spreadsheetml/2014/revision" mc:Ignorable="xr">
  <authors>
    <author>Tiffany Riad</author>
  </authors>
  <commentList>
    <comment ref="D6" authorId="0" shapeId="0" xr:uid="{731628D6-CC76-44CB-BAC2-7E3DF1934EF3}">
      <text>
        <r>
          <rPr>
            <sz val="15"/>
            <color indexed="81"/>
            <rFont val="Tahoma"/>
            <family val="2"/>
          </rPr>
          <t>This code must match the code listed as the "End Product Code" on the approved SEPDS.  Additionally, the third party tracking company must use the "End Product Code" as well
Please be cautious of including or removing leading zero's, dashes or special characters.</t>
        </r>
        <r>
          <rPr>
            <sz val="9"/>
            <color indexed="81"/>
            <rFont val="Tahoma"/>
            <family val="2"/>
          </rPr>
          <t xml:space="preserve">
</t>
        </r>
      </text>
    </comment>
    <comment ref="H6" authorId="0" shapeId="0" xr:uid="{517FE6D3-7429-4A85-A955-C1EDEFC3284D}">
      <text>
        <r>
          <rPr>
            <sz val="15"/>
            <color indexed="81"/>
            <rFont val="Tahoma"/>
            <family val="2"/>
          </rPr>
          <t xml:space="preserve">Number of units in a master case.
</t>
        </r>
      </text>
    </comment>
    <comment ref="J6" authorId="0" shapeId="0" xr:uid="{66CEB1CE-3B81-4067-90A8-BA6FB10AC8D5}">
      <text>
        <r>
          <rPr>
            <sz val="15"/>
            <color indexed="81"/>
            <rFont val="Tahoma"/>
            <family val="2"/>
          </rPr>
          <t>This is the "WBSCM Item Code" on the approved SEPDS</t>
        </r>
      </text>
    </comment>
    <comment ref="K6" authorId="0" shapeId="0" xr:uid="{4CCEF3B1-2760-489B-A609-541721C9753A}">
      <text>
        <r>
          <rPr>
            <sz val="15"/>
            <color indexed="81"/>
            <rFont val="Tahoma"/>
            <family val="2"/>
          </rPr>
          <t>This is the "WBSCM Description" on the approved SEPDS.</t>
        </r>
        <r>
          <rPr>
            <sz val="9"/>
            <color indexed="81"/>
            <rFont val="Tahoma"/>
            <family val="2"/>
          </rPr>
          <t xml:space="preserve">
</t>
        </r>
      </text>
    </comment>
    <comment ref="L6" authorId="0" shapeId="0" xr:uid="{28E302CC-2302-40DC-9D4F-3E4FAFCF2BA8}">
      <text>
        <r>
          <rPr>
            <sz val="15"/>
            <color indexed="81"/>
            <rFont val="Tahoma"/>
            <family val="2"/>
          </rPr>
          <t>This is the "DF Inventory Drawdown per case" on the approved SEPDS.</t>
        </r>
      </text>
    </comment>
    <comment ref="M6" authorId="0" shapeId="0" xr:uid="{F63C54DC-766E-4367-8FBC-CE4D37DFA2A5}">
      <text>
        <r>
          <rPr>
            <sz val="15"/>
            <color indexed="81"/>
            <rFont val="Tahoma"/>
            <family val="2"/>
          </rPr>
          <t>This is the "Value per pound of DF (contract value)" on the approved SEPDS.</t>
        </r>
      </text>
    </comment>
  </commentList>
</comments>
</file>

<file path=xl/comments58.xml><?xml version="1.0" encoding="utf-8"?>
<comments xmlns="http://schemas.openxmlformats.org/spreadsheetml/2006/main" xmlns:mc="http://schemas.openxmlformats.org/markup-compatibility/2006" xmlns:xr="http://schemas.microsoft.com/office/spreadsheetml/2014/revision" mc:Ignorable="xr">
  <authors>
    <author>Tiffany Riad</author>
  </authors>
  <commentList>
    <comment ref="C6" authorId="0" shapeId="0" xr:uid="{72814F40-2C42-4D41-B6C5-2181C2C205FF}">
      <text>
        <r>
          <rPr>
            <sz val="15"/>
            <color indexed="81"/>
            <rFont val="Tahoma"/>
            <family val="2"/>
          </rPr>
          <t>This code must match the code listed as the "End Product Code" on the approved SEPDS.  Additionally, the third party tracking company must use the "End Product Code" as well
Please be cautious of including or removing leading zero's, dashes or special characters.</t>
        </r>
        <r>
          <rPr>
            <sz val="9"/>
            <color indexed="81"/>
            <rFont val="Tahoma"/>
            <family val="2"/>
          </rPr>
          <t xml:space="preserve">
</t>
        </r>
      </text>
    </comment>
    <comment ref="G6" authorId="0" shapeId="0" xr:uid="{1EE016DD-AE22-4ED7-A6F7-69D75515A17A}">
      <text>
        <r>
          <rPr>
            <sz val="15"/>
            <color indexed="81"/>
            <rFont val="Tahoma"/>
            <family val="2"/>
          </rPr>
          <t xml:space="preserve">Number of units in a master case.
</t>
        </r>
      </text>
    </comment>
    <comment ref="I6" authorId="0" shapeId="0" xr:uid="{280B9C83-3268-40BA-BC07-EE69957D1F3A}">
      <text>
        <r>
          <rPr>
            <sz val="15"/>
            <color indexed="81"/>
            <rFont val="Tahoma"/>
            <family val="2"/>
          </rPr>
          <t>This is the "WBSCM Item Code" on the approved SEPDS</t>
        </r>
      </text>
    </comment>
    <comment ref="J6" authorId="0" shapeId="0" xr:uid="{5A064A09-4C3C-460B-9466-069AB914B2AD}">
      <text>
        <r>
          <rPr>
            <sz val="15"/>
            <color indexed="81"/>
            <rFont val="Tahoma"/>
            <family val="2"/>
          </rPr>
          <t>This is the "WBSCM Description" on the approved SEPDS.</t>
        </r>
        <r>
          <rPr>
            <sz val="9"/>
            <color indexed="81"/>
            <rFont val="Tahoma"/>
            <family val="2"/>
          </rPr>
          <t xml:space="preserve">
</t>
        </r>
      </text>
    </comment>
    <comment ref="N6" authorId="0" shapeId="0" xr:uid="{0699D4ED-D47F-4D7D-B7BE-C28EB78A5281}">
      <text>
        <r>
          <rPr>
            <sz val="15"/>
            <color indexed="81"/>
            <rFont val="Tahoma"/>
            <family val="2"/>
          </rPr>
          <t>This is the "DF Inventory Drawdown per case" on the approved SEPDS.</t>
        </r>
      </text>
    </comment>
    <comment ref="O6" authorId="0" shapeId="0" xr:uid="{A5F58606-521E-4BBF-9A49-AE85130329F1}">
      <text>
        <r>
          <rPr>
            <sz val="15"/>
            <color indexed="81"/>
            <rFont val="Tahoma"/>
            <family val="2"/>
          </rPr>
          <t>This is the "Value per pound of DF (contract value)" on the approved SEPDS.</t>
        </r>
      </text>
    </comment>
    <comment ref="R6" authorId="0" shapeId="0" xr:uid="{7C948E4B-F686-4B74-BC5A-6353BB5C51CB}">
      <text>
        <r>
          <rPr>
            <sz val="15"/>
            <color indexed="81"/>
            <rFont val="Tahoma"/>
            <family val="2"/>
          </rPr>
          <t>This is the "Value of DF per case" on the approved SEPDS.</t>
        </r>
      </text>
    </comment>
  </commentList>
</comments>
</file>

<file path=xl/comments59.xml><?xml version="1.0" encoding="utf-8"?>
<comments xmlns="http://schemas.openxmlformats.org/spreadsheetml/2006/main" xmlns:mc="http://schemas.openxmlformats.org/markup-compatibility/2006" xmlns:xr="http://schemas.microsoft.com/office/spreadsheetml/2014/revision" mc:Ignorable="xr">
  <authors>
    <author>Tiffany Riad</author>
  </authors>
  <commentList>
    <comment ref="C6" authorId="0" shapeId="0" xr:uid="{B58D650B-009C-4A18-B3C1-7A17374CC3A8}">
      <text>
        <r>
          <rPr>
            <sz val="15"/>
            <color indexed="81"/>
            <rFont val="Tahoma"/>
            <family val="2"/>
          </rPr>
          <t>This code must match the code listed as the "End Product Code" on the approved SEPDS.  Additionally, the third party tracking company must use the "End Product Code" as well
Please be cautious of including or removing leading zero's, dashes or special characters.</t>
        </r>
        <r>
          <rPr>
            <sz val="9"/>
            <color indexed="81"/>
            <rFont val="Tahoma"/>
            <family val="2"/>
          </rPr>
          <t xml:space="preserve">
</t>
        </r>
      </text>
    </comment>
    <comment ref="G6" authorId="0" shapeId="0" xr:uid="{956A2E04-E97D-42DF-8EDB-64481CCB0ED5}">
      <text>
        <r>
          <rPr>
            <sz val="15"/>
            <color indexed="81"/>
            <rFont val="Tahoma"/>
            <family val="2"/>
          </rPr>
          <t xml:space="preserve">Number of units in a master case.
</t>
        </r>
      </text>
    </comment>
    <comment ref="I6" authorId="0" shapeId="0" xr:uid="{6371AADC-442B-4B86-BA9E-C44A96FA2E53}">
      <text>
        <r>
          <rPr>
            <sz val="15"/>
            <color indexed="81"/>
            <rFont val="Tahoma"/>
            <family val="2"/>
          </rPr>
          <t>This is the "WBSCM Item Code" on the approved SEPDS</t>
        </r>
      </text>
    </comment>
    <comment ref="J6" authorId="0" shapeId="0" xr:uid="{BD0132B9-463E-4E3A-B9A5-A780DB01176C}">
      <text>
        <r>
          <rPr>
            <sz val="15"/>
            <color indexed="81"/>
            <rFont val="Tahoma"/>
            <family val="2"/>
          </rPr>
          <t>This is the "WBSCM Description" on the approved SEPDS.</t>
        </r>
        <r>
          <rPr>
            <sz val="9"/>
            <color indexed="81"/>
            <rFont val="Tahoma"/>
            <family val="2"/>
          </rPr>
          <t xml:space="preserve">
</t>
        </r>
      </text>
    </comment>
    <comment ref="N6" authorId="0" shapeId="0" xr:uid="{261E73C4-2DA1-4032-8602-DBC9FD27AE60}">
      <text>
        <r>
          <rPr>
            <sz val="15"/>
            <color indexed="81"/>
            <rFont val="Tahoma"/>
            <family val="2"/>
          </rPr>
          <t>This is the "DF Inventory Drawdown per case" on the approved SEPDS.</t>
        </r>
      </text>
    </comment>
    <comment ref="O6" authorId="0" shapeId="0" xr:uid="{E6330571-534A-4F83-8C0C-2ED7B278E666}">
      <text>
        <r>
          <rPr>
            <sz val="15"/>
            <color indexed="81"/>
            <rFont val="Tahoma"/>
            <family val="2"/>
          </rPr>
          <t>This is the "Value per pound of DF (contract value)" on the approved SEPDS.</t>
        </r>
      </text>
    </comment>
    <comment ref="R6" authorId="0" shapeId="0" xr:uid="{99F9AD9F-6E38-41EB-9E7D-91746DDFD20E}">
      <text>
        <r>
          <rPr>
            <sz val="15"/>
            <color indexed="81"/>
            <rFont val="Tahoma"/>
            <family val="2"/>
          </rPr>
          <t>This is the "Value of DF per case" on the approved SEPDS.</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Tiffany Riad</author>
  </authors>
  <commentList>
    <comment ref="C6" authorId="0" shapeId="0" xr:uid="{7F2B06D6-A8C8-481B-A5E0-AAAA73F9F563}">
      <text>
        <r>
          <rPr>
            <sz val="15"/>
            <color indexed="81"/>
            <rFont val="Tahoma"/>
            <family val="2"/>
          </rPr>
          <t>This code must match the code listed as the "End Product Code" on the approved SEPDS.  Additionally, the third party tracking company must use the "End Product Code" as well
Please be cautious of including or removing leading zero's, dashes or special characters.</t>
        </r>
        <r>
          <rPr>
            <sz val="9"/>
            <color indexed="81"/>
            <rFont val="Tahoma"/>
            <family val="2"/>
          </rPr>
          <t xml:space="preserve">
</t>
        </r>
      </text>
    </comment>
    <comment ref="G6" authorId="0" shapeId="0" xr:uid="{CBFC1A36-F4D4-43C0-95F6-14522C83386E}">
      <text>
        <r>
          <rPr>
            <sz val="15"/>
            <color indexed="81"/>
            <rFont val="Tahoma"/>
            <family val="2"/>
          </rPr>
          <t xml:space="preserve">Number of units in a master case.
</t>
        </r>
      </text>
    </comment>
    <comment ref="I6" authorId="0" shapeId="0" xr:uid="{616CA77D-C7BB-459F-87E7-C985A1E80A9E}">
      <text>
        <r>
          <rPr>
            <sz val="15"/>
            <color indexed="81"/>
            <rFont val="Tahoma"/>
            <family val="2"/>
          </rPr>
          <t>This is the "WBSCM Item Code" on the approved SEPDS</t>
        </r>
      </text>
    </comment>
    <comment ref="J6" authorId="0" shapeId="0" xr:uid="{383E2E5B-DE40-4F6D-8F4B-135300B5776A}">
      <text>
        <r>
          <rPr>
            <sz val="15"/>
            <color indexed="81"/>
            <rFont val="Tahoma"/>
            <family val="2"/>
          </rPr>
          <t>This is the "WBSCM Description" on the approved SEPDS.</t>
        </r>
        <r>
          <rPr>
            <sz val="9"/>
            <color indexed="81"/>
            <rFont val="Tahoma"/>
            <family val="2"/>
          </rPr>
          <t xml:space="preserve">
</t>
        </r>
      </text>
    </comment>
    <comment ref="O6" authorId="0" shapeId="0" xr:uid="{115D5EA4-CF1A-4877-9AFD-472620727B2E}">
      <text>
        <r>
          <rPr>
            <sz val="15"/>
            <color indexed="81"/>
            <rFont val="Tahoma"/>
            <family val="2"/>
          </rPr>
          <t>This is the "DF Inventory Drawdown per case" on the approved SEPDS.</t>
        </r>
      </text>
    </comment>
    <comment ref="P6" authorId="0" shapeId="0" xr:uid="{DBA2D672-9620-4A1A-BD21-6484340D4B88}">
      <text>
        <r>
          <rPr>
            <sz val="15"/>
            <color indexed="81"/>
            <rFont val="Tahoma"/>
            <family val="2"/>
          </rPr>
          <t>This is the "Value per pound of DF (contract value)" on the approved SEPDS.</t>
        </r>
      </text>
    </comment>
    <comment ref="S6" authorId="0" shapeId="0" xr:uid="{239FC21E-9B51-4041-BAA6-4F90DABEAA97}">
      <text>
        <r>
          <rPr>
            <sz val="15"/>
            <color indexed="81"/>
            <rFont val="Tahoma"/>
            <family val="2"/>
          </rPr>
          <t>This is the "Value of DF per case" on the approved SEPDS.</t>
        </r>
      </text>
    </comment>
  </commentList>
</comments>
</file>

<file path=xl/comments60.xml><?xml version="1.0" encoding="utf-8"?>
<comments xmlns="http://schemas.openxmlformats.org/spreadsheetml/2006/main" xmlns:mc="http://schemas.openxmlformats.org/markup-compatibility/2006" xmlns:xr="http://schemas.microsoft.com/office/spreadsheetml/2014/revision" mc:Ignorable="xr">
  <authors>
    <author>Tiffany Riad</author>
  </authors>
  <commentList>
    <comment ref="D6" authorId="0" shapeId="0" xr:uid="{7A4BCD20-08DD-463E-A2C9-BE8ABA30B03A}">
      <text>
        <r>
          <rPr>
            <sz val="15"/>
            <color indexed="81"/>
            <rFont val="Tahoma"/>
            <family val="2"/>
          </rPr>
          <t>This code must match the code listed as the "End Product Code" on the approved SEPDS.  Additionally, the third party tracking company must use the "End Product Code" as well
Please be cautious of including or removing leading zero's, dashes or special characters.</t>
        </r>
        <r>
          <rPr>
            <sz val="9"/>
            <color indexed="81"/>
            <rFont val="Tahoma"/>
            <family val="2"/>
          </rPr>
          <t xml:space="preserve">
</t>
        </r>
      </text>
    </comment>
    <comment ref="H6" authorId="0" shapeId="0" xr:uid="{E0578C2F-6165-4127-ACEE-143FC1C288F6}">
      <text>
        <r>
          <rPr>
            <sz val="15"/>
            <color indexed="81"/>
            <rFont val="Tahoma"/>
            <family val="2"/>
          </rPr>
          <t xml:space="preserve">Number of units in a master case.
</t>
        </r>
      </text>
    </comment>
    <comment ref="J6" authorId="0" shapeId="0" xr:uid="{F4BD2C62-AF78-4265-AE54-BF137CA147C6}">
      <text>
        <r>
          <rPr>
            <sz val="15"/>
            <color indexed="81"/>
            <rFont val="Tahoma"/>
            <family val="2"/>
          </rPr>
          <t>This is the "WBSCM Item Code" on the approved SEPDS</t>
        </r>
      </text>
    </comment>
    <comment ref="K6" authorId="0" shapeId="0" xr:uid="{176D1694-7504-42F8-80E3-CDC5D507CD7D}">
      <text>
        <r>
          <rPr>
            <sz val="15"/>
            <color indexed="81"/>
            <rFont val="Tahoma"/>
            <family val="2"/>
          </rPr>
          <t>This is the "WBSCM Description" on the approved SEPDS.</t>
        </r>
        <r>
          <rPr>
            <sz val="9"/>
            <color indexed="81"/>
            <rFont val="Tahoma"/>
            <family val="2"/>
          </rPr>
          <t xml:space="preserve">
</t>
        </r>
      </text>
    </comment>
    <comment ref="L6" authorId="0" shapeId="0" xr:uid="{3A6451FE-A76D-427E-9324-D87366BCFFC5}">
      <text>
        <r>
          <rPr>
            <sz val="15"/>
            <color indexed="81"/>
            <rFont val="Tahoma"/>
            <family val="2"/>
          </rPr>
          <t>This is the "DF Inventory Drawdown per case" on the approved SEPDS.</t>
        </r>
      </text>
    </comment>
    <comment ref="M6" authorId="0" shapeId="0" xr:uid="{EA20B571-B34E-472E-8116-0496FF45CD39}">
      <text>
        <r>
          <rPr>
            <sz val="15"/>
            <color indexed="81"/>
            <rFont val="Tahoma"/>
            <family val="2"/>
          </rPr>
          <t>This is the "Value per pound of DF (contract value)" on the approved SEPDS.</t>
        </r>
      </text>
    </comment>
  </commentList>
</comments>
</file>

<file path=xl/comments61.xml><?xml version="1.0" encoding="utf-8"?>
<comments xmlns="http://schemas.openxmlformats.org/spreadsheetml/2006/main" xmlns:mc="http://schemas.openxmlformats.org/markup-compatibility/2006" xmlns:xr="http://schemas.microsoft.com/office/spreadsheetml/2014/revision" mc:Ignorable="xr">
  <authors>
    <author>Tiffany Riad</author>
  </authors>
  <commentList>
    <comment ref="C6" authorId="0" shapeId="0" xr:uid="{E25E5A42-E427-439C-8924-10BF8B63FAE2}">
      <text>
        <r>
          <rPr>
            <sz val="15"/>
            <color indexed="81"/>
            <rFont val="Tahoma"/>
            <family val="2"/>
          </rPr>
          <t>This code must match the code listed as the "End Product Code" on the approved SEPDS.  Additionally, the third party tracking company must use the "End Product Code" as well
Please be cautious of including or removing leading zero's, dashes or special characters.</t>
        </r>
        <r>
          <rPr>
            <sz val="9"/>
            <color indexed="81"/>
            <rFont val="Tahoma"/>
            <family val="2"/>
          </rPr>
          <t xml:space="preserve">
</t>
        </r>
      </text>
    </comment>
    <comment ref="G6" authorId="0" shapeId="0" xr:uid="{B2E7B0C4-924A-492F-A2EC-3F3341F7807B}">
      <text>
        <r>
          <rPr>
            <sz val="15"/>
            <color indexed="81"/>
            <rFont val="Tahoma"/>
            <family val="2"/>
          </rPr>
          <t xml:space="preserve">Number of units in a master case.
</t>
        </r>
      </text>
    </comment>
    <comment ref="I6" authorId="0" shapeId="0" xr:uid="{0777AEF5-3285-4D58-BCCA-EDE506935465}">
      <text>
        <r>
          <rPr>
            <sz val="15"/>
            <color indexed="81"/>
            <rFont val="Tahoma"/>
            <family val="2"/>
          </rPr>
          <t>This is the "WBSCM Item Code" on the approved SEPDS</t>
        </r>
      </text>
    </comment>
    <comment ref="J6" authorId="0" shapeId="0" xr:uid="{84E1C6B0-EE00-44BF-AABD-ECDA7F8AE7CD}">
      <text>
        <r>
          <rPr>
            <sz val="15"/>
            <color indexed="81"/>
            <rFont val="Tahoma"/>
            <family val="2"/>
          </rPr>
          <t>This is the "WBSCM Description" on the approved SEPDS.</t>
        </r>
        <r>
          <rPr>
            <sz val="9"/>
            <color indexed="81"/>
            <rFont val="Tahoma"/>
            <family val="2"/>
          </rPr>
          <t xml:space="preserve">
</t>
        </r>
      </text>
    </comment>
    <comment ref="P6" authorId="0" shapeId="0" xr:uid="{41054BC1-497A-4E2B-B30F-48F742DC346D}">
      <text>
        <r>
          <rPr>
            <sz val="15"/>
            <color indexed="81"/>
            <rFont val="Tahoma"/>
            <family val="2"/>
          </rPr>
          <t>This is the "DF Inventory Drawdown per case" on the approved SEPDS.</t>
        </r>
      </text>
    </comment>
    <comment ref="Q6" authorId="0" shapeId="0" xr:uid="{7B15CDE9-5337-459A-9999-439E68DC57DC}">
      <text>
        <r>
          <rPr>
            <sz val="15"/>
            <color indexed="81"/>
            <rFont val="Tahoma"/>
            <family val="2"/>
          </rPr>
          <t>This is the "Value per pound of DF (contract value)" on the approved SEPDS.</t>
        </r>
      </text>
    </comment>
    <comment ref="T6" authorId="0" shapeId="0" xr:uid="{11E11AC1-5A65-4FE6-9B55-817F51A79CAA}">
      <text>
        <r>
          <rPr>
            <sz val="15"/>
            <color indexed="81"/>
            <rFont val="Tahoma"/>
            <family val="2"/>
          </rPr>
          <t>This is the "Value of DF per case" on the approved SEPDS.</t>
        </r>
      </text>
    </comment>
  </commentList>
</comments>
</file>

<file path=xl/comments62.xml><?xml version="1.0" encoding="utf-8"?>
<comments xmlns="http://schemas.openxmlformats.org/spreadsheetml/2006/main" xmlns:mc="http://schemas.openxmlformats.org/markup-compatibility/2006" xmlns:xr="http://schemas.microsoft.com/office/spreadsheetml/2014/revision" mc:Ignorable="xr">
  <authors>
    <author>Tiffany Riad</author>
  </authors>
  <commentList>
    <comment ref="D6" authorId="0" shapeId="0" xr:uid="{5A6E27DD-2D5E-4BC8-9A67-A11304F156FF}">
      <text>
        <r>
          <rPr>
            <sz val="15"/>
            <color indexed="81"/>
            <rFont val="Tahoma"/>
            <family val="2"/>
          </rPr>
          <t>This code must match the code listed as the "End Product Code" on the approved SEPDS.  Additionally, the third party tracking company must use the "End Product Code" as well
Please be cautious of including or removing leading zero's, dashes or special characters.</t>
        </r>
        <r>
          <rPr>
            <sz val="9"/>
            <color indexed="81"/>
            <rFont val="Tahoma"/>
            <family val="2"/>
          </rPr>
          <t xml:space="preserve">
</t>
        </r>
      </text>
    </comment>
    <comment ref="H6" authorId="0" shapeId="0" xr:uid="{56C7CB0D-8D57-4AB9-BCFD-446DB5FBB65C}">
      <text>
        <r>
          <rPr>
            <sz val="15"/>
            <color indexed="81"/>
            <rFont val="Tahoma"/>
            <family val="2"/>
          </rPr>
          <t xml:space="preserve">Number of units in a master case.
</t>
        </r>
      </text>
    </comment>
    <comment ref="J6" authorId="0" shapeId="0" xr:uid="{49389647-1E44-4FBC-8C60-8F2CE10DC1A4}">
      <text>
        <r>
          <rPr>
            <sz val="15"/>
            <color indexed="81"/>
            <rFont val="Tahoma"/>
            <family val="2"/>
          </rPr>
          <t>This is the "WBSCM Item Code" on the approved SEPDS</t>
        </r>
      </text>
    </comment>
    <comment ref="K6" authorId="0" shapeId="0" xr:uid="{9C04D104-F8AF-40A3-B43F-AAE6966726BA}">
      <text>
        <r>
          <rPr>
            <sz val="15"/>
            <color indexed="81"/>
            <rFont val="Tahoma"/>
            <family val="2"/>
          </rPr>
          <t>This is the "WBSCM Description" on the approved SEPDS.</t>
        </r>
        <r>
          <rPr>
            <sz val="9"/>
            <color indexed="81"/>
            <rFont val="Tahoma"/>
            <family val="2"/>
          </rPr>
          <t xml:space="preserve">
</t>
        </r>
      </text>
    </comment>
    <comment ref="L6" authorId="0" shapeId="0" xr:uid="{133E4630-E8BC-44DB-B1CB-5BE15041CE50}">
      <text>
        <r>
          <rPr>
            <sz val="15"/>
            <color indexed="81"/>
            <rFont val="Tahoma"/>
            <family val="2"/>
          </rPr>
          <t>This is the "DF Inventory Drawdown per case" on the approved SEPDS.</t>
        </r>
      </text>
    </comment>
    <comment ref="M6" authorId="0" shapeId="0" xr:uid="{88E20490-144B-49F5-B83D-5EAF672F20B4}">
      <text>
        <r>
          <rPr>
            <sz val="15"/>
            <color indexed="81"/>
            <rFont val="Tahoma"/>
            <family val="2"/>
          </rPr>
          <t>This is the "Value per pound of DF (contract value)" on the approved SEPDS.</t>
        </r>
      </text>
    </comment>
  </commentList>
</comments>
</file>

<file path=xl/comments63.xml><?xml version="1.0" encoding="utf-8"?>
<comments xmlns="http://schemas.openxmlformats.org/spreadsheetml/2006/main" xmlns:mc="http://schemas.openxmlformats.org/markup-compatibility/2006" xmlns:xr="http://schemas.microsoft.com/office/spreadsheetml/2014/revision" mc:Ignorable="xr">
  <authors>
    <author>Tiffany Riad</author>
  </authors>
  <commentList>
    <comment ref="D6" authorId="0" shapeId="0" xr:uid="{F11BC6A7-3262-40D5-9C81-3A722F2A791A}">
      <text>
        <r>
          <rPr>
            <sz val="15"/>
            <color indexed="81"/>
            <rFont val="Tahoma"/>
            <family val="2"/>
          </rPr>
          <t>This code must match the code listed as the "End Product Code" on the approved SEPDS.  Additionally, the third party tracking company must use the "End Product Code" as well
Please be cautious of including or removing leading zero's, dashes or special characters.</t>
        </r>
        <r>
          <rPr>
            <sz val="9"/>
            <color indexed="81"/>
            <rFont val="Tahoma"/>
            <family val="2"/>
          </rPr>
          <t xml:space="preserve">
</t>
        </r>
      </text>
    </comment>
    <comment ref="H6" authorId="0" shapeId="0" xr:uid="{B8F80790-8A4D-4C3C-8E7F-2F5AF18AC3F7}">
      <text>
        <r>
          <rPr>
            <sz val="15"/>
            <color indexed="81"/>
            <rFont val="Tahoma"/>
            <family val="2"/>
          </rPr>
          <t xml:space="preserve">Number of units in a master case.
</t>
        </r>
      </text>
    </comment>
    <comment ref="J6" authorId="0" shapeId="0" xr:uid="{CFD7410A-EC93-4FDF-830B-7EE6CC82A9C7}">
      <text>
        <r>
          <rPr>
            <sz val="15"/>
            <color indexed="81"/>
            <rFont val="Tahoma"/>
            <family val="2"/>
          </rPr>
          <t>This is the "WBSCM Item Code" on the approved SEPDS</t>
        </r>
      </text>
    </comment>
    <comment ref="K6" authorId="0" shapeId="0" xr:uid="{B2C283E5-6690-4384-A211-BEFDA4247F84}">
      <text>
        <r>
          <rPr>
            <sz val="15"/>
            <color indexed="81"/>
            <rFont val="Tahoma"/>
            <family val="2"/>
          </rPr>
          <t>This is the "WBSCM Description" on the approved SEPDS.</t>
        </r>
        <r>
          <rPr>
            <sz val="9"/>
            <color indexed="81"/>
            <rFont val="Tahoma"/>
            <family val="2"/>
          </rPr>
          <t xml:space="preserve">
</t>
        </r>
      </text>
    </comment>
    <comment ref="L6" authorId="0" shapeId="0" xr:uid="{B4FFC8D1-B4C2-4BE8-970D-BABDEF70C78A}">
      <text>
        <r>
          <rPr>
            <sz val="15"/>
            <color indexed="81"/>
            <rFont val="Tahoma"/>
            <family val="2"/>
          </rPr>
          <t>This is the "DF Inventory Drawdown per case" on the approved SEPDS.</t>
        </r>
      </text>
    </comment>
    <comment ref="M6" authorId="0" shapeId="0" xr:uid="{CE060A88-E6A0-4FA6-B60A-B5D9B48A1487}">
      <text>
        <r>
          <rPr>
            <sz val="15"/>
            <color indexed="81"/>
            <rFont val="Tahoma"/>
            <family val="2"/>
          </rPr>
          <t>This is the "Value per pound of DF (contract value)" on the approved SEPDS.</t>
        </r>
      </text>
    </comment>
  </commentList>
</comments>
</file>

<file path=xl/comments64.xml><?xml version="1.0" encoding="utf-8"?>
<comments xmlns="http://schemas.openxmlformats.org/spreadsheetml/2006/main" xmlns:mc="http://schemas.openxmlformats.org/markup-compatibility/2006" xmlns:xr="http://schemas.microsoft.com/office/spreadsheetml/2014/revision" mc:Ignorable="xr">
  <authors>
    <author>Tiffany Riad</author>
  </authors>
  <commentList>
    <comment ref="C6" authorId="0" shapeId="0" xr:uid="{18045D3C-C38C-4B3D-A3FC-504E82E27E18}">
      <text>
        <r>
          <rPr>
            <sz val="15"/>
            <color indexed="81"/>
            <rFont val="Tahoma"/>
            <family val="2"/>
          </rPr>
          <t>This code must match the code listed as the "End Product Code" on the approved SEPDS.  Additionally, the third party tracking company must use the "End Product Code" as well
Please be cautious of including or removing leading zero's, dashes or special characters.</t>
        </r>
        <r>
          <rPr>
            <sz val="9"/>
            <color indexed="81"/>
            <rFont val="Tahoma"/>
            <family val="2"/>
          </rPr>
          <t xml:space="preserve">
</t>
        </r>
      </text>
    </comment>
    <comment ref="G6" authorId="0" shapeId="0" xr:uid="{A62382F1-9AF9-44D5-8A31-E20B68D6C348}">
      <text>
        <r>
          <rPr>
            <sz val="15"/>
            <color indexed="81"/>
            <rFont val="Tahoma"/>
            <family val="2"/>
          </rPr>
          <t xml:space="preserve">Number of units in a master case.
</t>
        </r>
      </text>
    </comment>
    <comment ref="I6" authorId="0" shapeId="0" xr:uid="{C7072B00-AF54-41F3-BBE0-905218D4D1CB}">
      <text>
        <r>
          <rPr>
            <sz val="15"/>
            <color indexed="81"/>
            <rFont val="Tahoma"/>
            <family val="2"/>
          </rPr>
          <t>This is the "WBSCM Item Code" on the approved SEPDS</t>
        </r>
      </text>
    </comment>
    <comment ref="J6" authorId="0" shapeId="0" xr:uid="{94B4862F-9A53-49BE-9EB7-1DF677F96970}">
      <text>
        <r>
          <rPr>
            <sz val="15"/>
            <color indexed="81"/>
            <rFont val="Tahoma"/>
            <family val="2"/>
          </rPr>
          <t>This is the "WBSCM Description" on the approved SEPDS.</t>
        </r>
        <r>
          <rPr>
            <sz val="9"/>
            <color indexed="81"/>
            <rFont val="Tahoma"/>
            <family val="2"/>
          </rPr>
          <t xml:space="preserve">
</t>
        </r>
      </text>
    </comment>
    <comment ref="N6" authorId="0" shapeId="0" xr:uid="{5B95979D-3245-459B-BDF0-F3EDD051441D}">
      <text>
        <r>
          <rPr>
            <sz val="15"/>
            <color indexed="81"/>
            <rFont val="Tahoma"/>
            <family val="2"/>
          </rPr>
          <t>This is the "DF Inventory Drawdown per case" on the approved SEPDS.</t>
        </r>
      </text>
    </comment>
    <comment ref="O6" authorId="0" shapeId="0" xr:uid="{755909BD-6109-4003-ACDA-B0991854713D}">
      <text>
        <r>
          <rPr>
            <sz val="15"/>
            <color indexed="81"/>
            <rFont val="Tahoma"/>
            <family val="2"/>
          </rPr>
          <t>This is the "Value per pound of DF (contract value)" on the approved SEPDS.</t>
        </r>
      </text>
    </comment>
    <comment ref="R6" authorId="0" shapeId="0" xr:uid="{6651CCBD-1245-4DB8-AEE4-59F10D1E5C24}">
      <text>
        <r>
          <rPr>
            <sz val="15"/>
            <color indexed="81"/>
            <rFont val="Tahoma"/>
            <family val="2"/>
          </rPr>
          <t>This is the "Value of DF per case" on the approved SEPDS.</t>
        </r>
      </text>
    </comment>
  </commentList>
</comments>
</file>

<file path=xl/comments65.xml><?xml version="1.0" encoding="utf-8"?>
<comments xmlns="http://schemas.openxmlformats.org/spreadsheetml/2006/main" xmlns:mc="http://schemas.openxmlformats.org/markup-compatibility/2006" xmlns:xr="http://schemas.microsoft.com/office/spreadsheetml/2014/revision" mc:Ignorable="xr">
  <authors>
    <author>Tiffany Riad</author>
  </authors>
  <commentList>
    <comment ref="D6" authorId="0" shapeId="0" xr:uid="{74D3F11E-7C6A-4CDB-83F6-83C581C93276}">
      <text>
        <r>
          <rPr>
            <sz val="15"/>
            <color indexed="81"/>
            <rFont val="Tahoma"/>
            <family val="2"/>
          </rPr>
          <t>This code must match the code listed as the "End Product Code" on the approved SEPDS.  Additionally, the third party tracking company must use the "End Product Code" as well
Please be cautious of including or removing leading zero's, dashes or special characters.</t>
        </r>
        <r>
          <rPr>
            <sz val="9"/>
            <color indexed="81"/>
            <rFont val="Tahoma"/>
            <family val="2"/>
          </rPr>
          <t xml:space="preserve">
</t>
        </r>
      </text>
    </comment>
    <comment ref="H6" authorId="0" shapeId="0" xr:uid="{A4E2CBAD-BC5A-4293-92E5-35D6E4566DF5}">
      <text>
        <r>
          <rPr>
            <sz val="15"/>
            <color indexed="81"/>
            <rFont val="Tahoma"/>
            <family val="2"/>
          </rPr>
          <t xml:space="preserve">Number of units in a master case.
</t>
        </r>
      </text>
    </comment>
    <comment ref="J6" authorId="0" shapeId="0" xr:uid="{9671BD82-7A09-483F-98AC-FE30F4409E8C}">
      <text>
        <r>
          <rPr>
            <sz val="15"/>
            <color indexed="81"/>
            <rFont val="Tahoma"/>
            <family val="2"/>
          </rPr>
          <t>This is the "WBSCM Item Code" on the approved SEPDS</t>
        </r>
      </text>
    </comment>
    <comment ref="K6" authorId="0" shapeId="0" xr:uid="{702373AF-ECEB-4C14-852F-8D26DD83B97E}">
      <text>
        <r>
          <rPr>
            <sz val="15"/>
            <color indexed="81"/>
            <rFont val="Tahoma"/>
            <family val="2"/>
          </rPr>
          <t>This is the "WBSCM Description" on the approved SEPDS.</t>
        </r>
        <r>
          <rPr>
            <sz val="9"/>
            <color indexed="81"/>
            <rFont val="Tahoma"/>
            <family val="2"/>
          </rPr>
          <t xml:space="preserve">
</t>
        </r>
      </text>
    </comment>
    <comment ref="L6" authorId="0" shapeId="0" xr:uid="{559DC29D-86D9-4713-9C72-6E1A9E4640EC}">
      <text>
        <r>
          <rPr>
            <sz val="15"/>
            <color indexed="81"/>
            <rFont val="Tahoma"/>
            <family val="2"/>
          </rPr>
          <t>This is the "DF Inventory Drawdown per case" on the approved SEPDS.</t>
        </r>
      </text>
    </comment>
    <comment ref="M6" authorId="0" shapeId="0" xr:uid="{6F24D9A7-01EA-4ECD-ADA2-09EADE370150}">
      <text>
        <r>
          <rPr>
            <sz val="15"/>
            <color indexed="81"/>
            <rFont val="Tahoma"/>
            <family val="2"/>
          </rPr>
          <t>This is the "Value per pound of DF (contract value)" on the approved SEPDS.</t>
        </r>
      </text>
    </comment>
  </commentList>
</comments>
</file>

<file path=xl/comments66.xml><?xml version="1.0" encoding="utf-8"?>
<comments xmlns="http://schemas.openxmlformats.org/spreadsheetml/2006/main" xmlns:mc="http://schemas.openxmlformats.org/markup-compatibility/2006" xmlns:xr="http://schemas.microsoft.com/office/spreadsheetml/2014/revision" mc:Ignorable="xr">
  <authors>
    <author>Tiffany Riad</author>
  </authors>
  <commentList>
    <comment ref="C6" authorId="0" shapeId="0" xr:uid="{9104F835-1D61-408C-B9A0-8774C006DD4E}">
      <text>
        <r>
          <rPr>
            <sz val="15"/>
            <color indexed="81"/>
            <rFont val="Tahoma"/>
            <family val="2"/>
          </rPr>
          <t>This code must match the code listed as the "End Product Code" on the approved SEPDS.  Additionally, the third party tracking company must use the "End Product Code" as well
Please be cautious of including or removing leading zero's, dashes or special characters.</t>
        </r>
        <r>
          <rPr>
            <sz val="9"/>
            <color indexed="81"/>
            <rFont val="Tahoma"/>
            <family val="2"/>
          </rPr>
          <t xml:space="preserve">
</t>
        </r>
      </text>
    </comment>
    <comment ref="G6" authorId="0" shapeId="0" xr:uid="{054DFC75-0A5F-4E38-B89B-038195B25E8D}">
      <text>
        <r>
          <rPr>
            <sz val="15"/>
            <color indexed="81"/>
            <rFont val="Tahoma"/>
            <family val="2"/>
          </rPr>
          <t xml:space="preserve">Number of units in a master case.
</t>
        </r>
      </text>
    </comment>
    <comment ref="I6" authorId="0" shapeId="0" xr:uid="{43E165C7-B78B-4A83-89FD-B83502080377}">
      <text>
        <r>
          <rPr>
            <sz val="15"/>
            <color indexed="81"/>
            <rFont val="Tahoma"/>
            <family val="2"/>
          </rPr>
          <t>This is the "WBSCM Item Code" on the approved SEPDS</t>
        </r>
      </text>
    </comment>
    <comment ref="J6" authorId="0" shapeId="0" xr:uid="{3BB38819-8D52-4C6E-9546-CE09D447455E}">
      <text>
        <r>
          <rPr>
            <sz val="15"/>
            <color indexed="81"/>
            <rFont val="Tahoma"/>
            <family val="2"/>
          </rPr>
          <t>This is the "WBSCM Description" on the approved SEPDS.</t>
        </r>
        <r>
          <rPr>
            <sz val="9"/>
            <color indexed="81"/>
            <rFont val="Tahoma"/>
            <family val="2"/>
          </rPr>
          <t xml:space="preserve">
</t>
        </r>
      </text>
    </comment>
    <comment ref="N6" authorId="0" shapeId="0" xr:uid="{0E478B41-649F-42DF-A12D-C490226E8C57}">
      <text>
        <r>
          <rPr>
            <sz val="15"/>
            <color indexed="81"/>
            <rFont val="Tahoma"/>
            <family val="2"/>
          </rPr>
          <t>This is the "DF Inventory Drawdown per case" on the approved SEPDS.</t>
        </r>
      </text>
    </comment>
    <comment ref="O6" authorId="0" shapeId="0" xr:uid="{F6E21AFD-9538-4DBB-AC6F-BE0A84D9DAE3}">
      <text>
        <r>
          <rPr>
            <sz val="15"/>
            <color indexed="81"/>
            <rFont val="Tahoma"/>
            <family val="2"/>
          </rPr>
          <t>This is the "Value per pound of DF (contract value)" on the approved SEPDS.</t>
        </r>
      </text>
    </comment>
    <comment ref="R6" authorId="0" shapeId="0" xr:uid="{CCC685DB-D4B7-436A-A7D1-834CBFF49807}">
      <text>
        <r>
          <rPr>
            <sz val="15"/>
            <color indexed="81"/>
            <rFont val="Tahoma"/>
            <family val="2"/>
          </rPr>
          <t>This is the "Value of DF per case" on the approved SEPDS.</t>
        </r>
      </text>
    </comment>
  </commentList>
</comments>
</file>

<file path=xl/comments67.xml><?xml version="1.0" encoding="utf-8"?>
<comments xmlns="http://schemas.openxmlformats.org/spreadsheetml/2006/main" xmlns:mc="http://schemas.openxmlformats.org/markup-compatibility/2006" xmlns:xr="http://schemas.microsoft.com/office/spreadsheetml/2014/revision" mc:Ignorable="xr">
  <authors>
    <author>Tiffany Riad</author>
  </authors>
  <commentList>
    <comment ref="C6" authorId="0" shapeId="0" xr:uid="{87F9DBF7-9E62-42D3-9AA0-3159E68BB7A2}">
      <text>
        <r>
          <rPr>
            <sz val="15"/>
            <color indexed="81"/>
            <rFont val="Tahoma"/>
            <family val="2"/>
          </rPr>
          <t>This code must match the code listed as the "End Product Code" on the approved SEPDS.  Additionally, the third party tracking company must use the "End Product Code" as well
Please be cautious of including or removing leading zero's, dashes or special characters.</t>
        </r>
        <r>
          <rPr>
            <sz val="9"/>
            <color indexed="81"/>
            <rFont val="Tahoma"/>
            <family val="2"/>
          </rPr>
          <t xml:space="preserve">
</t>
        </r>
      </text>
    </comment>
    <comment ref="G6" authorId="0" shapeId="0" xr:uid="{17AFDB86-B9D9-467F-B59C-D6DAC8DAA966}">
      <text>
        <r>
          <rPr>
            <sz val="15"/>
            <color indexed="81"/>
            <rFont val="Tahoma"/>
            <family val="2"/>
          </rPr>
          <t xml:space="preserve">Number of units in a master case.
</t>
        </r>
      </text>
    </comment>
    <comment ref="I6" authorId="0" shapeId="0" xr:uid="{0AE802A6-BB21-40F1-AAAD-FAC2749153E1}">
      <text>
        <r>
          <rPr>
            <sz val="15"/>
            <color indexed="81"/>
            <rFont val="Tahoma"/>
            <family val="2"/>
          </rPr>
          <t>This is the "WBSCM Item Code" on the approved SEPDS</t>
        </r>
      </text>
    </comment>
    <comment ref="J6" authorId="0" shapeId="0" xr:uid="{F6D77A7F-D57E-4B9D-A593-3024ACB26260}">
      <text>
        <r>
          <rPr>
            <sz val="15"/>
            <color indexed="81"/>
            <rFont val="Tahoma"/>
            <family val="2"/>
          </rPr>
          <t>This is the "WBSCM Description" on the approved SEPDS.</t>
        </r>
        <r>
          <rPr>
            <sz val="9"/>
            <color indexed="81"/>
            <rFont val="Tahoma"/>
            <family val="2"/>
          </rPr>
          <t xml:space="preserve">
</t>
        </r>
      </text>
    </comment>
    <comment ref="N6" authorId="0" shapeId="0" xr:uid="{5243C58A-0164-414E-B719-85B9990782E0}">
      <text>
        <r>
          <rPr>
            <sz val="15"/>
            <color indexed="81"/>
            <rFont val="Tahoma"/>
            <family val="2"/>
          </rPr>
          <t>This is the "DF Inventory Drawdown per case" on the approved SEPDS.</t>
        </r>
      </text>
    </comment>
    <comment ref="O6" authorId="0" shapeId="0" xr:uid="{7F86E1A3-F883-4D68-9474-B0B0C97C9251}">
      <text>
        <r>
          <rPr>
            <sz val="15"/>
            <color indexed="81"/>
            <rFont val="Tahoma"/>
            <family val="2"/>
          </rPr>
          <t>This is the "Value per pound of DF (contract value)" on the approved SEPDS.</t>
        </r>
      </text>
    </comment>
    <comment ref="R6" authorId="0" shapeId="0" xr:uid="{44A40CC0-FB9F-478C-93BF-4015B715A8F3}">
      <text>
        <r>
          <rPr>
            <sz val="15"/>
            <color indexed="81"/>
            <rFont val="Tahoma"/>
            <family val="2"/>
          </rPr>
          <t>This is the "Value of DF per case" on the approved SEPDS.</t>
        </r>
      </text>
    </comment>
  </commentList>
</comments>
</file>

<file path=xl/comments68.xml><?xml version="1.0" encoding="utf-8"?>
<comments xmlns="http://schemas.openxmlformats.org/spreadsheetml/2006/main" xmlns:mc="http://schemas.openxmlformats.org/markup-compatibility/2006" xmlns:xr="http://schemas.microsoft.com/office/spreadsheetml/2014/revision" mc:Ignorable="xr">
  <authors>
    <author>Tiffany Riad</author>
  </authors>
  <commentList>
    <comment ref="C6" authorId="0" shapeId="0" xr:uid="{C17FDF10-C3F9-4D25-ACF9-FD4FF60A11D9}">
      <text>
        <r>
          <rPr>
            <sz val="15"/>
            <color indexed="81"/>
            <rFont val="Tahoma"/>
            <family val="2"/>
          </rPr>
          <t>This code must match the code listed as the "End Product Code" on the approved SEPDS.  Additionally, the third party tracking company must use the "End Product Code" as well
Please be cautious of including or removing leading zero's, dashes or special characters.</t>
        </r>
        <r>
          <rPr>
            <sz val="9"/>
            <color indexed="81"/>
            <rFont val="Tahoma"/>
            <family val="2"/>
          </rPr>
          <t xml:space="preserve">
</t>
        </r>
      </text>
    </comment>
    <comment ref="G6" authorId="0" shapeId="0" xr:uid="{82097FB8-A767-44ED-8C42-2CDE128D7EF7}">
      <text>
        <r>
          <rPr>
            <sz val="15"/>
            <color indexed="81"/>
            <rFont val="Tahoma"/>
            <family val="2"/>
          </rPr>
          <t xml:space="preserve">Number of units in a master case.
</t>
        </r>
      </text>
    </comment>
    <comment ref="I6" authorId="0" shapeId="0" xr:uid="{AD9F2A07-45B0-453A-A8BB-1CD25CE9321B}">
      <text>
        <r>
          <rPr>
            <sz val="15"/>
            <color indexed="81"/>
            <rFont val="Tahoma"/>
            <family val="2"/>
          </rPr>
          <t>This is the "WBSCM Item Code" on the approved SEPDS</t>
        </r>
      </text>
    </comment>
    <comment ref="J6" authorId="0" shapeId="0" xr:uid="{39E9D8A9-3D15-4E1E-A069-8CBAA8BA6035}">
      <text>
        <r>
          <rPr>
            <sz val="15"/>
            <color indexed="81"/>
            <rFont val="Tahoma"/>
            <family val="2"/>
          </rPr>
          <t>This is the "WBSCM Description" on the approved SEPDS.</t>
        </r>
        <r>
          <rPr>
            <sz val="9"/>
            <color indexed="81"/>
            <rFont val="Tahoma"/>
            <family val="2"/>
          </rPr>
          <t xml:space="preserve">
</t>
        </r>
      </text>
    </comment>
    <comment ref="Q6" authorId="0" shapeId="0" xr:uid="{CB55F5E9-682D-4469-93A5-90BB6D8E1C73}">
      <text>
        <r>
          <rPr>
            <sz val="15"/>
            <color indexed="81"/>
            <rFont val="Tahoma"/>
            <family val="2"/>
          </rPr>
          <t>This is the "DF Inventory Drawdown per case" on the approved SEPDS.</t>
        </r>
      </text>
    </comment>
    <comment ref="R6" authorId="0" shapeId="0" xr:uid="{1272D6A4-B3ED-4BD8-BDA5-A04E44FE34F6}">
      <text>
        <r>
          <rPr>
            <sz val="15"/>
            <color indexed="81"/>
            <rFont val="Tahoma"/>
            <family val="2"/>
          </rPr>
          <t>This is the "Value per pound of DF (contract value)" on the approved SEPDS.</t>
        </r>
      </text>
    </comment>
    <comment ref="U6" authorId="0" shapeId="0" xr:uid="{BFFE7735-8CD7-481F-AD3C-4BFC136E43A1}">
      <text>
        <r>
          <rPr>
            <sz val="15"/>
            <color indexed="81"/>
            <rFont val="Tahoma"/>
            <family val="2"/>
          </rPr>
          <t>This is the "Value of DF per case" on the approved SEPDS.</t>
        </r>
      </text>
    </comment>
  </commentList>
</comments>
</file>

<file path=xl/comments69.xml><?xml version="1.0" encoding="utf-8"?>
<comments xmlns="http://schemas.openxmlformats.org/spreadsheetml/2006/main" xmlns:mc="http://schemas.openxmlformats.org/markup-compatibility/2006" xmlns:xr="http://schemas.microsoft.com/office/spreadsheetml/2014/revision" mc:Ignorable="xr">
  <authors>
    <author>Tiffany Riad</author>
  </authors>
  <commentList>
    <comment ref="D6" authorId="0" shapeId="0" xr:uid="{9123F0E8-C3BF-4CD7-B38F-37315DB07FDB}">
      <text>
        <r>
          <rPr>
            <sz val="15"/>
            <color indexed="81"/>
            <rFont val="Tahoma"/>
            <family val="2"/>
          </rPr>
          <t>This code must match the code listed as the "End Product Code" on the approved SEPDS.  Additionally, the third party tracking company must use the "End Product Code" as well
Please be cautious of including or removing leading zero's, dashes or special characters.</t>
        </r>
        <r>
          <rPr>
            <sz val="9"/>
            <color indexed="81"/>
            <rFont val="Tahoma"/>
            <family val="2"/>
          </rPr>
          <t xml:space="preserve">
</t>
        </r>
      </text>
    </comment>
    <comment ref="H6" authorId="0" shapeId="0" xr:uid="{17E79D8F-9D58-479C-99D9-34109DB6FA52}">
      <text>
        <r>
          <rPr>
            <sz val="15"/>
            <color indexed="81"/>
            <rFont val="Tahoma"/>
            <family val="2"/>
          </rPr>
          <t xml:space="preserve">Number of units in a master case.
</t>
        </r>
      </text>
    </comment>
    <comment ref="J6" authorId="0" shapeId="0" xr:uid="{9020C9C3-76B2-47D6-8744-65025B4786A0}">
      <text>
        <r>
          <rPr>
            <sz val="15"/>
            <color indexed="81"/>
            <rFont val="Tahoma"/>
            <family val="2"/>
          </rPr>
          <t>This is the "WBSCM Item Code" on the approved SEPDS</t>
        </r>
      </text>
    </comment>
    <comment ref="K6" authorId="0" shapeId="0" xr:uid="{9FFC5898-AE46-4044-98E9-9862526B6C10}">
      <text>
        <r>
          <rPr>
            <sz val="15"/>
            <color indexed="81"/>
            <rFont val="Tahoma"/>
            <family val="2"/>
          </rPr>
          <t>This is the "WBSCM Description" on the approved SEPDS.</t>
        </r>
        <r>
          <rPr>
            <sz val="9"/>
            <color indexed="81"/>
            <rFont val="Tahoma"/>
            <family val="2"/>
          </rPr>
          <t xml:space="preserve">
</t>
        </r>
      </text>
    </comment>
    <comment ref="L6" authorId="0" shapeId="0" xr:uid="{00B80D9E-9766-4D94-B3CC-ECB3A07B2D5D}">
      <text>
        <r>
          <rPr>
            <sz val="15"/>
            <color indexed="81"/>
            <rFont val="Tahoma"/>
            <family val="2"/>
          </rPr>
          <t>This is the "DF Inventory Drawdown per case" on the approved SEPDS.</t>
        </r>
      </text>
    </comment>
    <comment ref="M6" authorId="0" shapeId="0" xr:uid="{EB995E95-D297-4AC0-ABD8-E58958E59885}">
      <text>
        <r>
          <rPr>
            <sz val="15"/>
            <color indexed="81"/>
            <rFont val="Tahoma"/>
            <family val="2"/>
          </rPr>
          <t>This is the "Value per pound of DF (contract value)" on the approved SEPDS.</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Tiffany Riad</author>
  </authors>
  <commentList>
    <comment ref="D6" authorId="0" shapeId="0" xr:uid="{3FA4A767-BE4E-4450-8399-DE996B0E1105}">
      <text>
        <r>
          <rPr>
            <sz val="15"/>
            <color indexed="81"/>
            <rFont val="Tahoma"/>
            <family val="2"/>
          </rPr>
          <t>This code must match the code listed as the "End Product Code" on the approved SEPDS.  Additionally, the third party tracking company must use the "End Product Code" as well
Please be cautious of including or removing leading zero's, dashes or special characters.</t>
        </r>
        <r>
          <rPr>
            <sz val="9"/>
            <color indexed="81"/>
            <rFont val="Tahoma"/>
            <family val="2"/>
          </rPr>
          <t xml:space="preserve">
</t>
        </r>
      </text>
    </comment>
    <comment ref="H6" authorId="0" shapeId="0" xr:uid="{3E041588-F4B9-4B62-A95F-DDECC7CD6241}">
      <text>
        <r>
          <rPr>
            <sz val="15"/>
            <color indexed="81"/>
            <rFont val="Tahoma"/>
            <family val="2"/>
          </rPr>
          <t xml:space="preserve">Number of units in a master case.
</t>
        </r>
      </text>
    </comment>
    <comment ref="J6" authorId="0" shapeId="0" xr:uid="{6FCE82B5-8D65-4307-884B-63BE680A5147}">
      <text>
        <r>
          <rPr>
            <sz val="15"/>
            <color indexed="81"/>
            <rFont val="Tahoma"/>
            <family val="2"/>
          </rPr>
          <t>This is the "WBSCM Item Code" on the approved SEPDS</t>
        </r>
      </text>
    </comment>
    <comment ref="K6" authorId="0" shapeId="0" xr:uid="{D9464E8E-0597-495C-BB19-CE813126AAFC}">
      <text>
        <r>
          <rPr>
            <sz val="15"/>
            <color indexed="81"/>
            <rFont val="Tahoma"/>
            <family val="2"/>
          </rPr>
          <t>This is the "WBSCM Description" on the approved SEPDS.</t>
        </r>
        <r>
          <rPr>
            <sz val="9"/>
            <color indexed="81"/>
            <rFont val="Tahoma"/>
            <family val="2"/>
          </rPr>
          <t xml:space="preserve">
</t>
        </r>
      </text>
    </comment>
    <comment ref="L6" authorId="0" shapeId="0" xr:uid="{CF5DF7E0-677B-4F00-BD4B-E9565B4B8272}">
      <text>
        <r>
          <rPr>
            <sz val="15"/>
            <color indexed="81"/>
            <rFont val="Tahoma"/>
            <family val="2"/>
          </rPr>
          <t>This is the "DF Inventory Drawdown per case" on the approved SEPDS.</t>
        </r>
      </text>
    </comment>
    <comment ref="M6" authorId="0" shapeId="0" xr:uid="{F1F18C53-0857-4272-8816-83BCAA229B2C}">
      <text>
        <r>
          <rPr>
            <sz val="15"/>
            <color indexed="81"/>
            <rFont val="Tahoma"/>
            <family val="2"/>
          </rPr>
          <t>This is the "Value per pound of DF (contract value)" on the approved SEPDS.</t>
        </r>
      </text>
    </comment>
  </commentList>
</comments>
</file>

<file path=xl/comments70.xml><?xml version="1.0" encoding="utf-8"?>
<comments xmlns="http://schemas.openxmlformats.org/spreadsheetml/2006/main" xmlns:mc="http://schemas.openxmlformats.org/markup-compatibility/2006" xmlns:xr="http://schemas.microsoft.com/office/spreadsheetml/2014/revision" mc:Ignorable="xr">
  <authors>
    <author>Tiffany Riad</author>
  </authors>
  <commentList>
    <comment ref="C6" authorId="0" shapeId="0" xr:uid="{97784459-0247-4B13-B727-FD74FC4955DB}">
      <text>
        <r>
          <rPr>
            <sz val="15"/>
            <color indexed="81"/>
            <rFont val="Tahoma"/>
            <family val="2"/>
          </rPr>
          <t>This code must match the code listed as the "End Product Code" on the approved SEPDS.  Additionally, the third party tracking company must use the "End Product Code" as well
Please be cautious of including or removing leading zero's, dashes or special characters.</t>
        </r>
        <r>
          <rPr>
            <sz val="9"/>
            <color indexed="81"/>
            <rFont val="Tahoma"/>
            <family val="2"/>
          </rPr>
          <t xml:space="preserve">
</t>
        </r>
      </text>
    </comment>
    <comment ref="G6" authorId="0" shapeId="0" xr:uid="{2011F0EC-45EE-4CC3-931E-3775F771A7E0}">
      <text>
        <r>
          <rPr>
            <sz val="15"/>
            <color indexed="81"/>
            <rFont val="Tahoma"/>
            <family val="2"/>
          </rPr>
          <t xml:space="preserve">Number of units in a master case.
</t>
        </r>
      </text>
    </comment>
    <comment ref="I6" authorId="0" shapeId="0" xr:uid="{0D2B46C2-70C1-42E2-90B3-9AE7A4EEAFE2}">
      <text>
        <r>
          <rPr>
            <sz val="15"/>
            <color indexed="81"/>
            <rFont val="Tahoma"/>
            <family val="2"/>
          </rPr>
          <t>This is the "WBSCM Item Code" on the approved SEPDS</t>
        </r>
      </text>
    </comment>
    <comment ref="J6" authorId="0" shapeId="0" xr:uid="{6FBBD206-40CB-490D-879A-2B977B12A896}">
      <text>
        <r>
          <rPr>
            <sz val="15"/>
            <color indexed="81"/>
            <rFont val="Tahoma"/>
            <family val="2"/>
          </rPr>
          <t>This is the "WBSCM Description" on the approved SEPDS.</t>
        </r>
        <r>
          <rPr>
            <sz val="9"/>
            <color indexed="81"/>
            <rFont val="Tahoma"/>
            <family val="2"/>
          </rPr>
          <t xml:space="preserve">
</t>
        </r>
      </text>
    </comment>
    <comment ref="N6" authorId="0" shapeId="0" xr:uid="{B9003756-583A-4D66-86B7-7BF4EEC917DA}">
      <text>
        <r>
          <rPr>
            <sz val="15"/>
            <color indexed="81"/>
            <rFont val="Tahoma"/>
            <family val="2"/>
          </rPr>
          <t>This is the "DF Inventory Drawdown per case" on the approved SEPDS.</t>
        </r>
      </text>
    </comment>
    <comment ref="O6" authorId="0" shapeId="0" xr:uid="{5C9D5264-943E-4407-B0AC-FBF130D0FBEF}">
      <text>
        <r>
          <rPr>
            <sz val="15"/>
            <color indexed="81"/>
            <rFont val="Tahoma"/>
            <family val="2"/>
          </rPr>
          <t>This is the "Value per pound of DF (contract value)" on the approved SEPDS.</t>
        </r>
      </text>
    </comment>
    <comment ref="R6" authorId="0" shapeId="0" xr:uid="{99575C57-4DE7-4022-AFB9-6316B0F5D21B}">
      <text>
        <r>
          <rPr>
            <sz val="15"/>
            <color indexed="81"/>
            <rFont val="Tahoma"/>
            <family val="2"/>
          </rPr>
          <t>This is the "Value of DF per case" on the approved SEPDS.</t>
        </r>
      </text>
    </comment>
  </commentList>
</comments>
</file>

<file path=xl/comments71.xml><?xml version="1.0" encoding="utf-8"?>
<comments xmlns="http://schemas.openxmlformats.org/spreadsheetml/2006/main" xmlns:mc="http://schemas.openxmlformats.org/markup-compatibility/2006" xmlns:xr="http://schemas.microsoft.com/office/spreadsheetml/2014/revision" mc:Ignorable="xr">
  <authors>
    <author>Tiffany Riad</author>
  </authors>
  <commentList>
    <comment ref="C6" authorId="0" shapeId="0" xr:uid="{868B4E75-5A76-4C58-8796-1E308AADE476}">
      <text>
        <r>
          <rPr>
            <sz val="15"/>
            <color indexed="81"/>
            <rFont val="Tahoma"/>
            <family val="2"/>
          </rPr>
          <t>This code must match the code listed as the "End Product Code" on the approved SEPDS.  Additionally, the third party tracking company must use the "End Product Code" as well
Please be cautious of including or removing leading zero's, dashes or special characters.</t>
        </r>
        <r>
          <rPr>
            <sz val="9"/>
            <color indexed="81"/>
            <rFont val="Tahoma"/>
            <family val="2"/>
          </rPr>
          <t xml:space="preserve">
</t>
        </r>
      </text>
    </comment>
    <comment ref="G6" authorId="0" shapeId="0" xr:uid="{6143460C-D189-4445-AB6F-800C0CD3F42A}">
      <text>
        <r>
          <rPr>
            <sz val="15"/>
            <color indexed="81"/>
            <rFont val="Tahoma"/>
            <family val="2"/>
          </rPr>
          <t xml:space="preserve">Number of units in a master case.
</t>
        </r>
      </text>
    </comment>
    <comment ref="I6" authorId="0" shapeId="0" xr:uid="{48753DF7-CC99-442F-BC17-DB667534C950}">
      <text>
        <r>
          <rPr>
            <sz val="15"/>
            <color indexed="81"/>
            <rFont val="Tahoma"/>
            <family val="2"/>
          </rPr>
          <t>This is the "WBSCM Item Code" on the approved SEPDS</t>
        </r>
      </text>
    </comment>
    <comment ref="J6" authorId="0" shapeId="0" xr:uid="{5437E579-2193-4190-B55E-754BC7513C10}">
      <text>
        <r>
          <rPr>
            <sz val="15"/>
            <color indexed="81"/>
            <rFont val="Tahoma"/>
            <family val="2"/>
          </rPr>
          <t>This is the "WBSCM Description" on the approved SEPDS.</t>
        </r>
        <r>
          <rPr>
            <sz val="9"/>
            <color indexed="81"/>
            <rFont val="Tahoma"/>
            <family val="2"/>
          </rPr>
          <t xml:space="preserve">
</t>
        </r>
      </text>
    </comment>
    <comment ref="N6" authorId="0" shapeId="0" xr:uid="{BC786D53-842E-4A45-BF47-98D106EDB638}">
      <text>
        <r>
          <rPr>
            <sz val="15"/>
            <color indexed="81"/>
            <rFont val="Tahoma"/>
            <family val="2"/>
          </rPr>
          <t>This is the "DF Inventory Drawdown per case" on the approved SEPDS.</t>
        </r>
      </text>
    </comment>
    <comment ref="O6" authorId="0" shapeId="0" xr:uid="{84806CC4-46CF-43F9-8427-D71D9B0C0201}">
      <text>
        <r>
          <rPr>
            <sz val="15"/>
            <color indexed="81"/>
            <rFont val="Tahoma"/>
            <family val="2"/>
          </rPr>
          <t>This is the "Value per pound of DF (contract value)" on the approved SEPDS.</t>
        </r>
      </text>
    </comment>
    <comment ref="R6" authorId="0" shapeId="0" xr:uid="{414FEFDB-F91C-42DE-8D5B-6CDF6D345DD2}">
      <text>
        <r>
          <rPr>
            <sz val="15"/>
            <color indexed="81"/>
            <rFont val="Tahoma"/>
            <family val="2"/>
          </rPr>
          <t>This is the "Value of DF per case" on the approved SEPDS.</t>
        </r>
      </text>
    </comment>
  </commentList>
</comments>
</file>

<file path=xl/comments72.xml><?xml version="1.0" encoding="utf-8"?>
<comments xmlns="http://schemas.openxmlformats.org/spreadsheetml/2006/main" xmlns:mc="http://schemas.openxmlformats.org/markup-compatibility/2006" xmlns:xr="http://schemas.microsoft.com/office/spreadsheetml/2014/revision" mc:Ignorable="xr">
  <authors>
    <author>Tiffany Riad</author>
  </authors>
  <commentList>
    <comment ref="C6" authorId="0" shapeId="0" xr:uid="{D86249E9-B482-48C4-AE57-A860352151FA}">
      <text>
        <r>
          <rPr>
            <sz val="15"/>
            <color indexed="81"/>
            <rFont val="Tahoma"/>
            <family val="2"/>
          </rPr>
          <t>This code must match the code listed as the "End Product Code" on the approved SEPDS.  Additionally, the third party tracking company must use the "End Product Code" as well
Please be cautious of including or removing leading zero's, dashes or special characters.</t>
        </r>
        <r>
          <rPr>
            <sz val="9"/>
            <color indexed="81"/>
            <rFont val="Tahoma"/>
            <family val="2"/>
          </rPr>
          <t xml:space="preserve">
</t>
        </r>
      </text>
    </comment>
    <comment ref="G6" authorId="0" shapeId="0" xr:uid="{AD63A1F0-EC81-480C-94D2-EEEA7452EF2F}">
      <text>
        <r>
          <rPr>
            <sz val="15"/>
            <color indexed="81"/>
            <rFont val="Tahoma"/>
            <family val="2"/>
          </rPr>
          <t xml:space="preserve">Number of units in a master case.
</t>
        </r>
      </text>
    </comment>
    <comment ref="I6" authorId="0" shapeId="0" xr:uid="{C7B84A19-E2EA-430D-9994-D78C229ADABC}">
      <text>
        <r>
          <rPr>
            <sz val="15"/>
            <color indexed="81"/>
            <rFont val="Tahoma"/>
            <family val="2"/>
          </rPr>
          <t>This is the "WBSCM Item Code" on the approved SEPDS</t>
        </r>
      </text>
    </comment>
    <comment ref="J6" authorId="0" shapeId="0" xr:uid="{61B00DE9-B160-45FD-822F-5CC207225C31}">
      <text>
        <r>
          <rPr>
            <sz val="15"/>
            <color indexed="81"/>
            <rFont val="Tahoma"/>
            <family val="2"/>
          </rPr>
          <t>This is the "WBSCM Description" on the approved SEPDS.</t>
        </r>
        <r>
          <rPr>
            <sz val="9"/>
            <color indexed="81"/>
            <rFont val="Tahoma"/>
            <family val="2"/>
          </rPr>
          <t xml:space="preserve">
</t>
        </r>
      </text>
    </comment>
    <comment ref="N6" authorId="0" shapeId="0" xr:uid="{19996AD1-9080-4B2C-B7AF-3E060CCB774E}">
      <text>
        <r>
          <rPr>
            <sz val="15"/>
            <color indexed="81"/>
            <rFont val="Tahoma"/>
            <family val="2"/>
          </rPr>
          <t>This is the "DF Inventory Drawdown per case" on the approved SEPDS.</t>
        </r>
      </text>
    </comment>
    <comment ref="O6" authorId="0" shapeId="0" xr:uid="{3085A1C7-D86A-4DEE-A220-818E9571E855}">
      <text>
        <r>
          <rPr>
            <sz val="15"/>
            <color indexed="81"/>
            <rFont val="Tahoma"/>
            <family val="2"/>
          </rPr>
          <t>This is the "Value per pound of DF (contract value)" on the approved SEPDS.</t>
        </r>
      </text>
    </comment>
    <comment ref="R6" authorId="0" shapeId="0" xr:uid="{22E147B3-4FDD-4316-A2ED-3ED656A060E7}">
      <text>
        <r>
          <rPr>
            <sz val="15"/>
            <color indexed="81"/>
            <rFont val="Tahoma"/>
            <family val="2"/>
          </rPr>
          <t>This is the "Value of DF per case" on the approved SEPDS.</t>
        </r>
      </text>
    </comment>
  </commentList>
</comments>
</file>

<file path=xl/comments73.xml><?xml version="1.0" encoding="utf-8"?>
<comments xmlns="http://schemas.openxmlformats.org/spreadsheetml/2006/main" xmlns:mc="http://schemas.openxmlformats.org/markup-compatibility/2006" xmlns:xr="http://schemas.microsoft.com/office/spreadsheetml/2014/revision" mc:Ignorable="xr">
  <authors>
    <author>Tiffany Riad</author>
  </authors>
  <commentList>
    <comment ref="C6" authorId="0" shapeId="0" xr:uid="{847F77A4-E2ED-434B-8CE4-0A321A384BD3}">
      <text>
        <r>
          <rPr>
            <sz val="15"/>
            <color indexed="81"/>
            <rFont val="Tahoma"/>
            <family val="2"/>
          </rPr>
          <t>This code must match the code listed as the "End Product Code" on the approved SEPDS.  Additionally, the third party tracking company must use the "End Product Code" as well
Please be cautious of including or removing leading zero's, dashes or special characters.</t>
        </r>
        <r>
          <rPr>
            <sz val="9"/>
            <color indexed="81"/>
            <rFont val="Tahoma"/>
            <family val="2"/>
          </rPr>
          <t xml:space="preserve">
</t>
        </r>
      </text>
    </comment>
    <comment ref="G6" authorId="0" shapeId="0" xr:uid="{45968ED3-FD09-42A3-84C9-0C7E25302FCA}">
      <text>
        <r>
          <rPr>
            <sz val="15"/>
            <color indexed="81"/>
            <rFont val="Tahoma"/>
            <family val="2"/>
          </rPr>
          <t xml:space="preserve">Number of units in a master case.
</t>
        </r>
      </text>
    </comment>
    <comment ref="I6" authorId="0" shapeId="0" xr:uid="{F36C103A-73DC-4A60-8940-71667F13AC22}">
      <text>
        <r>
          <rPr>
            <sz val="15"/>
            <color indexed="81"/>
            <rFont val="Tahoma"/>
            <family val="2"/>
          </rPr>
          <t>This is the "WBSCM Item Code" on the approved SEPDS</t>
        </r>
      </text>
    </comment>
    <comment ref="J6" authorId="0" shapeId="0" xr:uid="{A1406151-90AA-41BB-81D1-D42878D2A0D9}">
      <text>
        <r>
          <rPr>
            <sz val="15"/>
            <color indexed="81"/>
            <rFont val="Tahoma"/>
            <family val="2"/>
          </rPr>
          <t>This is the "WBSCM Description" on the approved SEPDS.</t>
        </r>
        <r>
          <rPr>
            <sz val="9"/>
            <color indexed="81"/>
            <rFont val="Tahoma"/>
            <family val="2"/>
          </rPr>
          <t xml:space="preserve">
</t>
        </r>
      </text>
    </comment>
    <comment ref="N6" authorId="0" shapeId="0" xr:uid="{B476723F-A737-4B2D-B589-71E225091B80}">
      <text>
        <r>
          <rPr>
            <sz val="15"/>
            <color indexed="81"/>
            <rFont val="Tahoma"/>
            <family val="2"/>
          </rPr>
          <t>This is the "DF Inventory Drawdown per case" on the approved SEPDS.</t>
        </r>
      </text>
    </comment>
    <comment ref="O6" authorId="0" shapeId="0" xr:uid="{63546AF9-2288-4781-B39A-5449A2DE59AD}">
      <text>
        <r>
          <rPr>
            <sz val="15"/>
            <color indexed="81"/>
            <rFont val="Tahoma"/>
            <family val="2"/>
          </rPr>
          <t>This is the "Value per pound of DF (contract value)" on the approved SEPDS.</t>
        </r>
      </text>
    </comment>
    <comment ref="R6" authorId="0" shapeId="0" xr:uid="{A5B907DA-923C-4710-B616-CB7AC9EF2FAD}">
      <text>
        <r>
          <rPr>
            <sz val="15"/>
            <color indexed="81"/>
            <rFont val="Tahoma"/>
            <family val="2"/>
          </rPr>
          <t>This is the "Value of DF per case" on the approved SEPDS.</t>
        </r>
      </text>
    </comment>
  </commentList>
</comments>
</file>

<file path=xl/comments74.xml><?xml version="1.0" encoding="utf-8"?>
<comments xmlns="http://schemas.openxmlformats.org/spreadsheetml/2006/main" xmlns:mc="http://schemas.openxmlformats.org/markup-compatibility/2006" xmlns:xr="http://schemas.microsoft.com/office/spreadsheetml/2014/revision" mc:Ignorable="xr">
  <authors>
    <author>Tiffany Riad</author>
  </authors>
  <commentList>
    <comment ref="C6" authorId="0" shapeId="0" xr:uid="{C4CC19A7-8B22-4564-98A4-A9D72D0F5C6B}">
      <text>
        <r>
          <rPr>
            <sz val="15"/>
            <color indexed="81"/>
            <rFont val="Tahoma"/>
            <family val="2"/>
          </rPr>
          <t>This code must match the code listed as the "End Product Code" on the approved SEPDS.  Additionally, the third party tracking company must use the "End Product Code" as well
Please be cautious of including or removing leading zero's, dashes or special characters.</t>
        </r>
        <r>
          <rPr>
            <sz val="9"/>
            <color indexed="81"/>
            <rFont val="Tahoma"/>
            <family val="2"/>
          </rPr>
          <t xml:space="preserve">
</t>
        </r>
      </text>
    </comment>
    <comment ref="G6" authorId="0" shapeId="0" xr:uid="{994548BF-F407-4F30-8956-84EEEF4A4454}">
      <text>
        <r>
          <rPr>
            <sz val="15"/>
            <color indexed="81"/>
            <rFont val="Tahoma"/>
            <family val="2"/>
          </rPr>
          <t xml:space="preserve">Number of units in a master case.
</t>
        </r>
      </text>
    </comment>
    <comment ref="I6" authorId="0" shapeId="0" xr:uid="{4780C62A-46A9-4F4A-AEE3-6766A9F04B5D}">
      <text>
        <r>
          <rPr>
            <sz val="15"/>
            <color indexed="81"/>
            <rFont val="Tahoma"/>
            <family val="2"/>
          </rPr>
          <t>This is the "WBSCM Item Code" on the approved SEPDS</t>
        </r>
      </text>
    </comment>
    <comment ref="J6" authorId="0" shapeId="0" xr:uid="{3BA655FF-784C-4A58-A3FA-5BAA16132824}">
      <text>
        <r>
          <rPr>
            <sz val="15"/>
            <color indexed="81"/>
            <rFont val="Tahoma"/>
            <family val="2"/>
          </rPr>
          <t>This is the "WBSCM Description" on the approved SEPDS.</t>
        </r>
        <r>
          <rPr>
            <sz val="9"/>
            <color indexed="81"/>
            <rFont val="Tahoma"/>
            <family val="2"/>
          </rPr>
          <t xml:space="preserve">
</t>
        </r>
      </text>
    </comment>
    <comment ref="N6" authorId="0" shapeId="0" xr:uid="{857C51F3-2947-43CD-9853-54DD1B1F7CF2}">
      <text>
        <r>
          <rPr>
            <sz val="15"/>
            <color indexed="81"/>
            <rFont val="Tahoma"/>
            <family val="2"/>
          </rPr>
          <t>This is the "DF Inventory Drawdown per case" on the approved SEPDS.</t>
        </r>
      </text>
    </comment>
    <comment ref="O6" authorId="0" shapeId="0" xr:uid="{4A4F323E-6EB0-44AC-8692-9C8B497D0321}">
      <text>
        <r>
          <rPr>
            <sz val="15"/>
            <color indexed="81"/>
            <rFont val="Tahoma"/>
            <family val="2"/>
          </rPr>
          <t>This is the "Value per pound of DF (contract value)" on the approved SEPDS.</t>
        </r>
      </text>
    </comment>
    <comment ref="R6" authorId="0" shapeId="0" xr:uid="{22AC0644-7604-439C-BA35-CBE7736C9702}">
      <text>
        <r>
          <rPr>
            <sz val="15"/>
            <color indexed="81"/>
            <rFont val="Tahoma"/>
            <family val="2"/>
          </rPr>
          <t>This is the "Value of DF per case" on the approved SEPDS.</t>
        </r>
      </text>
    </comment>
  </commentList>
</comments>
</file>

<file path=xl/comments75.xml><?xml version="1.0" encoding="utf-8"?>
<comments xmlns="http://schemas.openxmlformats.org/spreadsheetml/2006/main" xmlns:mc="http://schemas.openxmlformats.org/markup-compatibility/2006" xmlns:xr="http://schemas.microsoft.com/office/spreadsheetml/2014/revision" mc:Ignorable="xr">
  <authors>
    <author>Tiffany Riad</author>
  </authors>
  <commentList>
    <comment ref="C6" authorId="0" shapeId="0" xr:uid="{076F6BF8-9BC6-49B9-A378-04282634EBD0}">
      <text>
        <r>
          <rPr>
            <sz val="15"/>
            <color indexed="81"/>
            <rFont val="Tahoma"/>
            <family val="2"/>
          </rPr>
          <t>This code must match the code listed as the "End Product Code" on the approved SEPDS.  Additionally, the third party tracking company must use the "End Product Code" as well
Please be cautious of including or removing leading zero's, dashes or special characters.</t>
        </r>
        <r>
          <rPr>
            <sz val="9"/>
            <color indexed="81"/>
            <rFont val="Tahoma"/>
            <family val="2"/>
          </rPr>
          <t xml:space="preserve">
</t>
        </r>
      </text>
    </comment>
    <comment ref="G6" authorId="0" shapeId="0" xr:uid="{A21FDAAA-37E6-430E-A839-91A8A4CB6A63}">
      <text>
        <r>
          <rPr>
            <sz val="15"/>
            <color indexed="81"/>
            <rFont val="Tahoma"/>
            <family val="2"/>
          </rPr>
          <t xml:space="preserve">Number of units in a master case.
</t>
        </r>
      </text>
    </comment>
    <comment ref="I6" authorId="0" shapeId="0" xr:uid="{16201E49-8E8A-4291-BFC9-CD4A4869DE6F}">
      <text>
        <r>
          <rPr>
            <sz val="15"/>
            <color indexed="81"/>
            <rFont val="Tahoma"/>
            <family val="2"/>
          </rPr>
          <t>This is the "WBSCM Item Code" on the approved SEPDS</t>
        </r>
      </text>
    </comment>
    <comment ref="J6" authorId="0" shapeId="0" xr:uid="{0C8BDDAD-B9B3-4BF4-83DF-CB5B47657929}">
      <text>
        <r>
          <rPr>
            <sz val="15"/>
            <color indexed="81"/>
            <rFont val="Tahoma"/>
            <family val="2"/>
          </rPr>
          <t>This is the "WBSCM Description" on the approved SEPDS.</t>
        </r>
        <r>
          <rPr>
            <sz val="9"/>
            <color indexed="81"/>
            <rFont val="Tahoma"/>
            <family val="2"/>
          </rPr>
          <t xml:space="preserve">
</t>
        </r>
      </text>
    </comment>
    <comment ref="L6" authorId="0" shapeId="0" xr:uid="{31F7E101-0481-49E1-9BEF-A304CA1C5F52}">
      <text>
        <r>
          <rPr>
            <sz val="15"/>
            <color indexed="81"/>
            <rFont val="Tahoma"/>
            <family val="2"/>
          </rPr>
          <t>This is the "DF Inventory Drawdown per case" on the approved SEPDS.</t>
        </r>
      </text>
    </comment>
    <comment ref="M6" authorId="0" shapeId="0" xr:uid="{F621CD6B-EA31-4C31-BF30-BBB41DE6DA4F}">
      <text>
        <r>
          <rPr>
            <sz val="15"/>
            <color indexed="81"/>
            <rFont val="Tahoma"/>
            <family val="2"/>
          </rPr>
          <t>This is the "Value per pound of DF (contract value)" on the approved SEPDS.</t>
        </r>
      </text>
    </comment>
    <comment ref="P6" authorId="0" shapeId="0" xr:uid="{E67F41BB-A513-4692-A00B-D699DE594EF0}">
      <text>
        <r>
          <rPr>
            <sz val="15"/>
            <color indexed="81"/>
            <rFont val="Tahoma"/>
            <family val="2"/>
          </rPr>
          <t>This is the "Value of DF per case" on the approved SEPDS.</t>
        </r>
      </text>
    </comment>
  </commentList>
</comments>
</file>

<file path=xl/comments76.xml><?xml version="1.0" encoding="utf-8"?>
<comments xmlns="http://schemas.openxmlformats.org/spreadsheetml/2006/main" xmlns:mc="http://schemas.openxmlformats.org/markup-compatibility/2006" xmlns:xr="http://schemas.microsoft.com/office/spreadsheetml/2014/revision" mc:Ignorable="xr">
  <authors>
    <author>Tiffany Riad</author>
  </authors>
  <commentList>
    <comment ref="C6" authorId="0" shapeId="0" xr:uid="{79214AE2-F18D-425E-8F5D-DEE325782D57}">
      <text>
        <r>
          <rPr>
            <sz val="15"/>
            <color indexed="81"/>
            <rFont val="Tahoma"/>
            <family val="2"/>
          </rPr>
          <t>This code must match the code listed as the "End Product Code" on the approved SEPDS.  Additionally, the third party tracking company must use the "End Product Code" as well
Please be cautious of including or removing leading zero's, dashes or special characters.</t>
        </r>
        <r>
          <rPr>
            <sz val="9"/>
            <color indexed="81"/>
            <rFont val="Tahoma"/>
            <family val="2"/>
          </rPr>
          <t xml:space="preserve">
</t>
        </r>
      </text>
    </comment>
    <comment ref="G6" authorId="0" shapeId="0" xr:uid="{DA9D41AC-2A66-438D-B8EA-39191C868515}">
      <text>
        <r>
          <rPr>
            <sz val="15"/>
            <color indexed="81"/>
            <rFont val="Tahoma"/>
            <family val="2"/>
          </rPr>
          <t xml:space="preserve">Number of units in a master case.
</t>
        </r>
      </text>
    </comment>
    <comment ref="I6" authorId="0" shapeId="0" xr:uid="{4A9AF98D-98C5-4E51-9875-263877853DB9}">
      <text>
        <r>
          <rPr>
            <sz val="15"/>
            <color indexed="81"/>
            <rFont val="Tahoma"/>
            <family val="2"/>
          </rPr>
          <t>This is the "WBSCM Item Code" on the approved SEPDS</t>
        </r>
      </text>
    </comment>
    <comment ref="J6" authorId="0" shapeId="0" xr:uid="{E43192FC-3ABB-4C7F-A143-CECD253694C0}">
      <text>
        <r>
          <rPr>
            <sz val="15"/>
            <color indexed="81"/>
            <rFont val="Tahoma"/>
            <family val="2"/>
          </rPr>
          <t>This is the "WBSCM Description" on the approved SEPDS.</t>
        </r>
        <r>
          <rPr>
            <sz val="9"/>
            <color indexed="81"/>
            <rFont val="Tahoma"/>
            <family val="2"/>
          </rPr>
          <t xml:space="preserve">
</t>
        </r>
      </text>
    </comment>
    <comment ref="N6" authorId="0" shapeId="0" xr:uid="{83A96862-09F4-4174-98FC-31F4D0686493}">
      <text>
        <r>
          <rPr>
            <sz val="15"/>
            <color indexed="81"/>
            <rFont val="Tahoma"/>
            <family val="2"/>
          </rPr>
          <t>This is the "DF Inventory Drawdown per case" on the approved SEPDS.</t>
        </r>
      </text>
    </comment>
    <comment ref="O6" authorId="0" shapeId="0" xr:uid="{20168D73-F6EB-4159-8A80-1D291ADFF282}">
      <text>
        <r>
          <rPr>
            <sz val="15"/>
            <color indexed="81"/>
            <rFont val="Tahoma"/>
            <family val="2"/>
          </rPr>
          <t>This is the "Value per pound of DF (contract value)" on the approved SEPDS.</t>
        </r>
      </text>
    </comment>
    <comment ref="R6" authorId="0" shapeId="0" xr:uid="{BA0E8081-F99A-4CC1-A181-FB7C4542889D}">
      <text>
        <r>
          <rPr>
            <sz val="15"/>
            <color indexed="81"/>
            <rFont val="Tahoma"/>
            <family val="2"/>
          </rPr>
          <t>This is the "Value of DF per case" on the approved SEPDS.</t>
        </r>
      </text>
    </comment>
  </commentList>
</comments>
</file>

<file path=xl/comments77.xml><?xml version="1.0" encoding="utf-8"?>
<comments xmlns="http://schemas.openxmlformats.org/spreadsheetml/2006/main" xmlns:mc="http://schemas.openxmlformats.org/markup-compatibility/2006" xmlns:xr="http://schemas.microsoft.com/office/spreadsheetml/2014/revision" mc:Ignorable="xr">
  <authors>
    <author>Tiffany Riad</author>
  </authors>
  <commentList>
    <comment ref="D6" authorId="0" shapeId="0" xr:uid="{03777249-162D-4673-81C8-C0D7BE47FAB9}">
      <text>
        <r>
          <rPr>
            <sz val="15"/>
            <color indexed="81"/>
            <rFont val="Tahoma"/>
            <family val="2"/>
          </rPr>
          <t>This code must match the code listed as the "End Product Code" on the approved SEPDS.  Additionally, the third party tracking company must use the "End Product Code" as well
Please be cautious of including or removing leading zero's, dashes or special characters.</t>
        </r>
        <r>
          <rPr>
            <sz val="9"/>
            <color indexed="81"/>
            <rFont val="Tahoma"/>
            <family val="2"/>
          </rPr>
          <t xml:space="preserve">
</t>
        </r>
      </text>
    </comment>
    <comment ref="H6" authorId="0" shapeId="0" xr:uid="{D32C2F48-4ACC-48BE-819C-B77B8A8DF1EA}">
      <text>
        <r>
          <rPr>
            <sz val="15"/>
            <color indexed="81"/>
            <rFont val="Tahoma"/>
            <family val="2"/>
          </rPr>
          <t xml:space="preserve">Number of units in a master case.
</t>
        </r>
      </text>
    </comment>
    <comment ref="J6" authorId="0" shapeId="0" xr:uid="{FA2910AF-4C1D-4E0D-B666-37542E2756E4}">
      <text>
        <r>
          <rPr>
            <sz val="15"/>
            <color indexed="81"/>
            <rFont val="Tahoma"/>
            <family val="2"/>
          </rPr>
          <t>This is the "WBSCM Item Code" on the approved SEPDS</t>
        </r>
      </text>
    </comment>
    <comment ref="K6" authorId="0" shapeId="0" xr:uid="{CFD16ADE-445E-4E70-8F5F-E07CBF08F7EC}">
      <text>
        <r>
          <rPr>
            <sz val="15"/>
            <color indexed="81"/>
            <rFont val="Tahoma"/>
            <family val="2"/>
          </rPr>
          <t>This is the "WBSCM Description" on the approved SEPDS.</t>
        </r>
        <r>
          <rPr>
            <sz val="9"/>
            <color indexed="81"/>
            <rFont val="Tahoma"/>
            <family val="2"/>
          </rPr>
          <t xml:space="preserve">
</t>
        </r>
      </text>
    </comment>
    <comment ref="L6" authorId="0" shapeId="0" xr:uid="{DA6442F9-6D63-4AD7-A54D-B1955858BCCD}">
      <text>
        <r>
          <rPr>
            <sz val="15"/>
            <color indexed="81"/>
            <rFont val="Tahoma"/>
            <family val="2"/>
          </rPr>
          <t>This is the "DF Inventory Drawdown per case" on the approved SEPDS.</t>
        </r>
      </text>
    </comment>
    <comment ref="M6" authorId="0" shapeId="0" xr:uid="{DAB2315B-1CE8-419C-9894-BA51274AAF9B}">
      <text>
        <r>
          <rPr>
            <sz val="15"/>
            <color indexed="81"/>
            <rFont val="Tahoma"/>
            <family val="2"/>
          </rPr>
          <t>This is the "Value per pound of DF (contract value)" on the approved SEPDS.</t>
        </r>
      </text>
    </comment>
  </commentList>
</comments>
</file>

<file path=xl/comments78.xml><?xml version="1.0" encoding="utf-8"?>
<comments xmlns="http://schemas.openxmlformats.org/spreadsheetml/2006/main" xmlns:mc="http://schemas.openxmlformats.org/markup-compatibility/2006" xmlns:xr="http://schemas.microsoft.com/office/spreadsheetml/2014/revision" mc:Ignorable="xr">
  <authors>
    <author>Tiffany Riad</author>
  </authors>
  <commentList>
    <comment ref="C6" authorId="0" shapeId="0" xr:uid="{917B3405-B90C-4948-8B3D-AFB7B68D09CA}">
      <text>
        <r>
          <rPr>
            <sz val="15"/>
            <color indexed="81"/>
            <rFont val="Tahoma"/>
            <family val="2"/>
          </rPr>
          <t>This code must match the code listed as the "End Product Code" on the approved SEPDS.  Additionally, the third party tracking company must use the "End Product Code" as well
Please be cautious of including or removing leading zero's, dashes or special characters.</t>
        </r>
        <r>
          <rPr>
            <sz val="9"/>
            <color indexed="81"/>
            <rFont val="Tahoma"/>
            <family val="2"/>
          </rPr>
          <t xml:space="preserve">
</t>
        </r>
      </text>
    </comment>
    <comment ref="G6" authorId="0" shapeId="0" xr:uid="{FD19B22B-63C1-4B45-B546-D67C2C9376F5}">
      <text>
        <r>
          <rPr>
            <sz val="15"/>
            <color indexed="81"/>
            <rFont val="Tahoma"/>
            <family val="2"/>
          </rPr>
          <t xml:space="preserve">Number of units in a master case.
</t>
        </r>
      </text>
    </comment>
    <comment ref="I6" authorId="0" shapeId="0" xr:uid="{CB565077-1D70-4799-B3A4-8265C1AFE959}">
      <text>
        <r>
          <rPr>
            <sz val="15"/>
            <color indexed="81"/>
            <rFont val="Tahoma"/>
            <family val="2"/>
          </rPr>
          <t>This is the "WBSCM Item Code" on the approved SEPDS</t>
        </r>
      </text>
    </comment>
    <comment ref="J6" authorId="0" shapeId="0" xr:uid="{317CB2C6-32A6-4FC3-B164-FCE5654FB7DD}">
      <text>
        <r>
          <rPr>
            <sz val="15"/>
            <color indexed="81"/>
            <rFont val="Tahoma"/>
            <family val="2"/>
          </rPr>
          <t>This is the "WBSCM Description" on the approved SEPDS.</t>
        </r>
        <r>
          <rPr>
            <sz val="9"/>
            <color indexed="81"/>
            <rFont val="Tahoma"/>
            <family val="2"/>
          </rPr>
          <t xml:space="preserve">
</t>
        </r>
      </text>
    </comment>
    <comment ref="N6" authorId="0" shapeId="0" xr:uid="{6DE54756-E38E-463B-B335-7C02CD3B046C}">
      <text>
        <r>
          <rPr>
            <sz val="15"/>
            <color indexed="81"/>
            <rFont val="Tahoma"/>
            <family val="2"/>
          </rPr>
          <t>This is the "DF Inventory Drawdown per case" on the approved SEPDS.</t>
        </r>
      </text>
    </comment>
    <comment ref="O6" authorId="0" shapeId="0" xr:uid="{52806A7B-D893-4578-B98A-E53B9DB801AF}">
      <text>
        <r>
          <rPr>
            <sz val="15"/>
            <color indexed="81"/>
            <rFont val="Tahoma"/>
            <family val="2"/>
          </rPr>
          <t>This is the "Value per pound of DF (contract value)" on the approved SEPDS.</t>
        </r>
      </text>
    </comment>
    <comment ref="R6" authorId="0" shapeId="0" xr:uid="{06254AD6-52F1-4C90-86D2-41C1B5EF8385}">
      <text>
        <r>
          <rPr>
            <sz val="15"/>
            <color indexed="81"/>
            <rFont val="Tahoma"/>
            <family val="2"/>
          </rPr>
          <t>This is the "Value of DF per case" on the approved SEPDS.</t>
        </r>
      </text>
    </comment>
  </commentList>
</comments>
</file>

<file path=xl/comments79.xml><?xml version="1.0" encoding="utf-8"?>
<comments xmlns="http://schemas.openxmlformats.org/spreadsheetml/2006/main" xmlns:mc="http://schemas.openxmlformats.org/markup-compatibility/2006" xmlns:xr="http://schemas.microsoft.com/office/spreadsheetml/2014/revision" mc:Ignorable="xr">
  <authors>
    <author>Tiffany Riad</author>
  </authors>
  <commentList>
    <comment ref="C6" authorId="0" shapeId="0" xr:uid="{63A64673-B7D2-4828-B8CC-3802F85A0B90}">
      <text>
        <r>
          <rPr>
            <sz val="15"/>
            <color indexed="81"/>
            <rFont val="Tahoma"/>
            <family val="2"/>
          </rPr>
          <t>This code must match the code listed as the "End Product Code" on the approved SEPDS.  Additionally, the third party tracking company must use the "End Product Code" as well
Please be cautious of including or removing leading zero's, dashes or special characters.</t>
        </r>
        <r>
          <rPr>
            <sz val="9"/>
            <color indexed="81"/>
            <rFont val="Tahoma"/>
            <family val="2"/>
          </rPr>
          <t xml:space="preserve">
</t>
        </r>
      </text>
    </comment>
    <comment ref="H6" authorId="0" shapeId="0" xr:uid="{97F13D20-BC9F-4C7E-8D28-D4B4D4625D42}">
      <text>
        <r>
          <rPr>
            <sz val="15"/>
            <color indexed="81"/>
            <rFont val="Tahoma"/>
            <family val="2"/>
          </rPr>
          <t xml:space="preserve">Number of units in a master case.
</t>
        </r>
      </text>
    </comment>
    <comment ref="J6" authorId="0" shapeId="0" xr:uid="{7478CE53-63DD-4920-BF08-28D0C9266744}">
      <text>
        <r>
          <rPr>
            <sz val="15"/>
            <color indexed="81"/>
            <rFont val="Tahoma"/>
            <family val="2"/>
          </rPr>
          <t>This is the "WBSCM Item Code" on the approved SEPDS</t>
        </r>
      </text>
    </comment>
    <comment ref="K6" authorId="0" shapeId="0" xr:uid="{9E3D3B78-C0FC-4108-A56E-BC7FE97C68A2}">
      <text>
        <r>
          <rPr>
            <sz val="15"/>
            <color indexed="81"/>
            <rFont val="Tahoma"/>
            <family val="2"/>
          </rPr>
          <t>This is the "WBSCM Description" on the approved SEPDS.</t>
        </r>
        <r>
          <rPr>
            <sz val="9"/>
            <color indexed="81"/>
            <rFont val="Tahoma"/>
            <family val="2"/>
          </rPr>
          <t xml:space="preserve">
</t>
        </r>
      </text>
    </comment>
    <comment ref="O6" authorId="0" shapeId="0" xr:uid="{145104AA-5118-4BE5-9CA5-436ACB4F5958}">
      <text>
        <r>
          <rPr>
            <sz val="15"/>
            <color indexed="81"/>
            <rFont val="Tahoma"/>
            <family val="2"/>
          </rPr>
          <t>This is the "DF Inventory Drawdown per case" on the approved SEPDS.</t>
        </r>
      </text>
    </comment>
    <comment ref="P6" authorId="0" shapeId="0" xr:uid="{ED4D8791-AC55-4A2E-A50C-8C6AA3C6D859}">
      <text>
        <r>
          <rPr>
            <sz val="15"/>
            <color indexed="81"/>
            <rFont val="Tahoma"/>
            <family val="2"/>
          </rPr>
          <t>This is the "Value per pound of DF (contract value)" on the approved SEPDS.</t>
        </r>
      </text>
    </comment>
    <comment ref="S6" authorId="0" shapeId="0" xr:uid="{BABA388C-5653-4250-9880-D2E9294FE8B2}">
      <text>
        <r>
          <rPr>
            <sz val="15"/>
            <color indexed="81"/>
            <rFont val="Tahoma"/>
            <family val="2"/>
          </rPr>
          <t>This is the "Value of DF per case" on the approved SEPDS.</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Tiffany Riad</author>
  </authors>
  <commentList>
    <comment ref="C6" authorId="0" shapeId="0" xr:uid="{864DD053-26FE-46FD-8B88-FF67F350DC0C}">
      <text>
        <r>
          <rPr>
            <sz val="15"/>
            <color indexed="81"/>
            <rFont val="Tahoma"/>
            <family val="2"/>
          </rPr>
          <t>This code must match the code listed as the "End Product Code" on the approved SEPDS.  Additionally, the third party tracking company must use the "End Product Code" as well
Please be cautious of including or removing leading zero's, dashes or special characters.</t>
        </r>
        <r>
          <rPr>
            <sz val="9"/>
            <color indexed="81"/>
            <rFont val="Tahoma"/>
            <family val="2"/>
          </rPr>
          <t xml:space="preserve">
</t>
        </r>
      </text>
    </comment>
    <comment ref="G6" authorId="0" shapeId="0" xr:uid="{676637E6-3FB6-40E3-B7A7-75139BC978FD}">
      <text>
        <r>
          <rPr>
            <sz val="15"/>
            <color indexed="81"/>
            <rFont val="Tahoma"/>
            <family val="2"/>
          </rPr>
          <t xml:space="preserve">Number of units in a master case.
</t>
        </r>
      </text>
    </comment>
    <comment ref="I6" authorId="0" shapeId="0" xr:uid="{9DEFE7AA-C06D-4C3A-B3B0-11D1136D8FFE}">
      <text>
        <r>
          <rPr>
            <sz val="15"/>
            <color indexed="81"/>
            <rFont val="Tahoma"/>
            <family val="2"/>
          </rPr>
          <t>This is the "WBSCM Item Code" on the approved SEPDS</t>
        </r>
      </text>
    </comment>
    <comment ref="J6" authorId="0" shapeId="0" xr:uid="{C42C9D05-3024-4D10-9546-8D7F74F07FA8}">
      <text>
        <r>
          <rPr>
            <sz val="15"/>
            <color indexed="81"/>
            <rFont val="Tahoma"/>
            <family val="2"/>
          </rPr>
          <t>This is the "WBSCM Description" on the approved SEPDS.</t>
        </r>
        <r>
          <rPr>
            <sz val="9"/>
            <color indexed="81"/>
            <rFont val="Tahoma"/>
            <family val="2"/>
          </rPr>
          <t xml:space="preserve">
</t>
        </r>
      </text>
    </comment>
    <comment ref="M6" authorId="0" shapeId="0" xr:uid="{903974D0-2EF2-4CD6-926E-D71560BD964D}">
      <text>
        <r>
          <rPr>
            <sz val="15"/>
            <color indexed="81"/>
            <rFont val="Tahoma"/>
            <family val="2"/>
          </rPr>
          <t>This is the "DF Inventory Drawdown per case" on the approved SEPDS.</t>
        </r>
      </text>
    </comment>
    <comment ref="N6" authorId="0" shapeId="0" xr:uid="{D226A67F-2F4A-44AC-999D-E4BA4DA19B04}">
      <text>
        <r>
          <rPr>
            <sz val="15"/>
            <color indexed="81"/>
            <rFont val="Tahoma"/>
            <family val="2"/>
          </rPr>
          <t>This is the "Value per pound of DF (contract value)" on the approved SEPDS.</t>
        </r>
      </text>
    </comment>
    <comment ref="Q6" authorId="0" shapeId="0" xr:uid="{1B5CADAB-7520-44B2-9B2A-3B9B83A14C37}">
      <text>
        <r>
          <rPr>
            <sz val="15"/>
            <color indexed="81"/>
            <rFont val="Tahoma"/>
            <family val="2"/>
          </rPr>
          <t>This is the "Value of DF per case" on the approved SEPDS.</t>
        </r>
      </text>
    </comment>
  </commentList>
</comments>
</file>

<file path=xl/comments80.xml><?xml version="1.0" encoding="utf-8"?>
<comments xmlns="http://schemas.openxmlformats.org/spreadsheetml/2006/main" xmlns:mc="http://schemas.openxmlformats.org/markup-compatibility/2006" xmlns:xr="http://schemas.microsoft.com/office/spreadsheetml/2014/revision" mc:Ignorable="xr">
  <authors>
    <author>Tiffany Riad</author>
  </authors>
  <commentList>
    <comment ref="C1" authorId="0" shapeId="0" xr:uid="{7A5B97F8-4D78-4BB4-9A05-D3591608FF9D}">
      <text>
        <r>
          <rPr>
            <sz val="15"/>
            <color indexed="81"/>
            <rFont val="Tahoma"/>
            <family val="2"/>
          </rPr>
          <t>This code must match the code listed as the "End Product Code" on the approved SEPDS.  Additionally, the third party tracking company must use the "End Product Code" as well
Please be cautious of including or removing leading zero's, dashes or special characters.</t>
        </r>
        <r>
          <rPr>
            <sz val="9"/>
            <color indexed="81"/>
            <rFont val="Tahoma"/>
            <family val="2"/>
          </rPr>
          <t xml:space="preserve">
</t>
        </r>
      </text>
    </comment>
    <comment ref="H1" authorId="0" shapeId="0" xr:uid="{AD81798E-86E3-4BBE-865B-A2B4AB6C86AC}">
      <text>
        <r>
          <rPr>
            <sz val="15"/>
            <color indexed="81"/>
            <rFont val="Tahoma"/>
            <family val="2"/>
          </rPr>
          <t xml:space="preserve">Number of units in a master case.
</t>
        </r>
      </text>
    </comment>
    <comment ref="J1" authorId="0" shapeId="0" xr:uid="{11CAFFB6-6082-4154-9688-E422C2CB4DE3}">
      <text>
        <r>
          <rPr>
            <sz val="15"/>
            <color indexed="81"/>
            <rFont val="Tahoma"/>
            <family val="2"/>
          </rPr>
          <t>This is the "WBSCM Item Code" on the approved SEPDS</t>
        </r>
      </text>
    </comment>
    <comment ref="K1" authorId="0" shapeId="0" xr:uid="{7F9A42E0-8DC4-4B85-B62E-D546343B83B4}">
      <text>
        <r>
          <rPr>
            <sz val="15"/>
            <color indexed="81"/>
            <rFont val="Tahoma"/>
            <family val="2"/>
          </rPr>
          <t>This is the "WBSCM Description" on the approved SEPDS.</t>
        </r>
        <r>
          <rPr>
            <sz val="9"/>
            <color indexed="81"/>
            <rFont val="Tahoma"/>
            <family val="2"/>
          </rPr>
          <t xml:space="preserve">
</t>
        </r>
      </text>
    </comment>
    <comment ref="O1" authorId="0" shapeId="0" xr:uid="{D65CEA6C-DABB-4A83-B602-6D02720B7D29}">
      <text>
        <r>
          <rPr>
            <sz val="15"/>
            <color indexed="81"/>
            <rFont val="Tahoma"/>
            <family val="2"/>
          </rPr>
          <t>This is the "DF Inventory Drawdown per case" on the approved SEPDS.</t>
        </r>
      </text>
    </comment>
    <comment ref="P1" authorId="0" shapeId="0" xr:uid="{220AD013-F3A0-4622-A6F5-7F43972999B1}">
      <text>
        <r>
          <rPr>
            <sz val="15"/>
            <color indexed="81"/>
            <rFont val="Tahoma"/>
            <family val="2"/>
          </rPr>
          <t>This is the "Value per pound of DF (contract value)" on the approved SEPDS.</t>
        </r>
      </text>
    </comment>
    <comment ref="R1" authorId="0" shapeId="0" xr:uid="{5B259158-43C3-4CF3-B2F0-384F2FD2FD89}">
      <text>
        <r>
          <rPr>
            <sz val="15"/>
            <color indexed="81"/>
            <rFont val="Tahoma"/>
            <family val="2"/>
          </rPr>
          <t>This is the "Value of DF per case" on the approved SEPDS.</t>
        </r>
      </text>
    </comment>
  </commentList>
</comments>
</file>

<file path=xl/comments81.xml><?xml version="1.0" encoding="utf-8"?>
<comments xmlns="http://schemas.openxmlformats.org/spreadsheetml/2006/main" xmlns:mc="http://schemas.openxmlformats.org/markup-compatibility/2006" xmlns:xr="http://schemas.microsoft.com/office/spreadsheetml/2014/revision" mc:Ignorable="xr">
  <authors>
    <author>Tiffany Riad</author>
  </authors>
  <commentList>
    <comment ref="D6" authorId="0" shapeId="0" xr:uid="{6766AF31-E024-4AB6-A0CB-8C023137FF77}">
      <text>
        <r>
          <rPr>
            <sz val="15"/>
            <color indexed="81"/>
            <rFont val="Tahoma"/>
            <family val="2"/>
          </rPr>
          <t>This code must match the code listed as the "End Product Code" on the approved SEPDS.  Additionally, the third party tracking company must use the "End Product Code" as well
Please be cautious of including or removing leading zero's, dashes or special characters.</t>
        </r>
        <r>
          <rPr>
            <sz val="9"/>
            <color indexed="81"/>
            <rFont val="Tahoma"/>
            <family val="2"/>
          </rPr>
          <t xml:space="preserve">
</t>
        </r>
      </text>
    </comment>
    <comment ref="H6" authorId="0" shapeId="0" xr:uid="{08FCE1B6-3805-474C-B00A-507821C9B3EA}">
      <text>
        <r>
          <rPr>
            <sz val="15"/>
            <color indexed="81"/>
            <rFont val="Tahoma"/>
            <family val="2"/>
          </rPr>
          <t xml:space="preserve">Number of units in a master case.
</t>
        </r>
      </text>
    </comment>
    <comment ref="J6" authorId="0" shapeId="0" xr:uid="{1018ED04-D675-4910-97B2-3694D7322448}">
      <text>
        <r>
          <rPr>
            <sz val="15"/>
            <color indexed="81"/>
            <rFont val="Tahoma"/>
            <family val="2"/>
          </rPr>
          <t>This is the "WBSCM Item Code" on the approved SEPDS</t>
        </r>
      </text>
    </comment>
    <comment ref="K6" authorId="0" shapeId="0" xr:uid="{BF88A71C-335C-4A23-867C-86AC9A41469C}">
      <text>
        <r>
          <rPr>
            <sz val="15"/>
            <color indexed="81"/>
            <rFont val="Tahoma"/>
            <family val="2"/>
          </rPr>
          <t>This is the "WBSCM Description" on the approved SEPDS.</t>
        </r>
        <r>
          <rPr>
            <sz val="9"/>
            <color indexed="81"/>
            <rFont val="Tahoma"/>
            <family val="2"/>
          </rPr>
          <t xml:space="preserve">
</t>
        </r>
      </text>
    </comment>
    <comment ref="L6" authorId="0" shapeId="0" xr:uid="{49B1A270-F072-4EA6-9686-78A38EA4FED8}">
      <text>
        <r>
          <rPr>
            <sz val="15"/>
            <color indexed="81"/>
            <rFont val="Tahoma"/>
            <family val="2"/>
          </rPr>
          <t>This is the "DF Inventory Drawdown per case" on the approved SEPDS.</t>
        </r>
      </text>
    </comment>
    <comment ref="M6" authorId="0" shapeId="0" xr:uid="{1EB8B850-0DD8-4254-9A79-8B9925EE69D9}">
      <text>
        <r>
          <rPr>
            <sz val="15"/>
            <color indexed="81"/>
            <rFont val="Tahoma"/>
            <family val="2"/>
          </rPr>
          <t>This is the "Value per pound of DF (contract value)" on the approved SEPDS.</t>
        </r>
      </text>
    </comment>
  </commentList>
</comments>
</file>

<file path=xl/comments82.xml><?xml version="1.0" encoding="utf-8"?>
<comments xmlns="http://schemas.openxmlformats.org/spreadsheetml/2006/main" xmlns:mc="http://schemas.openxmlformats.org/markup-compatibility/2006" xmlns:xr="http://schemas.microsoft.com/office/spreadsheetml/2014/revision" mc:Ignorable="xr">
  <authors>
    <author>Tiffany Riad</author>
  </authors>
  <commentList>
    <comment ref="C6" authorId="0" shapeId="0" xr:uid="{9BACC990-A297-4D97-B09A-F8DB98F19827}">
      <text>
        <r>
          <rPr>
            <sz val="15"/>
            <color indexed="81"/>
            <rFont val="Tahoma"/>
            <family val="2"/>
          </rPr>
          <t>This code must match the code listed as the "End Product Code" on the approved SEPDS.  Additionally, the third party tracking company must use the "End Product Code" as well
Please be cautious of including or removing leading zero's, dashes or special characters.</t>
        </r>
        <r>
          <rPr>
            <sz val="9"/>
            <color indexed="81"/>
            <rFont val="Tahoma"/>
            <family val="2"/>
          </rPr>
          <t xml:space="preserve">
</t>
        </r>
      </text>
    </comment>
    <comment ref="G6" authorId="0" shapeId="0" xr:uid="{EC5B46C6-EE9B-4FC7-978A-BCE26A1F0646}">
      <text>
        <r>
          <rPr>
            <sz val="15"/>
            <color indexed="81"/>
            <rFont val="Tahoma"/>
            <family val="2"/>
          </rPr>
          <t xml:space="preserve">Number of units in a master case.
</t>
        </r>
      </text>
    </comment>
    <comment ref="I6" authorId="0" shapeId="0" xr:uid="{6177682B-C6D0-44D2-9F4B-37C2E2D93565}">
      <text>
        <r>
          <rPr>
            <sz val="15"/>
            <color indexed="81"/>
            <rFont val="Tahoma"/>
            <family val="2"/>
          </rPr>
          <t>This is the "WBSCM Item Code" on the approved SEPDS</t>
        </r>
      </text>
    </comment>
    <comment ref="J6" authorId="0" shapeId="0" xr:uid="{85E07999-3340-4D33-8B13-FDA98D5D0F5E}">
      <text>
        <r>
          <rPr>
            <sz val="15"/>
            <color indexed="81"/>
            <rFont val="Tahoma"/>
            <family val="2"/>
          </rPr>
          <t>This is the "WBSCM Description" on the approved SEPDS.</t>
        </r>
        <r>
          <rPr>
            <sz val="9"/>
            <color indexed="81"/>
            <rFont val="Tahoma"/>
            <family val="2"/>
          </rPr>
          <t xml:space="preserve">
</t>
        </r>
      </text>
    </comment>
    <comment ref="N6" authorId="0" shapeId="0" xr:uid="{9E81D68C-3FEE-4D64-9F53-BA43F872D357}">
      <text>
        <r>
          <rPr>
            <sz val="15"/>
            <color indexed="81"/>
            <rFont val="Tahoma"/>
            <family val="2"/>
          </rPr>
          <t>This is the "DF Inventory Drawdown per case" on the approved SEPDS.</t>
        </r>
      </text>
    </comment>
    <comment ref="O6" authorId="0" shapeId="0" xr:uid="{C04DD5E4-EB7B-4112-88AB-F23C221699B3}">
      <text>
        <r>
          <rPr>
            <sz val="15"/>
            <color indexed="81"/>
            <rFont val="Tahoma"/>
            <family val="2"/>
          </rPr>
          <t>This is the "Value per pound of DF (contract value)" on the approved SEPDS.</t>
        </r>
      </text>
    </comment>
    <comment ref="R6" authorId="0" shapeId="0" xr:uid="{F96DE4BF-1CD9-4420-A56C-FE877F75B6D3}">
      <text>
        <r>
          <rPr>
            <sz val="15"/>
            <color indexed="81"/>
            <rFont val="Tahoma"/>
            <family val="2"/>
          </rPr>
          <t>This is the "Value of DF per case" on the approved SEPDS.</t>
        </r>
      </text>
    </comment>
  </commentList>
</comments>
</file>

<file path=xl/comments83.xml><?xml version="1.0" encoding="utf-8"?>
<comments xmlns="http://schemas.openxmlformats.org/spreadsheetml/2006/main" xmlns:mc="http://schemas.openxmlformats.org/markup-compatibility/2006" xmlns:xr="http://schemas.microsoft.com/office/spreadsheetml/2014/revision" mc:Ignorable="xr">
  <authors>
    <author>Tiffany Riad</author>
  </authors>
  <commentList>
    <comment ref="D6" authorId="0" shapeId="0" xr:uid="{4B662386-D6D7-4A20-A7ED-288532156A6F}">
      <text>
        <r>
          <rPr>
            <sz val="15"/>
            <color indexed="81"/>
            <rFont val="Tahoma"/>
            <family val="2"/>
          </rPr>
          <t>This code must match the code listed as the "End Product Code" on the approved SEPDS.  Additionally, the third party tracking company must use the "End Product Code" as well
Please be cautious of including or removing leading zero's, dashes or special characters.</t>
        </r>
        <r>
          <rPr>
            <sz val="9"/>
            <color indexed="81"/>
            <rFont val="Tahoma"/>
            <family val="2"/>
          </rPr>
          <t xml:space="preserve">
</t>
        </r>
      </text>
    </comment>
    <comment ref="H6" authorId="0" shapeId="0" xr:uid="{32FAACAE-28D0-41B8-8DF7-15A759F16892}">
      <text>
        <r>
          <rPr>
            <sz val="15"/>
            <color indexed="81"/>
            <rFont val="Tahoma"/>
            <family val="2"/>
          </rPr>
          <t xml:space="preserve">Number of units in a master case.
</t>
        </r>
      </text>
    </comment>
    <comment ref="J6" authorId="0" shapeId="0" xr:uid="{CF7F3879-52D9-4783-B622-AA949D3C9D70}">
      <text>
        <r>
          <rPr>
            <sz val="15"/>
            <color indexed="81"/>
            <rFont val="Tahoma"/>
            <family val="2"/>
          </rPr>
          <t>This is the "WBSCM Item Code" on the approved SEPDS</t>
        </r>
      </text>
    </comment>
    <comment ref="K6" authorId="0" shapeId="0" xr:uid="{8A3BF0DA-D4E6-4804-B4D9-438F7E3FC02D}">
      <text>
        <r>
          <rPr>
            <sz val="15"/>
            <color indexed="81"/>
            <rFont val="Tahoma"/>
            <family val="2"/>
          </rPr>
          <t>This is the "WBSCM Description" on the approved SEPDS.</t>
        </r>
        <r>
          <rPr>
            <sz val="9"/>
            <color indexed="81"/>
            <rFont val="Tahoma"/>
            <family val="2"/>
          </rPr>
          <t xml:space="preserve">
</t>
        </r>
      </text>
    </comment>
    <comment ref="L6" authorId="0" shapeId="0" xr:uid="{527B5903-651C-4860-8638-64A9338720DB}">
      <text>
        <r>
          <rPr>
            <sz val="15"/>
            <color indexed="81"/>
            <rFont val="Tahoma"/>
            <family val="2"/>
          </rPr>
          <t>This is the "DF Inventory Drawdown per case" on the approved SEPDS.</t>
        </r>
      </text>
    </comment>
    <comment ref="M6" authorId="0" shapeId="0" xr:uid="{F97D157E-B7D3-4EFF-A0EA-362CE5216199}">
      <text>
        <r>
          <rPr>
            <sz val="15"/>
            <color indexed="81"/>
            <rFont val="Tahoma"/>
            <family val="2"/>
          </rPr>
          <t>This is the "Value per pound of DF (contract value)" on the approved SEPDS.</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Tiffany Riad</author>
  </authors>
  <commentList>
    <comment ref="C6" authorId="0" shapeId="0" xr:uid="{A8FB5FB6-9244-49D7-AD27-7CAA46E3E8DC}">
      <text>
        <r>
          <rPr>
            <sz val="15"/>
            <color indexed="81"/>
            <rFont val="Tahoma"/>
            <family val="2"/>
          </rPr>
          <t>This code must match the code listed as the "End Product Code" on the approved SEPDS.  Additionally, the third party tracking company must use the "End Product Code" as well
Please be cautious of including or removing leading zero's, dashes or special characters.</t>
        </r>
        <r>
          <rPr>
            <sz val="9"/>
            <color indexed="81"/>
            <rFont val="Tahoma"/>
            <family val="2"/>
          </rPr>
          <t xml:space="preserve">
</t>
        </r>
      </text>
    </comment>
    <comment ref="G6" authorId="0" shapeId="0" xr:uid="{6D4B1429-2166-416D-87BD-4D2739059A9A}">
      <text>
        <r>
          <rPr>
            <sz val="15"/>
            <color indexed="81"/>
            <rFont val="Tahoma"/>
            <family val="2"/>
          </rPr>
          <t xml:space="preserve">Number of units in a master case.
</t>
        </r>
      </text>
    </comment>
    <comment ref="I6" authorId="0" shapeId="0" xr:uid="{A2A5C145-EF67-4D8D-A54D-C8F394544644}">
      <text>
        <r>
          <rPr>
            <sz val="15"/>
            <color indexed="81"/>
            <rFont val="Tahoma"/>
            <family val="2"/>
          </rPr>
          <t>This is the "WBSCM Item Code" on the approved SEPDS</t>
        </r>
      </text>
    </comment>
    <comment ref="J6" authorId="0" shapeId="0" xr:uid="{44284305-C402-465D-9F08-1E2C2122EC8D}">
      <text>
        <r>
          <rPr>
            <sz val="15"/>
            <color indexed="81"/>
            <rFont val="Tahoma"/>
            <family val="2"/>
          </rPr>
          <t>This is the "WBSCM Description" on the approved SEPDS.</t>
        </r>
        <r>
          <rPr>
            <sz val="9"/>
            <color indexed="81"/>
            <rFont val="Tahoma"/>
            <family val="2"/>
          </rPr>
          <t xml:space="preserve">
</t>
        </r>
      </text>
    </comment>
    <comment ref="N6" authorId="0" shapeId="0" xr:uid="{F27A583E-0CED-400D-959B-42B1E1526E7F}">
      <text>
        <r>
          <rPr>
            <sz val="15"/>
            <color indexed="81"/>
            <rFont val="Tahoma"/>
            <family val="2"/>
          </rPr>
          <t>This is the "DF Inventory Drawdown per case" on the approved SEPDS.</t>
        </r>
      </text>
    </comment>
    <comment ref="O6" authorId="0" shapeId="0" xr:uid="{F42A07ED-422F-45BC-BD31-5A2B4D478D9E}">
      <text>
        <r>
          <rPr>
            <sz val="15"/>
            <color indexed="81"/>
            <rFont val="Tahoma"/>
            <family val="2"/>
          </rPr>
          <t>This is the "Value per pound of DF (contract value)" on the approved SEPDS.</t>
        </r>
      </text>
    </comment>
    <comment ref="R6" authorId="0" shapeId="0" xr:uid="{E29EE644-7647-4B1F-8A0F-2B702B572A86}">
      <text>
        <r>
          <rPr>
            <sz val="15"/>
            <color indexed="81"/>
            <rFont val="Tahoma"/>
            <family val="2"/>
          </rPr>
          <t>This is the "Value of DF per case" on the approved SEPDS.</t>
        </r>
      </text>
    </comment>
  </commentList>
</comments>
</file>

<file path=xl/sharedStrings.xml><?xml version="1.0" encoding="utf-8"?>
<sst xmlns="http://schemas.openxmlformats.org/spreadsheetml/2006/main" count="20167" uniqueCount="3972">
  <si>
    <t>Processed USDA Foods Products and Commercial Equivalents</t>
  </si>
  <si>
    <t>USDA FOODS END PRODUCTS</t>
  </si>
  <si>
    <t>COMMERCIAL EQUIVALENTS</t>
  </si>
  <si>
    <t>Processor</t>
  </si>
  <si>
    <t>Product Category</t>
  </si>
  <si>
    <t>Net Weight/CS (LBS)</t>
  </si>
  <si>
    <t>Gross Weight/Case (LBS)</t>
  </si>
  <si>
    <t>Notes</t>
  </si>
  <si>
    <t xml:space="preserve">Item Description                                     </t>
  </si>
  <si>
    <t>Meets Buy American Provision Y = Yes</t>
  </si>
  <si>
    <t>WBSCM USDA Foods Material Code</t>
  </si>
  <si>
    <t>WBSCM USDA Foods Material Description</t>
  </si>
  <si>
    <t>USDA Foods Value per Pound</t>
  </si>
  <si>
    <t>USDA Foods Value per Case</t>
  </si>
  <si>
    <t>Net Off Invoice</t>
  </si>
  <si>
    <t>Commerical manufacturer code</t>
  </si>
  <si>
    <t>Net Off Invoice Discount off Commercial Price</t>
  </si>
  <si>
    <t>ADDITIONAL BID ALLOWANCE PASSED TO CUSTOMER</t>
  </si>
  <si>
    <t>Manufacturer Item Code</t>
  </si>
  <si>
    <t>FEE FOR SERVICE</t>
  </si>
  <si>
    <t>Gross Weight/CS (LBS)</t>
  </si>
  <si>
    <t>EXAMPLE</t>
  </si>
  <si>
    <t>CHEESEBURGER</t>
  </si>
  <si>
    <t>PROC BEEF</t>
  </si>
  <si>
    <t>Y</t>
  </si>
  <si>
    <t>BEEF COARSE GROUND FZN</t>
  </si>
  <si>
    <t>CHEESE BLEN AMER SKM</t>
  </si>
  <si>
    <t>USDA Foods Inventory Drawdown per case (LB)</t>
  </si>
  <si>
    <t xml:space="preserve">Commerical Case Price Bracket #1            (INSERT BRACKET)                </t>
  </si>
  <si>
    <t xml:space="preserve">Commerical Case Price Bracket #2            (INSERT BRACKET) </t>
  </si>
  <si>
    <t xml:space="preserve">Commerical Case Price Bracket #3            (INSERT BRACKET) </t>
  </si>
  <si>
    <t xml:space="preserve">FEE for Service    Price Bracket #1            (INSERT BRACKET)                </t>
  </si>
  <si>
    <t>FEE for Service    Price Bracket #2            (INSERT BRACKET)</t>
  </si>
  <si>
    <t>FEE for Service    Price Bracket #3            (INSERT BRACKET)</t>
  </si>
  <si>
    <t>Commericial Equivalent           Case Price Bracket #1 (INSERT BRACKET)</t>
  </si>
  <si>
    <t>Commericial Equivalent           Case Price Bracket #2 (INSERT BRACKET)</t>
  </si>
  <si>
    <t>Commericial Equivalent           Case Price Bracket #3 (INSERT BRACKET)</t>
  </si>
  <si>
    <t># of Servings per Case</t>
  </si>
  <si>
    <t>Net Weight per Serving (oz)</t>
  </si>
  <si>
    <t># of Servings per case</t>
  </si>
  <si>
    <t>Super Co-Op</t>
  </si>
  <si>
    <t>2021-2022 Price Catalog Submission Worksheet for Approved Super Co-Op Distributors</t>
  </si>
  <si>
    <t xml:space="preserve">Commerical Case Price Bracket #1             (FOB Manufacturer)                </t>
  </si>
  <si>
    <t xml:space="preserve">Commerical Case Price Bracket #2          (TRUCKLOAD) </t>
  </si>
  <si>
    <t>20th Century</t>
  </si>
  <si>
    <t>Apple Cin Muffin 3.00 oz</t>
  </si>
  <si>
    <t>217130W</t>
  </si>
  <si>
    <t>Eggs</t>
  </si>
  <si>
    <t>Veg Oil</t>
  </si>
  <si>
    <t>20th Century Cherry Muffin 3 oz</t>
  </si>
  <si>
    <t>Blueberry Muffin 3.00 oz</t>
  </si>
  <si>
    <t>217230W</t>
  </si>
  <si>
    <t>Lemon Blueberry 3.00 oz</t>
  </si>
  <si>
    <t>217L20W</t>
  </si>
  <si>
    <t>20th Century Cherry Muffins 3.00 oz</t>
  </si>
  <si>
    <t>217330W</t>
  </si>
  <si>
    <t>eggs</t>
  </si>
  <si>
    <t>Banana Muffin 3.00 oz</t>
  </si>
  <si>
    <t>217730W</t>
  </si>
  <si>
    <t>20th Century Chocolate Muffin 3.00 oz</t>
  </si>
  <si>
    <t>217A30W</t>
  </si>
  <si>
    <t>20th Century Choc-Banana Muffin 3.00</t>
  </si>
  <si>
    <t>217A730W</t>
  </si>
  <si>
    <t xml:space="preserve">20th Century Harvest Choc-Chip 3.00 </t>
  </si>
  <si>
    <t>217S30W</t>
  </si>
  <si>
    <t xml:space="preserve">20th Century Cornbreak Muffin 3.00 </t>
  </si>
  <si>
    <t>Cornbread Muffin 3.00 oz</t>
  </si>
  <si>
    <t>217C30W</t>
  </si>
  <si>
    <t>Apple Cin Muffin 1.50 oz</t>
  </si>
  <si>
    <t>207115W</t>
  </si>
  <si>
    <t>Blueberry Muffin 1.50 oz</t>
  </si>
  <si>
    <t>207215W</t>
  </si>
  <si>
    <t>Cherry Muffin 1.50 oz</t>
  </si>
  <si>
    <t>207315W</t>
  </si>
  <si>
    <t>1..40</t>
  </si>
  <si>
    <t>20th Century Banana Muffin 1.50 oz</t>
  </si>
  <si>
    <t>207715W</t>
  </si>
  <si>
    <t>Chocolate Muffin 1.50 oz</t>
  </si>
  <si>
    <t>207A15W</t>
  </si>
  <si>
    <t>Cornbread Muffin 1.50 oz</t>
  </si>
  <si>
    <t>207C15W</t>
  </si>
  <si>
    <t>Albie's Food Products</t>
  </si>
  <si>
    <t>Pepperoni Pizza Calzone, 48-5 oz.</t>
  </si>
  <si>
    <t>CHEESE MOZ LM PT SKM UNFZ PROC PK(41125)</t>
  </si>
  <si>
    <t>4 Pallet (200 case) Minimum Order</t>
  </si>
  <si>
    <t>Turkey Pepperoni Pizza Calzone, 48-5 oz.</t>
  </si>
  <si>
    <t>Country Breakfast Calzone, 48-4.5 oz.</t>
  </si>
  <si>
    <t>Cheese Calzone, 48-5 oz.</t>
  </si>
  <si>
    <t>Turkey Pepperoni Pizza Calzone, IW Ovenable Film 48-5 oz.</t>
  </si>
  <si>
    <t>Sunrise  Breakfast Calzone, IW Ovenable Film, 48-4.5 oz.</t>
  </si>
  <si>
    <t>y</t>
  </si>
  <si>
    <t>Cheese Calzone, IW Ovenable Film 48-5 oz.</t>
  </si>
  <si>
    <t>Sunrise  Breakfast Calzone, 48-4.5 oz.</t>
  </si>
  <si>
    <t>Country Breakfast Calzone, IW Ovenable Film, 48-4.5 oz.</t>
  </si>
  <si>
    <t>Pepperoni Pizza Calzone ,IW Ovenable Film, 48-5 oz.</t>
  </si>
  <si>
    <t>Enchilada Empanada Calzone, IW Ovenable Film, 48-5 oz</t>
  </si>
  <si>
    <t>Enchilada Empanada Calzone, 48-5 oz</t>
  </si>
  <si>
    <t>Pepperoni Pizza Calzone, 60-3 oz.</t>
  </si>
  <si>
    <t>Fiesta Breakfast Calzone, IW Ovenable Film, 60-3 oz</t>
  </si>
  <si>
    <t>Fiesta Breakfast Calzone,  60-3 oz</t>
  </si>
  <si>
    <t>Pepperoni Pizza Calzone, IW Ovenable Film 60-3 oz.</t>
  </si>
  <si>
    <t>Albie's Food Products, LLC</t>
  </si>
  <si>
    <t>Beef Crumbles, Philly Style</t>
  </si>
  <si>
    <t>9003C</t>
  </si>
  <si>
    <t>4 Pallet (320 case) Minimum Order</t>
  </si>
  <si>
    <t>Beef Steak Crumble, Philly Style</t>
  </si>
  <si>
    <t>22100C</t>
  </si>
  <si>
    <t>BEEF BNLS SPECIAL TRIM FRZN</t>
  </si>
  <si>
    <t>Minimum to order</t>
  </si>
  <si>
    <t>Ardella's</t>
  </si>
  <si>
    <t xml:space="preserve">Double Stick Rip and Dip </t>
  </si>
  <si>
    <t>704</t>
  </si>
  <si>
    <t>CHEESE MOZ LM PART SKIM FRZ LVS-8/6 LB</t>
  </si>
  <si>
    <t>No Minimum</t>
  </si>
  <si>
    <t>Cheese Lunch Pack Thaw &amp; Serve</t>
  </si>
  <si>
    <t>705</t>
  </si>
  <si>
    <t xml:space="preserve">Bulk Sicilian Turkey Pepperoni Wedge </t>
  </si>
  <si>
    <t>30196</t>
  </si>
  <si>
    <t xml:space="preserve">Wrap Sicilian Turkey Pepperoni Wedge  </t>
  </si>
  <si>
    <t>30197</t>
  </si>
  <si>
    <t>Bulk 3x5 Whole Grain Three Cheese</t>
  </si>
  <si>
    <t>60205</t>
  </si>
  <si>
    <t xml:space="preserve">Wrap Breakfast Bean &amp; Cheese Whole Grain Burrito </t>
  </si>
  <si>
    <t>70147</t>
  </si>
  <si>
    <t xml:space="preserve">Bulk Premium Beef, Bean, &amp; Cheese Burrito </t>
  </si>
  <si>
    <t>80040</t>
  </si>
  <si>
    <t xml:space="preserve">Wrap Premium Beef, Bean, &amp; Cheese Burrito </t>
  </si>
  <si>
    <t>80041</t>
  </si>
  <si>
    <t xml:space="preserve">Bulk Premium Beef, Cheese  &amp; Potato Burrito </t>
  </si>
  <si>
    <t>80042</t>
  </si>
  <si>
    <t xml:space="preserve">Wrap Premium Beef, Cheese  &amp; Potato Burrito </t>
  </si>
  <si>
    <t>80043</t>
  </si>
  <si>
    <t xml:space="preserve">Bulk Breakfast Sausage Bagel </t>
  </si>
  <si>
    <t>80130</t>
  </si>
  <si>
    <t xml:space="preserve">Wrap Breakfast Sausage Bagel </t>
  </si>
  <si>
    <t>80131</t>
  </si>
  <si>
    <t xml:space="preserve">Bulk Cheese Breakfast Bagel </t>
  </si>
  <si>
    <t>80134</t>
  </si>
  <si>
    <t xml:space="preserve">Wrap Cheese Breakfast Bagel </t>
  </si>
  <si>
    <t>80135</t>
  </si>
  <si>
    <t xml:space="preserve">Wrap Lunch Bean &amp; Cheese Whole Grain Burrito </t>
  </si>
  <si>
    <t>80141</t>
  </si>
  <si>
    <t xml:space="preserve">Bulk Lunch Bean &amp; Cheese Whole Grain Burrito </t>
  </si>
  <si>
    <t>80146</t>
  </si>
  <si>
    <t>80147</t>
  </si>
  <si>
    <t>Cheese Southwest Chili Cheese Burrito</t>
  </si>
  <si>
    <t>80164</t>
  </si>
  <si>
    <t>Wrap Southwest Chili Cheese Burrito</t>
  </si>
  <si>
    <t>80165</t>
  </si>
  <si>
    <t xml:space="preserve">Bulk 3x5 Sicilian Style Whole Grain Pepperoni </t>
  </si>
  <si>
    <t>90101</t>
  </si>
  <si>
    <t xml:space="preserve">Wrap 3x5 Sicilian Style Whole Grain Pepperoni </t>
  </si>
  <si>
    <t>90102</t>
  </si>
  <si>
    <t xml:space="preserve">Bulk 3x5 Sicilian Style Whole Grain Cheese </t>
  </si>
  <si>
    <t>90105</t>
  </si>
  <si>
    <t xml:space="preserve">Wrap 3x5 Sicilian Style Whole Grain Cheese </t>
  </si>
  <si>
    <t>90106</t>
  </si>
  <si>
    <t xml:space="preserve">Pillow Pull Aparts Bulk </t>
  </si>
  <si>
    <t>90128</t>
  </si>
  <si>
    <t>Pillow Pull Aparts Wrap</t>
  </si>
  <si>
    <t>90129</t>
  </si>
  <si>
    <t xml:space="preserve">Bulk 4.5' Cheese Stuffed Breadstick Whole Grain </t>
  </si>
  <si>
    <t>90134</t>
  </si>
  <si>
    <t xml:space="preserve">Bulk 6.5" Mozzarella Stuffed Whole Grain Breadstick </t>
  </si>
  <si>
    <t>90158</t>
  </si>
  <si>
    <t>Bulk 7" Whole Grain French Bread Pepperoni</t>
  </si>
  <si>
    <t>90160</t>
  </si>
  <si>
    <t>Wrap 7" Whole Grain French Bread Pepperoni</t>
  </si>
  <si>
    <t>90161</t>
  </si>
  <si>
    <t xml:space="preserve">Bulk 7" Whole Grain French Bread Cheese </t>
  </si>
  <si>
    <t>90164</t>
  </si>
  <si>
    <t xml:space="preserve">Wrap 7" Whole Grain French Bread Cheese </t>
  </si>
  <si>
    <t>90165</t>
  </si>
  <si>
    <t xml:space="preserve">Wrap 7" French Bread Coin Pepperoni Whole Grain </t>
  </si>
  <si>
    <t>90167</t>
  </si>
  <si>
    <t xml:space="preserve">Bulk Sicilian Sytle 8' Whole Grain Pepperoni Wedge </t>
  </si>
  <si>
    <t>90191</t>
  </si>
  <si>
    <t xml:space="preserve">Wrap Sicilian Sytle 8' Whole Grain Pepperoni Wedge </t>
  </si>
  <si>
    <t>90192</t>
  </si>
  <si>
    <t xml:space="preserve">Bulk Sicilian Sytle 8' Whole Grain Cheese Wedge </t>
  </si>
  <si>
    <t>90193</t>
  </si>
  <si>
    <t xml:space="preserve">Wrap Sicilian Sytle 8' Whole Grain Cheese Wedge </t>
  </si>
  <si>
    <t>90194</t>
  </si>
  <si>
    <t>Bulk 3x5 Whole Grain Pepperoni</t>
  </si>
  <si>
    <t>90201</t>
  </si>
  <si>
    <t>Wrap 3x5 Whole Grain Pepperoni</t>
  </si>
  <si>
    <t>90202</t>
  </si>
  <si>
    <t>Bulk 3x5 Whole Grain Cheese</t>
  </si>
  <si>
    <t>Wrap 3x5 Whole Grain Cheese</t>
  </si>
  <si>
    <t>Bulk 4x6 Whole Grain Pepperoni</t>
  </si>
  <si>
    <t>Wrap 4x6 Whole Grain Pepperoni</t>
  </si>
  <si>
    <t xml:space="preserve">Bulk 4x6 Whole Grain Cheese </t>
  </si>
  <si>
    <t>90244</t>
  </si>
  <si>
    <t xml:space="preserve">Wrap 4x6 Whole Grain Cheese </t>
  </si>
  <si>
    <t>90245</t>
  </si>
  <si>
    <t>Bulk Pepperoni Longboard</t>
  </si>
  <si>
    <t>90405</t>
  </si>
  <si>
    <t>Wrap Pepperoni Longboard</t>
  </si>
  <si>
    <t>90406</t>
  </si>
  <si>
    <t>Bulk Cheese Longboard</t>
  </si>
  <si>
    <t>90409</t>
  </si>
  <si>
    <t>Wrap Cheese Longboard</t>
  </si>
  <si>
    <t>90410</t>
  </si>
  <si>
    <t xml:space="preserve">Wrap Pepperoni Pizza Slider Whole Grain </t>
  </si>
  <si>
    <t>90630</t>
  </si>
  <si>
    <t xml:space="preserve">Bulk Pepperoni Pizza Slider Whole Grain </t>
  </si>
  <si>
    <t>90631</t>
  </si>
  <si>
    <t xml:space="preserve">Bulk Cheese Pizza Slider Whole Grain </t>
  </si>
  <si>
    <t>90632</t>
  </si>
  <si>
    <t xml:space="preserve">Wrap Cheese Pizza Slider Whole Grain </t>
  </si>
  <si>
    <t>90633</t>
  </si>
  <si>
    <t xml:space="preserve">Bulk Italian Pepperoni Slammer </t>
  </si>
  <si>
    <t>90901</t>
  </si>
  <si>
    <t xml:space="preserve">Wrap Italian Pepperoni Slammer </t>
  </si>
  <si>
    <t>90902</t>
  </si>
  <si>
    <t xml:space="preserve">Bulk Italian Cheese Slammer </t>
  </si>
  <si>
    <t>90903</t>
  </si>
  <si>
    <t xml:space="preserve">Wrap Italian Cheese Slammer </t>
  </si>
  <si>
    <t>90904</t>
  </si>
  <si>
    <t xml:space="preserve">Wrap Mixed Berry Pull Apart </t>
  </si>
  <si>
    <t>90124</t>
  </si>
  <si>
    <t xml:space="preserve">Bulk Pepperoni &amp; Cheese Bolillo </t>
  </si>
  <si>
    <t>10014</t>
  </si>
  <si>
    <t xml:space="preserve">Wrap Pepperoni &amp; Cheese Bolillo </t>
  </si>
  <si>
    <t>10015</t>
  </si>
  <si>
    <t xml:space="preserve">Bulk Cheese Bolillo </t>
  </si>
  <si>
    <t>10016</t>
  </si>
  <si>
    <t xml:space="preserve">Wrap Cheese Bolillo </t>
  </si>
  <si>
    <t>10017</t>
  </si>
  <si>
    <t xml:space="preserve">Bulk Chorizo &amp; Cheese Telera </t>
  </si>
  <si>
    <t>10018</t>
  </si>
  <si>
    <t xml:space="preserve">Wrap Chorizo &amp; Cheese Telera </t>
  </si>
  <si>
    <t>10019</t>
  </si>
  <si>
    <t xml:space="preserve">Bulk Cheese Telera </t>
  </si>
  <si>
    <t>10020</t>
  </si>
  <si>
    <t xml:space="preserve">Wrap Cheese Telera </t>
  </si>
  <si>
    <t>10021</t>
  </si>
  <si>
    <t xml:space="preserve">Minimum to order </t>
  </si>
  <si>
    <t>BOXED MEALS</t>
  </si>
  <si>
    <t>PIZZA</t>
  </si>
  <si>
    <t>BURRITOS</t>
  </si>
  <si>
    <t>POCKETS</t>
  </si>
  <si>
    <t>PIZZA/ SANDWICH</t>
  </si>
  <si>
    <t xml:space="preserve">Commerical Case Price Bracket #1             900cs +    Southern CA               </t>
  </si>
  <si>
    <t xml:space="preserve">Commerical Case Price Bracket #2            900cs +     Northern CA </t>
  </si>
  <si>
    <t>AZ Gold/Velmar</t>
  </si>
  <si>
    <t>Filling, Bean &amp; Cheese Traditional</t>
  </si>
  <si>
    <t>0100408F</t>
  </si>
  <si>
    <t>Cheese Cheddar</t>
  </si>
  <si>
    <t>Filling, Bean &amp; Cheese Lower Sodium</t>
  </si>
  <si>
    <t>0180408F</t>
  </si>
  <si>
    <t>Filling, Egg &amp; Cheese</t>
  </si>
  <si>
    <t>0600408F</t>
  </si>
  <si>
    <t>Eggs Whole Frozen</t>
  </si>
  <si>
    <t>Filling, Egg Cheese Chorizo</t>
  </si>
  <si>
    <t>0710408F</t>
  </si>
  <si>
    <t>Burrito, Bean &amp; Cheese WG Traditional</t>
  </si>
  <si>
    <t>3100575B</t>
  </si>
  <si>
    <t>Burrito, Bean &amp; Cheese WG Traditional IW</t>
  </si>
  <si>
    <t>3100575W</t>
  </si>
  <si>
    <t>Burrito, Bean &amp; Cheese WG Lower Sodium</t>
  </si>
  <si>
    <t>3180575B</t>
  </si>
  <si>
    <t>Burrito, Bean &amp; Cheese WG Lower Sodium IW</t>
  </si>
  <si>
    <t>3180575W</t>
  </si>
  <si>
    <t>Burrito, Bean &amp; Cheese WG Traditional Bulk</t>
  </si>
  <si>
    <t>3100330B</t>
  </si>
  <si>
    <t>3100330W</t>
  </si>
  <si>
    <t>3180330B</t>
  </si>
  <si>
    <t>3180330W</t>
  </si>
  <si>
    <t>Burrito, Egg &amp; Cheese WG Bulk</t>
  </si>
  <si>
    <t>3600335B</t>
  </si>
  <si>
    <t>Burrito, Egg &amp; Cheese WG IW</t>
  </si>
  <si>
    <t>3600335W</t>
  </si>
  <si>
    <t>Burrito, Egg, Cheese &amp; Sausage WG Bulk</t>
  </si>
  <si>
    <t>3700315B</t>
  </si>
  <si>
    <t>Burrito, Egg, Cheese &amp; Sausage WG IW</t>
  </si>
  <si>
    <t>3700315W</t>
  </si>
  <si>
    <t>Burrito, Egg, Cheese &amp; Chorizo WG Bulk</t>
  </si>
  <si>
    <t>3710320B</t>
  </si>
  <si>
    <t>Burrito, Egg, Cheese &amp; Chorizo WG IW</t>
  </si>
  <si>
    <t>3710320W</t>
  </si>
  <si>
    <t>Enchilada, Cheese</t>
  </si>
  <si>
    <t>C010142B</t>
  </si>
  <si>
    <t>Enchilada, Cheese w/Green Chiles</t>
  </si>
  <si>
    <t>C020171B</t>
  </si>
  <si>
    <t>Burrito, Bean &amp; Cheese WG Red Sauce Bulk</t>
  </si>
  <si>
    <t>3150575B</t>
  </si>
  <si>
    <t>Burrito, Bean &amp; Cheese WG Red Sauce  IW</t>
  </si>
  <si>
    <t>3150575W</t>
  </si>
  <si>
    <t>Burrito, SUPERB Bean &amp; Cheese WG Bulk</t>
  </si>
  <si>
    <t>3120700B</t>
  </si>
  <si>
    <t>Burrito, SUPERB Bean &amp; Cheese WG IW</t>
  </si>
  <si>
    <t>3120700W</t>
  </si>
  <si>
    <t>Quesadilla, Double Cheese WG Bulk</t>
  </si>
  <si>
    <t>3550265B</t>
  </si>
  <si>
    <t>Quesadilla, Double Cheese WG IW</t>
  </si>
  <si>
    <t>3550265W</t>
  </si>
  <si>
    <t>Quesadilla, Double Cheese w/ Green Chiles WG Bulk</t>
  </si>
  <si>
    <t>3550295B</t>
  </si>
  <si>
    <t>Quesadilla, Double Cheese w/Green Chiles WG IW</t>
  </si>
  <si>
    <t>3550295W</t>
  </si>
  <si>
    <t>3550454B</t>
  </si>
  <si>
    <t>3550454W</t>
  </si>
  <si>
    <t>3550515B</t>
  </si>
  <si>
    <t>3550515W</t>
  </si>
  <si>
    <t>Burrito, Bean &amp; Cheese Traditional</t>
  </si>
  <si>
    <t>1100575B</t>
  </si>
  <si>
    <t>Burrito, Bean &amp; Cheese Traditional IW</t>
  </si>
  <si>
    <t>2100575W</t>
  </si>
  <si>
    <t>Burrito, Bean &amp; Cheese Lower Sodium</t>
  </si>
  <si>
    <t>1180575B</t>
  </si>
  <si>
    <t>Burrito, Bean &amp; Cheese Lower Sodium IW</t>
  </si>
  <si>
    <t>2180575W</t>
  </si>
  <si>
    <t>Burrito, Egg &amp; Cheese Bulk</t>
  </si>
  <si>
    <t>2600335B</t>
  </si>
  <si>
    <t>Burrito, Egg &amp; Cheese  IW</t>
  </si>
  <si>
    <t>2600335W</t>
  </si>
  <si>
    <t>Burrito, Egg, Cheese &amp; Sausage  Bulk</t>
  </si>
  <si>
    <t>2700315B</t>
  </si>
  <si>
    <t>Burrito, Egg, Cheese &amp; Sausage  IW</t>
  </si>
  <si>
    <t>2700315W</t>
  </si>
  <si>
    <t>Burrito, Egg, Cheese &amp; Chorizo Bulk</t>
  </si>
  <si>
    <t>2710320B</t>
  </si>
  <si>
    <t>Burrito, Egg, Cheese &amp; Chorizo IW</t>
  </si>
  <si>
    <t>2710320W</t>
  </si>
  <si>
    <t>2120700W</t>
  </si>
  <si>
    <t>2550295W</t>
  </si>
  <si>
    <t>2550515W</t>
  </si>
  <si>
    <t>Southern CA is the area in and below the following counties: Santa Barbara, Ventura, Los Angeles and San Bernardino</t>
  </si>
  <si>
    <t>Northern CA is the area above the following counties: Santa Barbara, Ventura, Los Angeles and San Bernardino</t>
  </si>
  <si>
    <t>Bake Crafters Food Company</t>
  </si>
  <si>
    <t xml:space="preserve">Commerical Case Price Bracket #1               26 Pallet Truckload          </t>
  </si>
  <si>
    <t>Commerical Case Price Bracket #2            8 Pallet</t>
  </si>
  <si>
    <t xml:space="preserve">Commerical Case Price Bracket #3           4 Pallet </t>
  </si>
  <si>
    <t>Bake Crafters Food company</t>
  </si>
  <si>
    <t>Bread Sticks, WG, Mozzarella Stuffed, Garlic, 7"</t>
  </si>
  <si>
    <t>CHEESE NAT AMER FBD BARREL-500 LB(40800)</t>
  </si>
  <si>
    <t>Bread Sticks, WG, Mozzarella Stuffed, Garlic, 5"</t>
  </si>
  <si>
    <t>Sandwich, English Muffin, WG, Egg &amp; Cheese, IW</t>
  </si>
  <si>
    <t>Sandwich, Croissant, WG, Turkey Ham &amp; Cheese, IW</t>
  </si>
  <si>
    <t>Sandwich, Slider, WG, Egg &amp; Cheese, IW</t>
  </si>
  <si>
    <t>Sandwich, Bun, WG, Turkey Ham &amp; Cheese, IW</t>
  </si>
  <si>
    <t>Sandwich, Hoagie, WG, Turkey Breast &amp; Cheese, IW</t>
  </si>
  <si>
    <t>Sandwich, Croissant, WG, Turkey Breast &amp; Cheese, IW</t>
  </si>
  <si>
    <t>Sandwich, Hoagie, WG, Turkey Ham, Turkey Pepperoni &amp; Cheese IW</t>
  </si>
  <si>
    <t>Sandwich, Hoagie, WG, Turkey Ham &amp; Cheese, IW</t>
  </si>
  <si>
    <t>Sandwich, WG, Grilled Cheese, IW</t>
  </si>
  <si>
    <t>Sandwich, WG, Grilled Cheese, American &amp; Mozzarella, LS, IW</t>
  </si>
  <si>
    <t>Sandwich, Slider, WG, 100% Beef Cheeseburger, 2 Pack</t>
  </si>
  <si>
    <t>Sandwich, Croissant, WG, Mozzarella &amp; American Cheese, IW</t>
  </si>
  <si>
    <t>Sandwich, Maple Pancake, WG, Chicken Sausage &amp; Cheese, IW</t>
  </si>
  <si>
    <t>Sandwich, Bun, WG, 100% Beef Cheeseburger, IW</t>
  </si>
  <si>
    <t xml:space="preserve">FEE for Service    Price Bracket #1            26 Pallet Truckload            </t>
  </si>
  <si>
    <t>FEE for Service    Price Bracket #2            8 Pallet</t>
  </si>
  <si>
    <t>FEE for Service    Price Bracket #3            4 Pallet</t>
  </si>
  <si>
    <t>Commericial Equivalent Case Price Bracket #1                     26 Pallet Truckload</t>
  </si>
  <si>
    <t>Commericial Equivalent           Case Price Bracket #2                  8 Pallet</t>
  </si>
  <si>
    <t>Commericial Equivalent           Case Price Bracket #3              4 Pallet</t>
  </si>
  <si>
    <t>Stuffed Breadstick</t>
  </si>
  <si>
    <t>Sandwich</t>
  </si>
  <si>
    <t>Sandwich, Slider, WG, 100% Beef Hamburger, 2 Pack, Commodity</t>
  </si>
  <si>
    <t>BEEF COARSE GROUND FRZ CTN-60 LB</t>
  </si>
  <si>
    <t>Sandwich, Slider, WG, 100% Beef Cheeseburger, 2 Pack, Commodity</t>
  </si>
  <si>
    <t>Sandwich, WG, Beef Meatball, IW, Commodity</t>
  </si>
  <si>
    <t>Sandwich, Bun, WG, 100% Beef Hamburger, IW, Commodity</t>
  </si>
  <si>
    <t>Sandwich, Bun, WG, 100% Beef Cheeseburger, IW, Commodity</t>
  </si>
  <si>
    <t xml:space="preserve">Commerical Case Price Bracket #1            (CPU Idaho Falls 2,000 LB MIN)              </t>
  </si>
  <si>
    <t xml:space="preserve">Commerical Case Price Bracket #2            (DLVD 10,000 LB MIN) </t>
  </si>
  <si>
    <t xml:space="preserve">Commerical Case Price Bracket #3            (DLVD 20,000 LB MIN) </t>
  </si>
  <si>
    <t xml:space="preserve"> </t>
  </si>
  <si>
    <t>Basic American Foods</t>
  </si>
  <si>
    <t>Potato Pearls® Nature's Own Mashed Potatoes</t>
  </si>
  <si>
    <t>Potato for process into dehy prd-bluk</t>
  </si>
  <si>
    <t>N/A</t>
  </si>
  <si>
    <t>BAF Potato Granules Complete w/Vit C - L/S</t>
  </si>
  <si>
    <t>Potato Pearls® Smart Servings™Mashed w/VitC -  L/S</t>
  </si>
  <si>
    <t>Brilliant Beginnings® Mashed Potatoes</t>
  </si>
  <si>
    <t>Potato Pearls® EXCEL® Original Butr Mashed- R/S</t>
  </si>
  <si>
    <t>Potato Pearls® Mashed Sweet Potatoes</t>
  </si>
  <si>
    <t>BAF Au Gratin Potatoes</t>
  </si>
  <si>
    <t>Potato Pearls® EXCEL® Original Butter Mashed</t>
  </si>
  <si>
    <t>BAF Scalloped Potatoes</t>
  </si>
  <si>
    <t>Santiago® Seasoned Vegetarian Refried Beans</t>
  </si>
  <si>
    <t>Beans Pinto Dry Tote - 2000 LB</t>
  </si>
  <si>
    <t>Santiago® Smart Serving™ Veg Ref Beans - L/S</t>
  </si>
  <si>
    <t>Santiago® Vegetarian Refried Beans</t>
  </si>
  <si>
    <t>Santiago® EXCEL® Refried Beans - Smooth</t>
  </si>
  <si>
    <t>Santiago® Refried Beans</t>
  </si>
  <si>
    <t xml:space="preserve">Commerical Case Price Bracket #1            (10,000 pounds)                </t>
  </si>
  <si>
    <t xml:space="preserve">Commerical Case Price Bracket #2            (10,000 pounds)   </t>
  </si>
  <si>
    <t xml:space="preserve">Commerical Case Price Bracket #3            (10,000 pounds)   </t>
  </si>
  <si>
    <t>Bongards</t>
  </si>
  <si>
    <t>168/ 1oz Cheddar Stick</t>
  </si>
  <si>
    <t>1 oz</t>
  </si>
  <si>
    <t>168/ 1oz Marble Stick</t>
  </si>
  <si>
    <t>168/ 1oz Mozzarella String Stick</t>
  </si>
  <si>
    <t>168/ 1oz Reduced Fat Cheddar Cheese Stick</t>
  </si>
  <si>
    <t>168/ 1oz Reduced Fat Marble Cheese Stick</t>
  </si>
  <si>
    <t>168/ 1oz Reduced Fat Mozz String Stick</t>
  </si>
  <si>
    <t>4/ 5# Italian Blend Shred</t>
  </si>
  <si>
    <t>4/ 5# Low Moisture Part Skim Mozzarella Feather Shred</t>
  </si>
  <si>
    <t>4/ 5# Monterey Jack/Cheddar Fancy Shred</t>
  </si>
  <si>
    <t>4/ 5# Pasteurized Blended Low Moisture Part Skim Mozzarella 160 slices Pullman</t>
  </si>
  <si>
    <t>.5 oz</t>
  </si>
  <si>
    <t>4/ 5# Pasteurized Blended Provolone 160 Slices 0.5oz each</t>
  </si>
  <si>
    <t>4/ 5# Pepper Jack Process American 120 slices Horizontal</t>
  </si>
  <si>
    <t>4/ 5# Pepper Jack Process American 160 slices Pullman</t>
  </si>
  <si>
    <t>4/ 5# Swiss Process American 160 slices Horizontal</t>
  </si>
  <si>
    <t>4/ 5# White Process American 160 slices Vertical</t>
  </si>
  <si>
    <t>4/ 5# Yellow Cheddar Feather Shred</t>
  </si>
  <si>
    <t>4/ 5# Yellow Process American 160 slices Vertical</t>
  </si>
  <si>
    <t>4/ 5# Yellow Process American 200 slices Pullman</t>
  </si>
  <si>
    <t>.25 oz</t>
  </si>
  <si>
    <t>4/ 5# Yellow Process American Feather Shred</t>
  </si>
  <si>
    <t>4/ 5# Yellow Reduced Fat Cheddar Feather Shred</t>
  </si>
  <si>
    <t>4/ 5# Yellow Reduced Sodium &amp; 25% Reduced Fat Process American 160 Slices Horizontal</t>
  </si>
  <si>
    <t>4/5# Pasteurized Blended Reduced Fat Cheddar 160 Slices
.5oz each</t>
  </si>
  <si>
    <t>4/5# Pasteurized Blended Cheddar 160 Slices .5oz each</t>
  </si>
  <si>
    <t>4/5# Pasteurized Blended Pepper Jack 160 Slices .5oz each</t>
  </si>
  <si>
    <t>4/5# Pasteurized Blended Swiss 160 Slices .5oz each</t>
  </si>
  <si>
    <t>40/2oz Cheddar Cheese Curds</t>
  </si>
  <si>
    <t>2 oz.</t>
  </si>
  <si>
    <t>6/ 5# Low Moisture Part Skim Mozzarella Feather Shred</t>
  </si>
  <si>
    <t>6/ 5# White Process American Loaf</t>
  </si>
  <si>
    <t>6/ 5# Yellow Cheddar Feather Shred</t>
  </si>
  <si>
    <t>6/ 5# Yellow Process American 160 slices Vertical</t>
  </si>
  <si>
    <t>6/ 5# Yellow Process American Loaf</t>
  </si>
  <si>
    <t>6/ 5# Yellow Reduced Fat &amp; Reduced Sodium Process American 160 Slices Horizontal</t>
  </si>
  <si>
    <t>6/ 5# Yellow Reduced Fat Process American 160 Slices Horizontal</t>
  </si>
  <si>
    <t>8/ 1.5# Cheddar Slices</t>
  </si>
  <si>
    <t>.75 oz</t>
  </si>
  <si>
    <t>8/ 1.5# Pepper Jack Slices</t>
  </si>
  <si>
    <t>8/ 1.5# Provolone Slices</t>
  </si>
  <si>
    <t>8/ 1.5# Swiss Slices</t>
  </si>
  <si>
    <t xml:space="preserve">Brookwood </t>
  </si>
  <si>
    <t xml:space="preserve">Pork BBQ with Carolina Vinegar Sauce </t>
  </si>
  <si>
    <t xml:space="preserve">Pork </t>
  </si>
  <si>
    <t>Pork Picnic BNLS FRZ CTN 60 lb</t>
  </si>
  <si>
    <t>1,000 min order</t>
  </si>
  <si>
    <t xml:space="preserve">Pork BBQ Semi Dry - Vinegar Marinate </t>
  </si>
  <si>
    <t>1,000 min. order, Pack Sizis different commodty vs commercial</t>
  </si>
  <si>
    <t xml:space="preserve">Pork Carnita </t>
  </si>
  <si>
    <t xml:space="preserve">Pork BBQ with Texas Western Sauce </t>
  </si>
  <si>
    <t xml:space="preserve">Pork BBQ with Low Sodium Texas Western Sauce </t>
  </si>
  <si>
    <t xml:space="preserve">Turkey BBQ with Lower Sodium Texas Western Sauce </t>
  </si>
  <si>
    <t xml:space="preserve">Turkey </t>
  </si>
  <si>
    <t>Turkey Thigh Bnls Sknls chilled Bulk</t>
  </si>
  <si>
    <t xml:space="preserve">Turkey BBQ Semi Dry </t>
  </si>
  <si>
    <t>Buena Vista Foods</t>
  </si>
  <si>
    <t>Laura Bruno, President</t>
  </si>
  <si>
    <t>Company</t>
  </si>
  <si>
    <t>Name and Title</t>
  </si>
  <si>
    <t>Signature</t>
  </si>
  <si>
    <t>Date</t>
  </si>
  <si>
    <t xml:space="preserve">Commerical Case Price Bracket #1            LTL                            (300 cs min.)     </t>
  </si>
  <si>
    <t>Commerical Case Price Bracket #2                 1/2 Truckload             (14 pallets min.)</t>
  </si>
  <si>
    <t>Commerical Case Price Bracket #3            Truckload                       (26 pallets max.)</t>
  </si>
  <si>
    <t>WG Breakfast Kit with Blueberry Muffin IW</t>
  </si>
  <si>
    <t>EGGS WHOLE FRZ CTN-6/5 LB</t>
  </si>
  <si>
    <t>Delivery Minimum: 300 cases mixed</t>
  </si>
  <si>
    <t>WG Breakfast Kit with Cinnamon Crumble IW</t>
  </si>
  <si>
    <t>WG Breakfast Kit with Chocolate Chip Muffin IW</t>
  </si>
  <si>
    <t>WG Three Cheese Calzone, 5.5 oz Bulk</t>
  </si>
  <si>
    <t>CHEESE MOZ LM PART SKM SHRD FRZ BOX-30LB</t>
  </si>
  <si>
    <t>WG Three Cheese Calzone, 5.5 oz IW</t>
  </si>
  <si>
    <t>WG Turkey Pepperoni Calzone 5.5 oz Bulk</t>
  </si>
  <si>
    <t>WG Turkey Pepperoni Calzone 5.5 oz IW</t>
  </si>
  <si>
    <t>WG Nacho Pretzel Pocket, 5.5 oz, IW</t>
  </si>
  <si>
    <t>WG Cheesy Pretzel Pocket IW</t>
  </si>
  <si>
    <t>WG Cheesy Pretzel Pocket Bulk</t>
  </si>
  <si>
    <t>WG Nacho Pretzel Pocket, 5.5 oz, BULK</t>
  </si>
  <si>
    <t>WG Pizza Empanada IW</t>
  </si>
  <si>
    <t>WG Breakfast Empanada Egg, Cheese, and Potato 3.25 oz IW</t>
  </si>
  <si>
    <t>WG Banana Loaf 1.8oz 120pk IW</t>
  </si>
  <si>
    <t>WG Blueberry Loaf 1.8iz 120pk IW</t>
  </si>
  <si>
    <t>WG Apple Cinnamon Muffin IW 120 pk</t>
  </si>
  <si>
    <t>Discontinued SY21/22</t>
  </si>
  <si>
    <t>WG Banana Muffin IW 120 pk</t>
  </si>
  <si>
    <t>WG Blueberry Muffin IW 120 pk</t>
  </si>
  <si>
    <t>WG Cherry Muffin, 120 Pk, 1.8 oz, IW</t>
  </si>
  <si>
    <t>WG Cheesy Cornbread Muffin IW 125 pk</t>
  </si>
  <si>
    <t>WG Orange Muffin, 120pk, 1.80 oz, IW</t>
  </si>
  <si>
    <t>WG Chocolate Chip Muffin IW 120 pk</t>
  </si>
  <si>
    <t>WG Double Chocolate Chip Muffin IW 100 pk</t>
  </si>
  <si>
    <t>WG Sweet Potato Chocolate Chip Muffin IW 100 pk</t>
  </si>
  <si>
    <t>WG Apple Cinnamon Muffin Top IW 120 pk</t>
  </si>
  <si>
    <t>WG Apple Muffin Top</t>
  </si>
  <si>
    <t>WG Blueberry Muffin Top IW 120 pk</t>
  </si>
  <si>
    <t>WG Blueberry Muffin Top</t>
  </si>
  <si>
    <t>WG Double Chocolate Muffin Top, IW, 120 pk</t>
  </si>
  <si>
    <t>WG Double Chocolate Chip Muffin Top</t>
  </si>
  <si>
    <t>WG Sweet Potato Chocolate Chip Muffin Top IW 120 pk</t>
  </si>
  <si>
    <t>WG Sweet Potato Chocolate Chip Muffin Top 3.2 oz</t>
  </si>
  <si>
    <t>WG Sweet Potato Oatmeal Muffin IW 100 pk</t>
  </si>
  <si>
    <t>WG Double Chocolate Chip Muffin IW 120 pk</t>
  </si>
  <si>
    <t>WG Sweet Potato Chocolate Chip Muffin IW 120 pk</t>
  </si>
  <si>
    <t>Cornbread Loaf 1.4oz 120/pack</t>
  </si>
  <si>
    <t>WG Corn Muffin IW 120 pk</t>
  </si>
  <si>
    <t>3 Day Meal Kit, Frozen IW</t>
  </si>
  <si>
    <t>Breakfast and Lunch Meal Kit, Frozen</t>
  </si>
  <si>
    <t>WG Lunch Meal Kit, Frozen</t>
  </si>
  <si>
    <t>WG Cinnamon Crumble Muffin 2oz 75pk</t>
  </si>
  <si>
    <t>WG Coffee Cake IW, 72 pk</t>
  </si>
  <si>
    <t>WG Cinnamon Crumble 3.4 oz</t>
  </si>
  <si>
    <t>Whole Grain Coffee Cake</t>
  </si>
  <si>
    <t>WG Blueberry Crumble</t>
  </si>
  <si>
    <t>WG Chocolate Chip Crumble</t>
  </si>
  <si>
    <t>WG Cowboy Bread 3.4oz IW</t>
  </si>
  <si>
    <t>Whole Grain Coffee Cake 2.0 oz - 75 ct</t>
  </si>
  <si>
    <t>WG Apple Cinnamon Crumble</t>
  </si>
  <si>
    <t>Apple Pancake Bowl WG 3.8oz 72pk IW</t>
  </si>
  <si>
    <t>Blueberry Pancake Bowl WG 3.8 oz 72pk IW</t>
  </si>
  <si>
    <t>Peach Pancake Bowl 3.8oz 72pk IW</t>
  </si>
  <si>
    <t>Strawberry Pancake Bowl WG 3.8oz 72pk IW</t>
  </si>
  <si>
    <t xml:space="preserve">Commerical Case Price Bracket #1            (5,000 Lbs Net Weight Combined Items)                </t>
  </si>
  <si>
    <t>BUTTERBALL, LLC</t>
  </si>
  <si>
    <t>FC CN Turkey Tenderloin Medallions 1/30 Lb</t>
  </si>
  <si>
    <t>100124W</t>
  </si>
  <si>
    <t>TURKEY CHILLED -BULK WHITE</t>
  </si>
  <si>
    <t>Guaranteed Commercial Case Price/Distribution to billback between Commercial Case Price and Distributor-Mfg Invoice Price; Commercial Case Price available on Non Commodity Processing Purchases</t>
  </si>
  <si>
    <t xml:space="preserve">Turkey Breast Roast RTC Skin-On, Cook in Bag 4/6-8.25 lb AVE </t>
  </si>
  <si>
    <t>28.50
avg</t>
  </si>
  <si>
    <t>31.35avg</t>
  </si>
  <si>
    <t>140
avg</t>
  </si>
  <si>
    <t>Catch Weight Item - USDA Drawdown based upon 28.5# Avg Case; Contracted by the Pound; Guaranteed Commercial Pound Price/Distribution to billback between Commercial Price and Distributor-Mfg Invoice Price; Commercial Price available on Non Commodity Processing Purchases</t>
  </si>
  <si>
    <t xml:space="preserve">FC CN Turkey Thigh Roast 6/3 Lb AVE </t>
  </si>
  <si>
    <t>18.00
avg</t>
  </si>
  <si>
    <t>19.8avg</t>
  </si>
  <si>
    <t>80
avg</t>
  </si>
  <si>
    <t>100124D</t>
  </si>
  <si>
    <t>TURKEY CHILLED -BULK DARK</t>
  </si>
  <si>
    <t>Catch Weight Item - USDA Drawdown based upon 18# Avg Case; Contracted by the Pound; Guaranteed Commercial Pound Price/Distribution to billback between Commercial Price and Distributor-Mfg Invoice Price; Commercial Price available on Non Commodity Processing Purchases</t>
  </si>
  <si>
    <t>FC CN Sliced Turkey Breast 12/2 Lb</t>
  </si>
  <si>
    <t>FC CN All-Natural Sliced Turkey Breast 12/2 Lb</t>
  </si>
  <si>
    <t>FC CN Sliced Uncured Turkey Ham 12/1.5 Lb</t>
  </si>
  <si>
    <t>FC CN Sliced Turkey Combo (Ham, Bologna, Salami) 6/3-1 Lb</t>
  </si>
  <si>
    <t>3.58/2.38/3.58</t>
  </si>
  <si>
    <t>FC CN All-Natural Turkey Breakfast Sausage Patty 1/20 Lb</t>
  </si>
  <si>
    <t>FC CN All-Natural Turkey Breakfast Sausage Links 1/20 Lb</t>
  </si>
  <si>
    <t>FC CN Turkey Frank 8/1 1/20 Lb</t>
  </si>
  <si>
    <t>Uncured All-Natural FC CN Turkey Frank 8/1 1/20 Lb</t>
  </si>
  <si>
    <t>Cargill Kitchen Solutions</t>
  </si>
  <si>
    <t>Whole Grain French Toast Sticks, Fz, Bulk</t>
  </si>
  <si>
    <t>2.65 oz</t>
  </si>
  <si>
    <t>Whole Eggs Bulk</t>
  </si>
  <si>
    <t>5,000# minimum delivery (mixed fz products)</t>
  </si>
  <si>
    <t>Whole Grain Cinnamon Glazed French Toast , Fz, Bulk</t>
  </si>
  <si>
    <t>2.9 oz</t>
  </si>
  <si>
    <t>Whole Grain Cinnamon Glazed French Toast, Fz, IW</t>
  </si>
  <si>
    <t>Whole Grain Cinnamon Glazed French Toast Sticks, Fz, IW</t>
  </si>
  <si>
    <t>Whole Grain Cinnamon Glazed French Toast Sticks, Fz, Bulk</t>
  </si>
  <si>
    <t>Colby Cheese Omelet, Fz, Bulk</t>
  </si>
  <si>
    <t>2.1 oz</t>
  </si>
  <si>
    <t>Turkey Sausage and Cheese Frittata, Fz, Bulk</t>
  </si>
  <si>
    <t>2.2 oz</t>
  </si>
  <si>
    <t>IW Colby Cheese Omelet, Fz</t>
  </si>
  <si>
    <t>IW Omelet w/ Cheese &amp; Ham Wrapped in a Whole Wheat/Enriched Wheat Tortilla</t>
  </si>
  <si>
    <t>3.35 oz</t>
  </si>
  <si>
    <t>IW Omelet w/ Cheese &amp; Turkey Sausage Wrapped in a Whole Wheat/Enriched Wheat Tortilla</t>
  </si>
  <si>
    <t>3.2 oz</t>
  </si>
  <si>
    <t>IW Omelet w/ Cheese Wrapped in a Whole Wheat/Enriched Wheat Tortilla</t>
  </si>
  <si>
    <t>3.1 oz</t>
  </si>
  <si>
    <t>Bacon and Cheese Eggstraganza, Medium Curd, Fz Bag</t>
  </si>
  <si>
    <t>2.0 oz</t>
  </si>
  <si>
    <t>Turkey Sausage and Cheese Eggstraganza, Medium Curd, Fz, Bag</t>
  </si>
  <si>
    <t>Frozen Egg Product w/Citric CAGE FREE</t>
  </si>
  <si>
    <t>1.76 oz</t>
  </si>
  <si>
    <t>Grilled Egg Patties CAGE FREE</t>
  </si>
  <si>
    <t>1.25 oz</t>
  </si>
  <si>
    <t>Pre-cooked Scrambled Egg CAGE FREE</t>
  </si>
  <si>
    <t>EGGS</t>
  </si>
  <si>
    <t xml:space="preserve">Commerical Case Price Bracket #1
Any Case Amount                </t>
  </si>
  <si>
    <t>Cargill Meat Solutions</t>
  </si>
  <si>
    <t>Sliced Oven Roasted Turkey Breast</t>
  </si>
  <si>
    <t>Turkey Bulk-Chilled</t>
  </si>
  <si>
    <t>N/A - See notes section.</t>
  </si>
  <si>
    <t>We don't offer bracket pricing.</t>
  </si>
  <si>
    <t>Sliced Smoked Turkey Breast</t>
  </si>
  <si>
    <t>Sliced Oven Roasted Turkey Breast - Clean Label</t>
  </si>
  <si>
    <t>Thick Cut Sliced Oven Roasted Turkey - Clean Label</t>
  </si>
  <si>
    <t>Sliced Turkey Ham</t>
  </si>
  <si>
    <t>Turkey Pot Roast - Dark Meat</t>
  </si>
  <si>
    <t>Canadian Style Sliced Turkey Ham</t>
  </si>
  <si>
    <t>Sliced Turkey Ham - Clean Label</t>
  </si>
  <si>
    <t>Turkey Pot Roast - White &amp; Dark Meat</t>
  </si>
  <si>
    <t>Turkey Pot Roast - White &amp; Dark Meat - Clean Label</t>
  </si>
  <si>
    <t>700329*</t>
  </si>
  <si>
    <t>Fully Cooked White &amp; Dark Netted Turkey Roast</t>
  </si>
  <si>
    <t>703119*</t>
  </si>
  <si>
    <t>Raw White &amp; Dark Netted Turkey Roast</t>
  </si>
  <si>
    <t>703118*</t>
  </si>
  <si>
    <t>Raw White &amp; Dark Netted Turkey Roast - Clean Label</t>
  </si>
  <si>
    <t>700339*</t>
  </si>
  <si>
    <t>Fully Cooked Turkey Crumbles</t>
  </si>
  <si>
    <t>Fully Cooked Turkey Sausage</t>
  </si>
  <si>
    <t>Fully Cooked Turkey Patty</t>
  </si>
  <si>
    <t>*These products are in catchweights.</t>
  </si>
  <si>
    <t xml:space="preserve">Commerical Case Price Bracket #2        (One-Stop Minimum Shipment of 20,000 lbs.)         </t>
  </si>
  <si>
    <t xml:space="preserve">Commerical Case Price Bracket #3             (One-Stop Minimum Shipment of 14,000 lbs.)  </t>
  </si>
  <si>
    <t>Cavendish Farms</t>
  </si>
  <si>
    <t>Prairie Select 1/2" Crinkle Cut</t>
  </si>
  <si>
    <t>14869 30216</t>
  </si>
  <si>
    <t>Potato Bulk for Processs FRZ</t>
  </si>
  <si>
    <t>Cavendish Farms Golden Oven Nuggets</t>
  </si>
  <si>
    <t>56210 04101-2</t>
  </si>
  <si>
    <t>Flavor Crisp Seasoned Diced</t>
  </si>
  <si>
    <t>56210 05222-2</t>
  </si>
  <si>
    <t>Clear Coat 3/8" Straight Cut</t>
  </si>
  <si>
    <t>56210 05301-2</t>
  </si>
  <si>
    <t>Clear Coat Low Sodium 3/8" Straight Cut</t>
  </si>
  <si>
    <t>56210 05307</t>
  </si>
  <si>
    <t>Clear Coat Shoestring</t>
  </si>
  <si>
    <t>56210 05311-2</t>
  </si>
  <si>
    <t>CrispToGo 3/8" Straight Cut (formerly Deliver Crisp)</t>
  </si>
  <si>
    <t>56210 05361</t>
  </si>
  <si>
    <t xml:space="preserve">Fine Coat Shoestring </t>
  </si>
  <si>
    <t>56210 05501-2</t>
  </si>
  <si>
    <t>Fine Coat 3/8" Straight Cut</t>
  </si>
  <si>
    <t>56210 05502-2</t>
  </si>
  <si>
    <t xml:space="preserve">Fine Coat Thin Straight Cut </t>
  </si>
  <si>
    <t>56210 05503-2</t>
  </si>
  <si>
    <t>Fine Coat Thin Straight Cut Skin On</t>
  </si>
  <si>
    <t>56210 05505-2</t>
  </si>
  <si>
    <t>Cavendish Farms Hash Brown Patties</t>
  </si>
  <si>
    <t>56210 34500-2</t>
  </si>
  <si>
    <t>Flavor Crisp Select Spicy 3/8" Straight Cut</t>
  </si>
  <si>
    <t>56210 35101-2</t>
  </si>
  <si>
    <t xml:space="preserve">Commerical Case Price Bracket #1            (2800Lb/2 Pallet Min)                </t>
  </si>
  <si>
    <t xml:space="preserve">Commerical Case Price Bracket #2            (14000Lb/5 Pallet Min) </t>
  </si>
  <si>
    <t xml:space="preserve">Commerical Case Price Bracket #3            (38000Lb/Truckload Min) </t>
  </si>
  <si>
    <t>Channel Fish</t>
  </si>
  <si>
    <t>Oven Ready Whole Grain Pollock CN 3.6oz Wedge</t>
  </si>
  <si>
    <t>3250B5B9</t>
  </si>
  <si>
    <t>Fish AK Plck Frz Bulk Ctn-49.5 Lb</t>
  </si>
  <si>
    <t>Oven Ready Whole Grain Pollock CN 1.25oz Stick</t>
  </si>
  <si>
    <t>325005C7</t>
  </si>
  <si>
    <t>Oven Ready WG Potato Crunch Pollock CN 1oz Nugget</t>
  </si>
  <si>
    <t>325001B4</t>
  </si>
  <si>
    <t>Oven Ready Cornmeal Pollock CN 3.6oz Portion</t>
  </si>
  <si>
    <t>325008D1</t>
  </si>
  <si>
    <t>Oven Ready Buffalo Pollock CN 3.6oz Wedge</t>
  </si>
  <si>
    <t>3250B5CC</t>
  </si>
  <si>
    <t>Oven Ready Sweet Potato Pollock CN 3.6oz Hoagie</t>
  </si>
  <si>
    <t>325005GD</t>
  </si>
  <si>
    <t xml:space="preserve">FEE for Service    Price Bracket #1            (FOB MANUFACTURER)                </t>
  </si>
  <si>
    <t>FEE for Service    Price Bracket #2            (DELIVERED PRICING)</t>
  </si>
  <si>
    <t>FEE for Service    Price Bracket #3            (TRUCKLOAD PRICING)</t>
  </si>
  <si>
    <t>Commericial Equivalent           Case Price Bracket #1 (FOB Manufacturer)</t>
  </si>
  <si>
    <t>Commericial Equivalent           Case Price Bracket #2 (DELIVERED PRICING)</t>
  </si>
  <si>
    <t>Commericial Equivalent           Case Price Bracket #3 (TRUCKLOAD PRICING)</t>
  </si>
  <si>
    <t>Chefs Corner Foods</t>
  </si>
  <si>
    <t>Orange Chicken, Whole Grain</t>
  </si>
  <si>
    <t>Chicken, Leg</t>
  </si>
  <si>
    <t>CMDTYWG-0111</t>
  </si>
  <si>
    <t>Chicken Legs Chilled - Bulk</t>
  </si>
  <si>
    <t>n/a</t>
  </si>
  <si>
    <t>COMWG-0111</t>
  </si>
  <si>
    <t>Honey Fire Chicken, Whole Grain</t>
  </si>
  <si>
    <t>CMDTYWG-0112</t>
  </si>
  <si>
    <t>COMWG-0112</t>
  </si>
  <si>
    <t>Kung Pao Chicken, Whole Grain</t>
  </si>
  <si>
    <t>CMDTYWG-0113</t>
  </si>
  <si>
    <t>COMWG-0113</t>
  </si>
  <si>
    <t>Battered Chicken, Whole Grain</t>
  </si>
  <si>
    <t>CMDTYWG-0115</t>
  </si>
  <si>
    <t>COMWG-0115</t>
  </si>
  <si>
    <t>Cherry Blossom Chicken, Whole Grain</t>
  </si>
  <si>
    <t>CMDTYWG-0116</t>
  </si>
  <si>
    <t>COMWG-0116</t>
  </si>
  <si>
    <t>Mandarin Mango Chicken, Whole Grain</t>
  </si>
  <si>
    <t>CMDTYWG-0127</t>
  </si>
  <si>
    <t>COMWG-0127</t>
  </si>
  <si>
    <t>General Tso Chicken, Whole Grain</t>
  </si>
  <si>
    <t>CMDTYWG-0132</t>
  </si>
  <si>
    <t>COMWG-0132</t>
  </si>
  <si>
    <t>Lemongrass Chicken, Whole Grain</t>
  </si>
  <si>
    <t>CMDTYWG-0133</t>
  </si>
  <si>
    <t>COMWG-0133</t>
  </si>
  <si>
    <t>Sweet Thai Chili Chicken, Whole Grain</t>
  </si>
  <si>
    <t>CMDTYWG-0135</t>
  </si>
  <si>
    <t>COMWG-0135</t>
  </si>
  <si>
    <t>Sriracha Honey Chicken, Whole Grain</t>
  </si>
  <si>
    <t>CMDTYWG-0137</t>
  </si>
  <si>
    <t>COMWG-0137</t>
  </si>
  <si>
    <t>Chicken Egg Roll 2.5 oz</t>
  </si>
  <si>
    <t>CMDTYEG-0500</t>
  </si>
  <si>
    <t>COMEG-0500</t>
  </si>
  <si>
    <t>Grilled Korean BBQ Chicken</t>
  </si>
  <si>
    <t>0114</t>
  </si>
  <si>
    <t>CMDTY-0114B</t>
  </si>
  <si>
    <t>Grilled Teriyaki Chicken</t>
  </si>
  <si>
    <t>0117</t>
  </si>
  <si>
    <t>CMDTY-0117B</t>
  </si>
  <si>
    <t>Grilled Simply Chicken</t>
  </si>
  <si>
    <t>0118</t>
  </si>
  <si>
    <t>CMDTY-0118B</t>
  </si>
  <si>
    <t>Grilled Kung Pao Chicken</t>
  </si>
  <si>
    <t>0119</t>
  </si>
  <si>
    <t>CMDTY-0119B</t>
  </si>
  <si>
    <t>Grilled Spicy Szechuan Chicken</t>
  </si>
  <si>
    <t>0122</t>
  </si>
  <si>
    <t>CMDTY-0122B</t>
  </si>
  <si>
    <t>Grilled Thai Chili Chicken</t>
  </si>
  <si>
    <t>0131</t>
  </si>
  <si>
    <t>CMDTY-0131B</t>
  </si>
  <si>
    <t xml:space="preserve">Commerical Case Price Bracket #1          6 pallet minimum             </t>
  </si>
  <si>
    <t>Cherry Central</t>
  </si>
  <si>
    <t>Unsweetened Applesauce cups</t>
  </si>
  <si>
    <t>27 lbs</t>
  </si>
  <si>
    <t>30 lbs</t>
  </si>
  <si>
    <t>4.5oz</t>
  </si>
  <si>
    <t>Apples bulk for processing</t>
  </si>
  <si>
    <t>pu allow $2.86</t>
  </si>
  <si>
    <t>Unsweetened Mixed Berry Applesauce cups</t>
  </si>
  <si>
    <t>Unsweetened StrawberryApplesauce cups</t>
  </si>
  <si>
    <t>Unsweetened Cinnamon Applesauce cups</t>
  </si>
  <si>
    <t>Unsweetened Mango Applesauce cups</t>
  </si>
  <si>
    <t>Unsweetened Blue Raspberry Applesauce cups</t>
  </si>
  <si>
    <t>Unsweetened Birthday cake Applesauce cups</t>
  </si>
  <si>
    <t>Unsweetend Strawberry banana Applesauce cups</t>
  </si>
  <si>
    <t>Cherry Snack</t>
  </si>
  <si>
    <t>02136</t>
  </si>
  <si>
    <t>8.5lbs</t>
  </si>
  <si>
    <t>9 lbs</t>
  </si>
  <si>
    <t>1.36oz</t>
  </si>
  <si>
    <t>100299</t>
  </si>
  <si>
    <t>Cherries dried 4/4</t>
  </si>
  <si>
    <t>pu allow $2.08</t>
  </si>
  <si>
    <t xml:space="preserve">FEE for Service    Price Bracket #1           6 pallet minimum               </t>
  </si>
  <si>
    <t>Fruit</t>
  </si>
  <si>
    <t xml:space="preserve">Commerical Case Price Bracket #1            2000lb +             </t>
  </si>
  <si>
    <t xml:space="preserve">Classic Delight </t>
  </si>
  <si>
    <t>Small PB &amp; Grape Jelly Crustless Sammich 1G 1MMA</t>
  </si>
  <si>
    <t>831-40</t>
  </si>
  <si>
    <t>Peanut Butter Smooth Drum 500lb</t>
  </si>
  <si>
    <t>Small PB &amp; Strawberry Jam Crustless Sammich 1G 1MMA</t>
  </si>
  <si>
    <t>832-40</t>
  </si>
  <si>
    <t>Large PB &amp; Grape Jelly Crustless Sammich 2G 2MMA</t>
  </si>
  <si>
    <t>851-72</t>
  </si>
  <si>
    <t>Large PB &amp; Strawberry Jam Crustless Sammich 2G 2MMA</t>
  </si>
  <si>
    <t>852-72</t>
  </si>
  <si>
    <t xml:space="preserve">Commerical Case Price Bracket #1    Delivered to Distributor                </t>
  </si>
  <si>
    <t>Conagra</t>
  </si>
  <si>
    <t>Gilardi 6" WG Cheese-filled Breadsticks</t>
  </si>
  <si>
    <t>16272-20117</t>
  </si>
  <si>
    <t>CHEESE MOZZ LM PT SK UNF</t>
  </si>
  <si>
    <t>Gilardi Three Cheese Calzone WG</t>
  </si>
  <si>
    <t>16272-20120</t>
  </si>
  <si>
    <t>Gilardi Meat Combo Calzone WG</t>
  </si>
  <si>
    <t>16272-20121</t>
  </si>
  <si>
    <t>Gilardi Pepperoni Calzone WG</t>
  </si>
  <si>
    <t>16272-20123</t>
  </si>
  <si>
    <t>Gilardi Cheesy Garlic Parm Flatbread WG</t>
  </si>
  <si>
    <t>16272-20124</t>
  </si>
  <si>
    <t>MAX Stuff crust Cheese Pizza WHITE FLOUR 50/50 cheese</t>
  </si>
  <si>
    <t>77387-12407</t>
  </si>
  <si>
    <t>MAX Stuff crust Pepperoni Pizza WHITE FLOUR 50/50 cheese</t>
  </si>
  <si>
    <t>77387-12408</t>
  </si>
  <si>
    <t>MAX Stuff Crust WG Sausage pizza 50/50 cheese</t>
  </si>
  <si>
    <t>77387-12409</t>
  </si>
  <si>
    <t>MAXStix Bulk WG 50/50 cheese  1.0 bread</t>
  </si>
  <si>
    <t>77387-12439</t>
  </si>
  <si>
    <t>MAX Real Slice Sausage WG 50/50 Cheese</t>
  </si>
  <si>
    <t>77387-12443</t>
  </si>
  <si>
    <t>MAX 5" Round WG Pizza 100% mozz Cheese</t>
  </si>
  <si>
    <t>77387-12444</t>
  </si>
  <si>
    <t>MAX I/W Breakfast Boats Turkey Bacon Egg &amp; Cheese  WG</t>
  </si>
  <si>
    <t>77387-12467</t>
  </si>
  <si>
    <t>MAX I/W Breakfast Boats Turkey Sausage Egg &amp; Cheese  WG</t>
  </si>
  <si>
    <t>77387-12468</t>
  </si>
  <si>
    <t>MAX 5" Round WG Pizza Cheese 50/50 cheese</t>
  </si>
  <si>
    <t>77387-12514</t>
  </si>
  <si>
    <t>MAX 5" Round WG Pizza Pepperoni 50/50 cheese</t>
  </si>
  <si>
    <t>77387-12515</t>
  </si>
  <si>
    <t>MAX WHITE FLOUR Original Cheese Pizza Quesadilla</t>
  </si>
  <si>
    <t>77387-12531</t>
  </si>
  <si>
    <t>MAX WHITE FLOUR Original Chicken &amp; Cheese Pizza Quesadilla</t>
  </si>
  <si>
    <t>77387-12532</t>
  </si>
  <si>
    <t>MAX I/W 5" Round WG Pizza Cheese 50/50</t>
  </si>
  <si>
    <t>77387-12537</t>
  </si>
  <si>
    <t>MAX I/W 5" Round WG Pizza Pepperoni 50/50</t>
  </si>
  <si>
    <t>77387-12538</t>
  </si>
  <si>
    <t>MAX 2x6 Bulk Breakfast Pizza Pork Sausage and Cheese WG</t>
  </si>
  <si>
    <t>77387-12562</t>
  </si>
  <si>
    <t>MAX 4x6 100% mozz WG Pizza Cheese</t>
  </si>
  <si>
    <t>77387-12584</t>
  </si>
  <si>
    <t>MAX 4x6 100% mozz WG Pizza Pepperoni</t>
  </si>
  <si>
    <t>77387-12585</t>
  </si>
  <si>
    <t>MAXSTIX I/W 100% Mozz WG 84/2-pak</t>
  </si>
  <si>
    <t>77387-12600</t>
  </si>
  <si>
    <t>MAXSTIX Bulk WG 100% mozz</t>
  </si>
  <si>
    <t>77387-12602</t>
  </si>
  <si>
    <t>1.93.</t>
  </si>
  <si>
    <t>MAX Twisted Stix  Cinnamon Blueberry Mozz  WG</t>
  </si>
  <si>
    <t>77387-12611</t>
  </si>
  <si>
    <t>MAX Twisted Stix  Cheddar- Mozz  WG</t>
  </si>
  <si>
    <t>77387-12612</t>
  </si>
  <si>
    <t xml:space="preserve">MAX Stuff Crust Pepp WG 100% mozz </t>
  </si>
  <si>
    <t>77387-12615</t>
  </si>
  <si>
    <t>MAX Stuff Crust Cheese WG 100% mozz</t>
  </si>
  <si>
    <t>77387-12616</t>
  </si>
  <si>
    <t>MAX Real Slice XCHS WG 100% mozz Cheese Pizza</t>
  </si>
  <si>
    <t>77387-12617</t>
  </si>
  <si>
    <t>MAX Real Slice XCHS WG 100% mozz Pepperoni Pizza</t>
  </si>
  <si>
    <t>77387-12618</t>
  </si>
  <si>
    <t>Chili Cheese MAXWRAP WG meatless</t>
  </si>
  <si>
    <t>77387-12646</t>
  </si>
  <si>
    <t xml:space="preserve">MAX 4x6 Cheese Pizza WG 50/50 </t>
  </si>
  <si>
    <t>77387-12655</t>
  </si>
  <si>
    <t>MAX 4x6 Pepperoni Pizza WG 50/50</t>
  </si>
  <si>
    <t>77387-12656</t>
  </si>
  <si>
    <t>MAXSNAX Cheesy con Queso 50/50 WG   3pc=1 CN svg</t>
  </si>
  <si>
    <t>77387-12658</t>
  </si>
  <si>
    <t xml:space="preserve">MAX Stuff Crust Cheese Pizza WG 50/50 </t>
  </si>
  <si>
    <t>77387-12671</t>
  </si>
  <si>
    <t>The Max Real Slice Pizza with Mozzarella Cheese and Sausage</t>
  </si>
  <si>
    <t>77387-12678</t>
  </si>
  <si>
    <t>MAX Real Slice Cheese Pizza WG 50/50</t>
  </si>
  <si>
    <t>77387-12680</t>
  </si>
  <si>
    <t>MAX Real Slice Pepperoni Pizza WG 50/50</t>
  </si>
  <si>
    <t>77387-12681</t>
  </si>
  <si>
    <t>MAX Stuff Crust Pepperoni Pizza WG 50/50</t>
  </si>
  <si>
    <t>77387-12682</t>
  </si>
  <si>
    <t>MAX Double Stuff 3x4 Cheese Pizza WG 100% mozz</t>
  </si>
  <si>
    <t>77387-12683</t>
  </si>
  <si>
    <t>MAXSTIX Bulk WG 50/50 cheese  0.75 bread</t>
  </si>
  <si>
    <t>77387-12685</t>
  </si>
  <si>
    <t>MAX Real Slice Pepperoni Pizza WG 100% mozz</t>
  </si>
  <si>
    <t>77387-12686</t>
  </si>
  <si>
    <t>MAX Real Slice Cheese Pizza WG 100% mozz</t>
  </si>
  <si>
    <t>77387-12687</t>
  </si>
  <si>
    <t>MAX Cheese Pizza Quesadilla WG 50/50</t>
  </si>
  <si>
    <t>77387-12699</t>
  </si>
  <si>
    <t>MAX Chicken/Cheese Pizza Quesadilla WG 50/50</t>
  </si>
  <si>
    <t>77387-12700</t>
  </si>
  <si>
    <t>MAX 4x6 Turkey Sausage Pizza WG 50/50</t>
  </si>
  <si>
    <t>77387-12703</t>
  </si>
  <si>
    <t xml:space="preserve">MAX 3x4 Breakfast Pizza Turkey Sausage 50/50 </t>
  </si>
  <si>
    <t>77387-12708</t>
  </si>
  <si>
    <t>MAXSNAX Totally Taco 50/50 WG 3 pc= 1  CN svg</t>
  </si>
  <si>
    <t>77387-12714</t>
  </si>
  <si>
    <t xml:space="preserve">MAX Beef Pizza Quesadilla WG 50/50 </t>
  </si>
  <si>
    <t>77387-12715</t>
  </si>
  <si>
    <t>MAX FFK PLUS Stuff Crust Cheese Pizza WG lo sodium red fat</t>
  </si>
  <si>
    <t>77387-12716</t>
  </si>
  <si>
    <t>MAX FFK PLUS Stuff Crust Turk Pepp Pizza WG lo sodium red fat</t>
  </si>
  <si>
    <t>77387-12717</t>
  </si>
  <si>
    <t>MAX FFK PLUS 4x6 Cheese Pizza WG lo sodium  red fat</t>
  </si>
  <si>
    <t>77387-12718</t>
  </si>
  <si>
    <t>MAX FFK PLUS 4x6 Turkey PeppPizza WG lo sodium  red fat</t>
  </si>
  <si>
    <t>77387-12719</t>
  </si>
  <si>
    <t>MAXSTIX FFK PLUS WG Bulk Lo Sodium/Reduced Fat</t>
  </si>
  <si>
    <t>77387-12722</t>
  </si>
  <si>
    <t>MAX WG I/W Pancakes w/cinnamon glaze 80-2pak (1.5oz x2)</t>
  </si>
  <si>
    <t>96463-04442</t>
  </si>
  <si>
    <t>MAX WG I/W Pancakes w/blueberry glaze 80-2pak (1.5oz x2)</t>
  </si>
  <si>
    <t>96463-04443</t>
  </si>
  <si>
    <t xml:space="preserve">FEE for Service    Price Bracket #1            Delivered to Distributor              </t>
  </si>
  <si>
    <t>Commericial Equivalent           Case Price Bracket #1 Delivered to Distributor</t>
  </si>
  <si>
    <t>CHEESE</t>
  </si>
  <si>
    <t xml:space="preserve">Commerical Case Price Bracket #1            (40,000 lbs)                </t>
  </si>
  <si>
    <t xml:space="preserve">Commerical Case Price Bracket #2            (20,000 - 39,999 lbs) </t>
  </si>
  <si>
    <t xml:space="preserve">Commerical Case Price Bracket #3            (10,000 - 19,999 lbs) </t>
  </si>
  <si>
    <t>Del Monte Foods, Inc.</t>
  </si>
  <si>
    <t>Diced Pears in 100% Juice</t>
  </si>
  <si>
    <t>PEARS DICED EX LT CAN-6/10</t>
  </si>
  <si>
    <t>Mixed Fruit in 100% Juice</t>
  </si>
  <si>
    <t>PEACHES CLING DICED EX LT CAN-6/10</t>
  </si>
  <si>
    <t>Diced Peaches in 100% Juice</t>
  </si>
  <si>
    <t>Diced Peaches and Diced Pears in 100% Juice</t>
  </si>
  <si>
    <t>Cherry Flavored Mixed Fruit in 100% Juice</t>
  </si>
  <si>
    <t>Net Weight / CS (LBS)</t>
  </si>
  <si>
    <t>Gross Weight / Case (LBS)</t>
  </si>
  <si>
    <t xml:space="preserve">FEE for Service    Price Bracket #1            (5,000 lbs. combined)                </t>
  </si>
  <si>
    <t>Commericial Equivalent           Case Price Bracket #1 (5,000 lbs. combined)</t>
  </si>
  <si>
    <t>12345-C</t>
  </si>
  <si>
    <t xml:space="preserve">CHEESE BLEN AMER SKM </t>
  </si>
  <si>
    <t>DON LEE FARMS</t>
  </si>
  <si>
    <t>Fully Cooked Charbroiled Beef Patty</t>
  </si>
  <si>
    <t>BEEF</t>
  </si>
  <si>
    <t>CNQ092253</t>
  </si>
  <si>
    <t>Beef Course Ground FRZ CTN - 60 LB</t>
  </si>
  <si>
    <t>CN092253</t>
  </si>
  <si>
    <t>5,000 lbs. combined minimum for delivery.</t>
  </si>
  <si>
    <t>CNQ093003</t>
  </si>
  <si>
    <t>CN093003</t>
  </si>
  <si>
    <t>Fully Cooked Charbroiled Beef Steak Burger</t>
  </si>
  <si>
    <t>CNQ11400W</t>
  </si>
  <si>
    <t>Fully Cooked Charbroiled Hamburger Patty</t>
  </si>
  <si>
    <t>CNQ152253</t>
  </si>
  <si>
    <t>CN152253</t>
  </si>
  <si>
    <t>CNQ153003</t>
  </si>
  <si>
    <t>Fully Cooked All Beef Crumble</t>
  </si>
  <si>
    <t>CNQ15401</t>
  </si>
  <si>
    <t>4/10#</t>
  </si>
  <si>
    <t>CN15401L</t>
  </si>
  <si>
    <t>CNQ161203</t>
  </si>
  <si>
    <t>CN161203</t>
  </si>
  <si>
    <t>CNQ162253</t>
  </si>
  <si>
    <t>CN162253</t>
  </si>
  <si>
    <t>CNQ162403</t>
  </si>
  <si>
    <t>CNQ163003</t>
  </si>
  <si>
    <t>CN163003</t>
  </si>
  <si>
    <t>Fully Cooked All Natural Charbroiled Beef Patty</t>
  </si>
  <si>
    <t>CNQ182003</t>
  </si>
  <si>
    <t>CNQ182403</t>
  </si>
  <si>
    <t>CN182403</t>
  </si>
  <si>
    <t>Fully Cooked Italian Style Beef Meatballs</t>
  </si>
  <si>
    <t>CNQ19053</t>
  </si>
  <si>
    <t>CN19053</t>
  </si>
  <si>
    <t>Fully Cooked Charbroiled Mesquite Beef Patty</t>
  </si>
  <si>
    <t>CNQ252253</t>
  </si>
  <si>
    <t>Fully Cooked Beef Meatballs</t>
  </si>
  <si>
    <t>CNQ26053K</t>
  </si>
  <si>
    <t>CNQ262253</t>
  </si>
  <si>
    <t>CN262253</t>
  </si>
  <si>
    <t>CNQ262253K</t>
  </si>
  <si>
    <t>CN262253LK</t>
  </si>
  <si>
    <t>CNQ262403K</t>
  </si>
  <si>
    <t>CN262403LK</t>
  </si>
  <si>
    <t>CNQ263003K</t>
  </si>
  <si>
    <t>CNQ28053VS</t>
  </si>
  <si>
    <t>CN28053VS</t>
  </si>
  <si>
    <t>Fully Cooked Rib Shaped Beef Patty</t>
  </si>
  <si>
    <t>CNQ512403</t>
  </si>
  <si>
    <t>CN512403</t>
  </si>
  <si>
    <t>Fully Cooked Breaded Pork Patty</t>
  </si>
  <si>
    <t>PORK</t>
  </si>
  <si>
    <t>CNQ53310P</t>
  </si>
  <si>
    <t>Pork Picnic BNLS FRZ CTN - 60 LB</t>
  </si>
  <si>
    <t>Fully Cooked Rib Shaped Pork Patties BBQ Flavor</t>
  </si>
  <si>
    <t>CNQ582253P</t>
  </si>
  <si>
    <t>CN582253</t>
  </si>
  <si>
    <t>Fully Cooked Breaded Beef Patty Fingers</t>
  </si>
  <si>
    <t>CNQ63103</t>
  </si>
  <si>
    <t>CN63103</t>
  </si>
  <si>
    <t>Fully Cooked Breaded Chicken Fried Beef Patty</t>
  </si>
  <si>
    <t>CNQ633803</t>
  </si>
  <si>
    <t>CN633503</t>
  </si>
  <si>
    <t>Fully Cooked Pork Sausage Pancake</t>
  </si>
  <si>
    <t>CNQ71303P</t>
  </si>
  <si>
    <t>CN27072</t>
  </si>
  <si>
    <t>Fully Cooked Pancake &amp; Pork Sausage on a Stick, IW</t>
  </si>
  <si>
    <t>CNQ71303PW</t>
  </si>
  <si>
    <t>Fully Cooked Beef Sausage Pancake</t>
  </si>
  <si>
    <t>CNQ72302</t>
  </si>
  <si>
    <t>Fully Cooked Charbroiled Salisbury Steak</t>
  </si>
  <si>
    <t>CNQ752503</t>
  </si>
  <si>
    <t>CN752253</t>
  </si>
  <si>
    <t>Fully Cooked Beef Sausage Patties</t>
  </si>
  <si>
    <t>CNQ771203K</t>
  </si>
  <si>
    <t>Fully Cooked Pork Sausage Patties</t>
  </si>
  <si>
    <t>CNQ791203P</t>
  </si>
  <si>
    <t>CN791203L</t>
  </si>
  <si>
    <t>Fully Cooked Beef Patty Crumble</t>
  </si>
  <si>
    <t>CNQ80104</t>
  </si>
  <si>
    <t>CN20401</t>
  </si>
  <si>
    <t>Fully Cooked Beef Taco Filling Crumble 4/10#</t>
  </si>
  <si>
    <t>CNQ85104</t>
  </si>
  <si>
    <t xml:space="preserve">Spaghetti Sauce with Beef Reduced Fat &amp; Reduced Sodium </t>
  </si>
  <si>
    <t>CNQK10500</t>
  </si>
  <si>
    <t>6/5#</t>
  </si>
  <si>
    <t>CNK10500</t>
  </si>
  <si>
    <t xml:space="preserve">Beef &amp; TVP Taco Meat Reduced Fat &amp; Reduced Sodium </t>
  </si>
  <si>
    <t>CNQK12500</t>
  </si>
  <si>
    <t>CNK12500</t>
  </si>
  <si>
    <t>Fully Cooked Teriyaki Beef Slam Dunkers</t>
  </si>
  <si>
    <t>CNQTD0753</t>
  </si>
  <si>
    <t>CNTD0753</t>
  </si>
  <si>
    <t>Cheese Burger Mini's</t>
  </si>
  <si>
    <t>QCB328</t>
  </si>
  <si>
    <t>Cheese Burger Sliders TwinPack</t>
  </si>
  <si>
    <t>QCB455</t>
  </si>
  <si>
    <t>Cheese Blend Amer Skm Yel Slc Lvs - 6/5 LB</t>
  </si>
  <si>
    <t>Fully Cooked Classic Cheese Burger</t>
  </si>
  <si>
    <t>QCB475</t>
  </si>
  <si>
    <t>Cheese Burger Minis TwinPack</t>
  </si>
  <si>
    <t>QCB655</t>
  </si>
  <si>
    <t>CB640</t>
  </si>
  <si>
    <t>Fully Cooked Classic Burger</t>
  </si>
  <si>
    <t>QHB425</t>
  </si>
  <si>
    <t>Fully Cooked Beef Sausage Breakfast Biscuit</t>
  </si>
  <si>
    <t>QSB295</t>
  </si>
  <si>
    <t>Beef Sausage &amp; Cheese Breakfast Sandwich</t>
  </si>
  <si>
    <t>QSC225B</t>
  </si>
  <si>
    <t>Fully Cooked Pork Sausage Breakfast Biscuit</t>
  </si>
  <si>
    <t>QSC295P</t>
  </si>
  <si>
    <t>Sunrise Sausage &amp; Cheese Breakfast Sandwich</t>
  </si>
  <si>
    <t>QSC328P</t>
  </si>
  <si>
    <t xml:space="preserve">Commerical Case Price Bracket #1               (FOR MINIMUM - PLEASE REFER TO NOTES SECTION)                </t>
  </si>
  <si>
    <t xml:space="preserve">ES Foods </t>
  </si>
  <si>
    <t>Reduced Fat Nacho/Spicy Cheese Sauce Reduced Sodium</t>
  </si>
  <si>
    <t>05811</t>
  </si>
  <si>
    <t>CHEESE NAT AMER FBD BARREL - 500 LB (40800)</t>
  </si>
  <si>
    <t>Frozen Minimum:  5000 lbs Combined</t>
  </si>
  <si>
    <t>Reduced Fat Cheese Sauce, Reduced Sodium</t>
  </si>
  <si>
    <t>05812</t>
  </si>
  <si>
    <t>Redcued Fat Mac &amp; Cheese Reduced Sodium</t>
  </si>
  <si>
    <t>05905</t>
  </si>
  <si>
    <t>Whole Grain Reduced Fat Mac &amp; Cheese Reduced Sodium</t>
  </si>
  <si>
    <t>05915</t>
  </si>
  <si>
    <t>Grilled Cheese Sandwich</t>
  </si>
  <si>
    <t>Ciabatta Cheese Melt Sandwich</t>
  </si>
  <si>
    <t>Pepper Jack Ciabatta Cheese Melt Sandwich</t>
  </si>
  <si>
    <t>IW Grilled Cheese Sandwich</t>
  </si>
  <si>
    <t>IW Ciabatta Cheese Melt Sandwich</t>
  </si>
  <si>
    <t>IW Pepper Jack Ciabatta Cheese Melt Sandwich</t>
  </si>
  <si>
    <t xml:space="preserve">WG Breakfasts Bowtie w/Egg &amp; Cheese </t>
  </si>
  <si>
    <t>IW WG Breakfast Bowtie</t>
  </si>
  <si>
    <t>WG Breakfast Bowtie w/Egg &amp; Pepper Jack Cheese</t>
  </si>
  <si>
    <t xml:space="preserve">IW WG Breakfast Bowtie w/Egg &amp; Pepper Jack Cheese </t>
  </si>
  <si>
    <t xml:space="preserve">WG Mozzarella Pinwheel IW </t>
  </si>
  <si>
    <t>CHEESE MOZ LM PT SKM UNFZ PROC PK (41125)</t>
  </si>
  <si>
    <t>WG Pepperoni Pinwheel</t>
  </si>
  <si>
    <t>WG Philly Pinwheel</t>
  </si>
  <si>
    <t>WG Meatball Pinwheel</t>
  </si>
  <si>
    <t>WG Veggie Pinwheel</t>
  </si>
  <si>
    <t>WG Mozzarella Cheese Pinwheel</t>
  </si>
  <si>
    <t>IW WG Reduced Fat Pepperoni Pinwheel</t>
  </si>
  <si>
    <t>IW WG Philly Steak &amp; Cheese Pinwheel</t>
  </si>
  <si>
    <t>IW WG Meatball Pinwheel</t>
  </si>
  <si>
    <t>IW WG Veggie Pinwheel</t>
  </si>
  <si>
    <t xml:space="preserve">Mozzarella Cheese </t>
  </si>
  <si>
    <t>Shelf Stable Cheese - 5000 lbs  combined (ship separately)</t>
  </si>
  <si>
    <t xml:space="preserve">SS Provolone Cheese </t>
  </si>
  <si>
    <t xml:space="preserve">SS Pepper Jack Cheese </t>
  </si>
  <si>
    <t>SS Cheddar Cheese</t>
  </si>
  <si>
    <t xml:space="preserve">SS Wisconsin Swiss Cheese </t>
  </si>
  <si>
    <t xml:space="preserve">SS Asiago Cheese </t>
  </si>
  <si>
    <t xml:space="preserve">SS Cheddar Cheese </t>
  </si>
  <si>
    <t xml:space="preserve">Breakfast Breaks - Thaw &amp; Serve Annie's Organic Graham &amp; String Cheese </t>
  </si>
  <si>
    <t>Thaw &amp; Serve Breakfast Breaks  - 7 Pallets combined</t>
  </si>
  <si>
    <t xml:space="preserve">Meal Breaks Beef &amp; Cheese Stick </t>
  </si>
  <si>
    <t xml:space="preserve">Shelf Stable Meal Breaks - 7 Pallets  combined </t>
  </si>
  <si>
    <t>Meal Breaks Cheese Cup</t>
  </si>
  <si>
    <t>Meal Breaks Cheese Stick w/Sun Butter</t>
  </si>
  <si>
    <t>Meal Breaks - Cheese Stick w/Marinara Sauce</t>
  </si>
  <si>
    <t xml:space="preserve">Meal Breaks Cheese Cup Nacho Meal </t>
  </si>
  <si>
    <t xml:space="preserve">Hot Meal Breaks Macaroni &amp; Cheese w/Carrots </t>
  </si>
  <si>
    <t>Hot Meal Breaks - 5 Pallets combined.  Can ship w/frozen items</t>
  </si>
  <si>
    <t xml:space="preserve">Meal Breaks - Frozen Lasagna with Veggie Crumbles </t>
  </si>
  <si>
    <t xml:space="preserve">Crustless PBJ Sandwich &amp; Cheese Meal </t>
  </si>
  <si>
    <t xml:space="preserve">Thaw &amp; Serve Meal Breaks - 7 Pallets Combined </t>
  </si>
  <si>
    <t xml:space="preserve">White Turkey &amp; Cheese Sandwich Meal </t>
  </si>
  <si>
    <t xml:space="preserve">The Italian WRAP Meal </t>
  </si>
  <si>
    <t>Meal Breaks - Frozen Turkey Ham &amp; Cheese Sandwich Meal</t>
  </si>
  <si>
    <t>Meal Breaks - Thaw &amp; Serve Crustless Sunbutter Sandwich &amp; String Cheese</t>
  </si>
  <si>
    <t xml:space="preserve">Meal Breaks - Frozen Chicken on a Waffle Sandwich Meal </t>
  </si>
  <si>
    <t xml:space="preserve">Meal Breaks - Frozen Pizza Sub Hoagie Sandwich Meal </t>
  </si>
  <si>
    <t xml:space="preserve">Meal Breaks - Frozen Crustless Strawberry Jelly Sandwich &amp; String Cheese </t>
  </si>
  <si>
    <t xml:space="preserve">Meal Breaks - Thaw &amp; Serve Turkey Stick &amp; String Cheese </t>
  </si>
  <si>
    <t xml:space="preserve">Combo Turkey Salami, Bologna &amp; Cheese Hoagie Meal </t>
  </si>
  <si>
    <t>61920S</t>
  </si>
  <si>
    <t xml:space="preserve">Commerical Case Price Bracket #1            5,000 - 9,999 lbs                </t>
  </si>
  <si>
    <t xml:space="preserve">Commerical Case Price Bracket #2            10,000 - 19,999 lbs </t>
  </si>
  <si>
    <t xml:space="preserve">Commerical Case Price Bracket #3            Truckload </t>
  </si>
  <si>
    <t>Foster Poultry Farms</t>
  </si>
  <si>
    <t>Beef Chili Cheese &amp; Bean Burrito PF Fiesta</t>
  </si>
  <si>
    <t>5,000 lb minimum, can be combined with other products to meet minimum</t>
  </si>
  <si>
    <t>Taco Snack Beef &amp; Cheese</t>
  </si>
  <si>
    <t>Chicken and Cheese Bean Burrito</t>
  </si>
  <si>
    <t>Chicken and Cheese Burrito</t>
  </si>
  <si>
    <t>Cheese and Bean Burrito Fiesta Red Sauce</t>
  </si>
  <si>
    <t>Beef Cheese and Bean Burrito</t>
  </si>
  <si>
    <t>Egg Bean and Cheese Breakfast Burrito</t>
  </si>
  <si>
    <t>Egg, Pork Sausage, Bean &amp; Cheese Breakfast Burrito</t>
  </si>
  <si>
    <t>Cheese, Turkey Sausage &amp; Egg Breakfast Grab Wraps®</t>
  </si>
  <si>
    <t>Cheese Quesadilla</t>
  </si>
  <si>
    <t>Cheese Enchilada</t>
  </si>
  <si>
    <t>IW Taco Snack Beef &amp; Cheese</t>
  </si>
  <si>
    <t>IW Beef Cheese and Bean Burrito</t>
  </si>
  <si>
    <t>IW Egg, Pork Sausage, Bean &amp; Cheese Breakfast Burrito</t>
  </si>
  <si>
    <t>WG Egg, Turkey Sausage, Bean &amp; Cheese Breakfast Burrito IW</t>
  </si>
  <si>
    <t>IW Cheese, Turkey Sausage &amp; Egg Breakfast Grab Wraps®</t>
  </si>
  <si>
    <t xml:space="preserve">Cheese, Beef, Bean and Red Chili Burrito </t>
  </si>
  <si>
    <t>Cheese &amp; Bean Burrito</t>
  </si>
  <si>
    <t>IW Cheese and Bean Burrito</t>
  </si>
  <si>
    <t>100% WG Lower Fat Corn Dog, CN, IW</t>
  </si>
  <si>
    <t>100103D</t>
  </si>
  <si>
    <t>CHICKEN LARGE CHILLED-BULK DARK</t>
  </si>
  <si>
    <t>100% WG Lower Fat Corn Dog, CN</t>
  </si>
  <si>
    <t>Cajun Style Diced NAE Chicken Breast</t>
  </si>
  <si>
    <t>100103W</t>
  </si>
  <si>
    <t>CHICKEN LARGE CHILLED-BULK WHITE</t>
  </si>
  <si>
    <t>Parmesan Garlic NAE Diced Chicken</t>
  </si>
  <si>
    <t xml:space="preserve">Bold Bites Cajun Seasoned </t>
  </si>
  <si>
    <t>Bold Bites Chile Verde</t>
  </si>
  <si>
    <t>Bold Bites Parmesan Garlic</t>
  </si>
  <si>
    <t>NAE FC Oven Roasted Diced Chicken</t>
  </si>
  <si>
    <t>NAE FC Shredded Chicken</t>
  </si>
  <si>
    <t>100% Whole Grain Mini Corn Dog, CN</t>
  </si>
  <si>
    <t xml:space="preserve">Commerical Case Price Bracket #1            (1 Pallet)                </t>
  </si>
  <si>
    <t>FRESH INNOVATIONS</t>
  </si>
  <si>
    <t>SLICED APPLES 100/2OZ</t>
  </si>
  <si>
    <t>APPLES FOR FURTHER PROCESSING-BULK</t>
  </si>
  <si>
    <t>SLICED APPLES 200/2OZ</t>
  </si>
  <si>
    <t>SLICED APPLES 100/4OZ</t>
  </si>
  <si>
    <t>SLICED APPLES 4/3 LB</t>
  </si>
  <si>
    <t>SLICED APPLES 100/3OZ</t>
  </si>
  <si>
    <t>SLICED APPLES 16/12OZ</t>
  </si>
  <si>
    <t xml:space="preserve">FEE for Service    Price Bracket #1            (1 Pallet)                </t>
  </si>
  <si>
    <t>Commericial Equivalent           Case Price Bracket #1    (1 Pallet)</t>
  </si>
  <si>
    <t>FRUIT</t>
  </si>
  <si>
    <t xml:space="preserve">Commerical Case Price Bracket #1      FOB MANUFACTURER                 </t>
  </si>
  <si>
    <t xml:space="preserve">Commerical Case Price Bracket #2            (TRUCKLOAD DEL'D) </t>
  </si>
  <si>
    <t>Commerical Case Price Bracket #3            (10 PALLETS DEL'D)</t>
  </si>
  <si>
    <t>Garden Banner</t>
  </si>
  <si>
    <t>Xtra Heavy Mayo 4/1 Gal</t>
  </si>
  <si>
    <t>GB1010</t>
  </si>
  <si>
    <t>Oil Vegetable Bulk</t>
  </si>
  <si>
    <t>Xtra Heavy Mayo 30 lb ctn</t>
  </si>
  <si>
    <t>GB1011</t>
  </si>
  <si>
    <t>Premium Mayo 4/1 Gal</t>
  </si>
  <si>
    <t>GB1030</t>
  </si>
  <si>
    <t>Premium Mayo 30 lb. ctn</t>
  </si>
  <si>
    <t>GB1031</t>
  </si>
  <si>
    <t>Lite Mayo 4/1 Gal</t>
  </si>
  <si>
    <t>GB1040</t>
  </si>
  <si>
    <t>Lite Mayo 30 lb. ctn</t>
  </si>
  <si>
    <t>GB1041</t>
  </si>
  <si>
    <t>Ranch Dressing 4/1 Gal</t>
  </si>
  <si>
    <t>GB2020</t>
  </si>
  <si>
    <t>Lite Ranch  4/1 Gal</t>
  </si>
  <si>
    <t>GB2140</t>
  </si>
  <si>
    <t>Lite Ranch no msg 4/1 Gal</t>
  </si>
  <si>
    <t>GB2180</t>
  </si>
  <si>
    <t>Golden Italian 4/1 Gal</t>
  </si>
  <si>
    <t>GB2040</t>
  </si>
  <si>
    <t>Creamy Caesar  4/1 Gal</t>
  </si>
  <si>
    <t>GB2080</t>
  </si>
  <si>
    <t>1000 Island 4/1 Gal</t>
  </si>
  <si>
    <t>GB2051</t>
  </si>
  <si>
    <t xml:space="preserve">Commerical Case Price Bracket #1            (3500-31999)                </t>
  </si>
  <si>
    <t xml:space="preserve">Commerical Case Price Bracket #2            (32000 truckload) </t>
  </si>
  <si>
    <t>High Liner Foods</t>
  </si>
  <si>
    <t xml:space="preserve">OR WG Brd Pollock Rectangle 3 oz </t>
  </si>
  <si>
    <t>PLK BLK BULK FRZ</t>
  </si>
  <si>
    <t>OR WG Brd Pollock Bites 0.5 oz.</t>
  </si>
  <si>
    <t xml:space="preserve">OR WG Nacho Pollock Stick    1 oz  </t>
  </si>
  <si>
    <t xml:space="preserve">OR WG Potato Crunch Pollock Wedge 3.6 oz  </t>
  </si>
  <si>
    <t xml:space="preserve">OR WG Potato Crunch Pollock Strip       1.3 oz  </t>
  </si>
  <si>
    <t xml:space="preserve">OR WG Potato Crunch Pollock Nugget .875 oz  </t>
  </si>
  <si>
    <t xml:space="preserve">OR WG Sweet Potato Pollock Stick 1 oz  </t>
  </si>
  <si>
    <t xml:space="preserve">OR WG Sweet Potato Pollock Nugget 1 oz  </t>
  </si>
  <si>
    <t xml:space="preserve">OR WG Cornmeal BrdPollock Strip 1.25 oz  </t>
  </si>
  <si>
    <t xml:space="preserve">OR WG Pollock and Cheese Rectangle 3.6 oz  </t>
  </si>
  <si>
    <t xml:space="preserve">OR WG  Brd  Pollock Fillet Shape 3.6 oz </t>
  </si>
  <si>
    <t xml:space="preserve">OR WG Golden Crunchy Pollock Rectangles 3.6 oz </t>
  </si>
  <si>
    <t xml:space="preserve">OR WG Golden Crunchy Pollock Nuggets 1 oz </t>
  </si>
  <si>
    <t xml:space="preserve">OR WG Golden Crunchy Pollock Stx 1 oz </t>
  </si>
  <si>
    <t>OR WG Sweetp Potato Pollock 3.6 oz</t>
  </si>
  <si>
    <t xml:space="preserve">OR WG Golden Crunchy Brd 1oz Pollock Stx </t>
  </si>
  <si>
    <t>OR WG Golden Crunch Fish Shapes 1 oz</t>
  </si>
  <si>
    <t xml:space="preserve">OR WG Golden Crunchy Brd3.6 oz Pollock Wedge </t>
  </si>
  <si>
    <t xml:space="preserve">OR WG Potato Crunch Pollock Fillet 3.6 oz </t>
  </si>
  <si>
    <t>06533C</t>
  </si>
  <si>
    <t xml:space="preserve">OR WG Potato Crunch Pollock Nugget 1 oz </t>
  </si>
  <si>
    <t>06551C</t>
  </si>
  <si>
    <t xml:space="preserve">OR WG Italian Style Reduced Sodium .84 oz   </t>
  </si>
  <si>
    <t>G1042DF</t>
  </si>
  <si>
    <t>BULK MOZZ REDSOD</t>
  </si>
  <si>
    <t xml:space="preserve">Commerical Case Price Bracket #3                       (25 PALLET SHIPMENT) </t>
  </si>
  <si>
    <t>COMBINATION PRODUCT</t>
  </si>
  <si>
    <t>HOUSE OF RAEFORD FARMS</t>
  </si>
  <si>
    <t>PULLED ROTISSERIE SEASONED CHICKEN ALL WHITE</t>
  </si>
  <si>
    <t>BULK CHILLED CHICKEN - LARGE</t>
  </si>
  <si>
    <t xml:space="preserve">PRODUCT CODE 10202 (ALL BREAST) MUST BE PROCESSED IN COMBINATION WITH PRODUCT CODE 20437 - CN WHOLE GRAIN CHICKEN MINI CORN DOG NUGGET PRODUCED FROM THIGH MEAT TO DRAW DOWN BOTH WHITE/DARK BALANCE. </t>
  </si>
  <si>
    <t>CN WG CHICKEN MINI CORN DOG NUGGET - ALL THIGH MEAT</t>
  </si>
  <si>
    <t xml:space="preserve">PRODUCT CODE 20437 CN WG CHICKEN MINI CORN DOG NUGGET (ALL THIGH) MUST BE PROCESSED IN COMBINATION WITH PRODUCT CODE 10202 (ALL BREAST) PULLED ROTISSERIE SEASONED CHICKN  TO DRAW DOWN BOTH WHITE/DARK BALANCE. </t>
  </si>
  <si>
    <t>NATURAL PROPORTION PRODUCTS - 60% WHITE / 40% DARK</t>
  </si>
  <si>
    <t>PULLED ROTISSERIE SEASONED CHICKEN (WHITE/DARK)</t>
  </si>
  <si>
    <t xml:space="preserve">CN WG WHITE/DARK CHICKEN MINI CORN DOG NUGGET "NO ADDED NITRATES"  </t>
  </si>
  <si>
    <t>WG CN MAPLE FLAVORED PANCAKE BATTER WRAPPED CHICKEN SAUSAGE FRANK BREAKFAST BITE  "NO ADDED NITRATES"</t>
  </si>
  <si>
    <t>BULK CHILLED CHICKEN LARGE</t>
  </si>
  <si>
    <t xml:space="preserve">HOUSE OF RAEFORD FARMS </t>
  </si>
  <si>
    <t xml:space="preserve">FEE for Service    Price Bracket #1            (5 PALLET SHIPMENT)                </t>
  </si>
  <si>
    <t>FEE for Service          Price Bracket #2                   (15 PALLET SHIPMENT)</t>
  </si>
  <si>
    <t>FEE for Service         Price Bracket #3                  (25 PALLET SHIPMENT)</t>
  </si>
  <si>
    <t>Commericial Equivalent           Case Price Bracket #1        (5 PALLET SHIPMENT)</t>
  </si>
  <si>
    <t>Commericial Equivalent           Case Price Bracket #2       (15 PALLET SHIPMENT)</t>
  </si>
  <si>
    <t>Commericial Equivalent           Case Price Bracket #3        (25 PALLET SHIPMENT)</t>
  </si>
  <si>
    <t>CHICKEN</t>
  </si>
  <si>
    <t>NATURAL PROPORTION PRODUCTGS - 60% WHITE / 40% DARK</t>
  </si>
  <si>
    <t xml:space="preserve">Commerical Case Price Bracket #1                    (0-999 Case Volume)                </t>
  </si>
  <si>
    <t xml:space="preserve">Commerical Case Price Bracket #2                      (1,000-1,999 Case  Volume ) </t>
  </si>
  <si>
    <t xml:space="preserve">Commerical Case Price Bracket #3                  (GT 2,000 Case Volume) </t>
  </si>
  <si>
    <t>Idahoan</t>
  </si>
  <si>
    <t>Idahoan® Smartmash® Mashed Potatoes 8/26 oz. bags</t>
  </si>
  <si>
    <t>Potatoes For Processing into Dehy Prd-Bulk</t>
  </si>
  <si>
    <t>Delivered Price</t>
  </si>
  <si>
    <t>Idahoan Real® Mashed Potatoes</t>
  </si>
  <si>
    <t>Idahoan® Premium Reduced Sodium Loaded Baked® Mashed Potatoes 12/31oz. Bags</t>
  </si>
  <si>
    <t>Idahoan Honest Earth Creamy Mash 8/26 oz. bags</t>
  </si>
  <si>
    <t>Idahoan Au Gratin Potatoes 12/20.35 oz. bags</t>
  </si>
  <si>
    <t>Idahoan Real Mashed Low Sodium with Vitamin C 12/25.2 oz. bags</t>
  </si>
  <si>
    <t>Idahoan Premium Baby Reds Mashed Potatoes 8/32.85 oz. bags</t>
  </si>
  <si>
    <t>Idahoan Real Mashed Potatoes w/Vit C 12/26 oz. bags</t>
  </si>
  <si>
    <t>Idahoan Premium Homestyle Mashed 12/28 oz. bags</t>
  </si>
  <si>
    <t>Integrated Food Service</t>
  </si>
  <si>
    <t>Grilled Cheese w/Turkey Bacon Bits- IW</t>
  </si>
  <si>
    <t xml:space="preserve">Minimum Delivery: FOB Distributor - 40,000#. </t>
  </si>
  <si>
    <t>Grilled Cheese on Whole Grain- IW</t>
  </si>
  <si>
    <t>Spicy Grilled Cheese on Whole Grain- IW</t>
  </si>
  <si>
    <t>Grilled Cheese on Whole Grain- Bulk</t>
  </si>
  <si>
    <t>Chili Cheese Dog- IW</t>
  </si>
  <si>
    <t>Turkey Ham &amp; Cheese on WG Hawaiian Bun- IW</t>
  </si>
  <si>
    <t>Chorizo Seasoned Beef &amp; Cheese Sunrise Stick</t>
  </si>
  <si>
    <t>Three Cheese Breakfast Quesadilla- IW</t>
  </si>
  <si>
    <t>Beef Sausage &amp; Cheese On WG Mini Bagel</t>
  </si>
  <si>
    <t>Three Cheese Lunch Quesadilla- IW</t>
  </si>
  <si>
    <t>Taco Torta- IW</t>
  </si>
  <si>
    <t>Beef Taco Stick- IW</t>
  </si>
  <si>
    <t>Three Cheese Corn Enchilada- Bulk</t>
  </si>
  <si>
    <t>Cheese Enchilada w/Sauce (2 per tray)</t>
  </si>
  <si>
    <t>Beef &amp; Cheese Chalupa- Bulk</t>
  </si>
  <si>
    <t>Beef &amp; Cheese Chalupa- IW</t>
  </si>
  <si>
    <t>Bean &amp; Cheese Chalupa- Bulk</t>
  </si>
  <si>
    <t>Bean &amp; Cheese Chalupa- IW</t>
  </si>
  <si>
    <t>All American Cheeseburger- IW</t>
  </si>
  <si>
    <t>Cheeseburger Sliders- IW</t>
  </si>
  <si>
    <t>C18021</t>
  </si>
  <si>
    <t>C80916</t>
  </si>
  <si>
    <t>Beef Sausage Sandwich on WG Hawaian Bun- IW</t>
  </si>
  <si>
    <t>C99018</t>
  </si>
  <si>
    <t>Beef Maple Sausage Sandwich on WG Hawaian Bun- IW</t>
  </si>
  <si>
    <t>C99118</t>
  </si>
  <si>
    <t>Maple Beef Sausage and Pancake Sandwich- IW</t>
  </si>
  <si>
    <t>C99120</t>
  </si>
  <si>
    <t>C45015</t>
  </si>
  <si>
    <t>BBQ Rib Sandwich- IW</t>
  </si>
  <si>
    <t>C46007</t>
  </si>
  <si>
    <t>All American Burger- IW</t>
  </si>
  <si>
    <t>C47007</t>
  </si>
  <si>
    <t>C47107</t>
  </si>
  <si>
    <t>C47220</t>
  </si>
  <si>
    <t>C45019</t>
  </si>
  <si>
    <t>C82605</t>
  </si>
  <si>
    <t>C82651</t>
  </si>
  <si>
    <t>Beef Taco Stick- Bulk</t>
  </si>
  <si>
    <t>C44019</t>
  </si>
  <si>
    <t xml:space="preserve">This item not available in commercial </t>
  </si>
  <si>
    <t xml:space="preserve">This item is not available with commodity cheese discount only. Avaiable with commodity beef and/or beef and cheese only </t>
  </si>
  <si>
    <t>Triple B 100% Beef Burger w/o Foil Wrappers- Bulk</t>
  </si>
  <si>
    <t>C32225B</t>
  </si>
  <si>
    <t>N32225B</t>
  </si>
  <si>
    <t>Triple B 100% Beef Burger w/o Foil Wrappers- Sleeve Pack</t>
  </si>
  <si>
    <t>C32225P</t>
  </si>
  <si>
    <t>N32225P</t>
  </si>
  <si>
    <t>Triple B 100% Beef Burger with foil wrappers- Bulk</t>
  </si>
  <si>
    <t>C32300B</t>
  </si>
  <si>
    <t>N32300B</t>
  </si>
  <si>
    <t>C32300B-NF</t>
  </si>
  <si>
    <t>N32300B-NF</t>
  </si>
  <si>
    <t>C32400B</t>
  </si>
  <si>
    <t>N32400B</t>
  </si>
  <si>
    <t>Smokey BBQ Beef Patty- Bulk</t>
  </si>
  <si>
    <t>C35225B</t>
  </si>
  <si>
    <t>Mini Slider Burger Patty- Bulk</t>
  </si>
  <si>
    <t>C12120B</t>
  </si>
  <si>
    <t>N12120B</t>
  </si>
  <si>
    <t>Charbroiled Beef Patty 10% APP- Bulk</t>
  </si>
  <si>
    <t>C12225B</t>
  </si>
  <si>
    <t>N12225B</t>
  </si>
  <si>
    <t>Charbroiled Beef Patty 10% APP- Sleeve Pack</t>
  </si>
  <si>
    <t>C12225P</t>
  </si>
  <si>
    <t>N12225P</t>
  </si>
  <si>
    <t>C12240B</t>
  </si>
  <si>
    <t>N12240B</t>
  </si>
  <si>
    <t>Chrabroiled Beef Patty w/Applesauce- Bulk</t>
  </si>
  <si>
    <t>C15250B</t>
  </si>
  <si>
    <t>Charbroiled Beef Mesquite Patty- Bulk</t>
  </si>
  <si>
    <t>C15260B</t>
  </si>
  <si>
    <t>N15260B</t>
  </si>
  <si>
    <t>Charbroiled Beef &amp; Onion Patty- Bulk</t>
  </si>
  <si>
    <t>C23260B</t>
  </si>
  <si>
    <t>N23260B</t>
  </si>
  <si>
    <t>Beef Salisbury Beef Patty- Bulk</t>
  </si>
  <si>
    <t>C25215B</t>
  </si>
  <si>
    <t>All Beef Crumbles- 4/10# Bags</t>
  </si>
  <si>
    <t>C32000B</t>
  </si>
  <si>
    <t>N32000B</t>
  </si>
  <si>
    <t>Kettle Cook Beef Taco Meat- 8/5# Boil-in-Bag</t>
  </si>
  <si>
    <t>C78000B</t>
  </si>
  <si>
    <t>N78000B</t>
  </si>
  <si>
    <t>Fully Cooked Chorizo Seasoned Beef Filling- 8/5# Boil-in-Bags</t>
  </si>
  <si>
    <t>C79000B</t>
  </si>
  <si>
    <t>N79000B</t>
  </si>
  <si>
    <t>BBQ Rib Shaped Patty (No Sauce)- Bulk</t>
  </si>
  <si>
    <t>C34225B</t>
  </si>
  <si>
    <t>N34225B</t>
  </si>
  <si>
    <t>Teriyaki Beef Blasters w/3.5 LB Bag of Sauce- Bulk</t>
  </si>
  <si>
    <t>C16070GLZ</t>
  </si>
  <si>
    <t>N16070GLZ</t>
  </si>
  <si>
    <t>Zesty Italian Beef Meatballs- 2/20# Bags</t>
  </si>
  <si>
    <t>C19200B</t>
  </si>
  <si>
    <t>N19200B</t>
  </si>
  <si>
    <t>Meatballs- 2/2# Bags</t>
  </si>
  <si>
    <t>C22050B</t>
  </si>
  <si>
    <t>N22050B</t>
  </si>
  <si>
    <t>Beef Sausage Patty- Bulk</t>
  </si>
  <si>
    <t>C32120B</t>
  </si>
  <si>
    <t>Beef Maple Sausage Patty- Bulk</t>
  </si>
  <si>
    <t>C39120B</t>
  </si>
  <si>
    <t>N39120B</t>
  </si>
  <si>
    <t xml:space="preserve">Commerical Case Price Bracket #1            (3 Pallet Minimum Delivery per Drop. Mixed Product Ok)                </t>
  </si>
  <si>
    <t xml:space="preserve">Commerical Case Price Bracket #2            (FOB Sunnyvale, TX, 1 Pallet Minimum) </t>
  </si>
  <si>
    <t>International Food Solutions, Inc.</t>
  </si>
  <si>
    <t>AFS Whole Grain Tangerine Chicken</t>
  </si>
  <si>
    <t>CHICKEN LEGS CHILLED - BULK</t>
  </si>
  <si>
    <t>Price Not Valid thru Dot</t>
  </si>
  <si>
    <t>AFS Whole Grain Dark Meat Chicken Nuggets</t>
  </si>
  <si>
    <t>AFS Whole Grain General Tso's Chicken</t>
  </si>
  <si>
    <t>AFS Whole Grain Japanese Cherry Blossom Sweet n Sour Chicken</t>
  </si>
  <si>
    <t>AFS Whole Grain Sriracha Honey Chicken</t>
  </si>
  <si>
    <t>AFS Teriyaki Chicken - Gluten Free</t>
  </si>
  <si>
    <t>AFS New Orleans Cajun Chicken</t>
  </si>
  <si>
    <t>AFS Thai Sweet Chili Chicken - Gluten Free</t>
  </si>
  <si>
    <t xml:space="preserve">AFS Beef Strips - No Sauce </t>
  </si>
  <si>
    <t>BEEF BNLS SPECIAL TRM FRZ CTN-60LB</t>
  </si>
  <si>
    <t xml:space="preserve">AFS Mongolian Beef </t>
  </si>
  <si>
    <t xml:space="preserve">AFS Teriyaki Beef </t>
  </si>
  <si>
    <t xml:space="preserve">AFS Korean BBQ Beef </t>
  </si>
  <si>
    <t xml:space="preserve"> BEEF BNLS SPECIAL TRM FRZ CTN-60LB</t>
  </si>
  <si>
    <t>Comida Vida Chicken Anaheim Mini Burrito</t>
  </si>
  <si>
    <t>CHICKEN LARGE CHILLED - BULK</t>
  </si>
  <si>
    <t>Comida Vida Chicken Anaheim Mini Burrito IW</t>
  </si>
  <si>
    <t>Comida Vida Shredded Chicken &amp; Cheese Tamale</t>
  </si>
  <si>
    <t>Comida Vida Seasoned Shredded Chicken Shreds</t>
  </si>
  <si>
    <t>Comida Vida Beef Barbacoa Shreds</t>
  </si>
  <si>
    <t>Comida Vida Shredded Chicken Tinga</t>
  </si>
  <si>
    <t xml:space="preserve">FEE for Service    Price Bracket #1            (3 Pallet Minimum Delivery per Drop. Mixed Product Ok)                </t>
  </si>
  <si>
    <t>FEE for Service    Price Bracket #2            (FOB Sunnyvale, TX, 1 Pallet Minimum)</t>
  </si>
  <si>
    <t>Commericial Equivalent           
Case Price Bracket #1 (3 Pallet Minimum Delivery per Drop. Mixed Product Ok)</t>
  </si>
  <si>
    <t>Commericial Equivalent           Case Price Bracket #2 (FOB Sunnyvale, TX, 1 Pallet Minimum)</t>
  </si>
  <si>
    <t>PROC CHICKEN</t>
  </si>
  <si>
    <t>Comida Vida Beef Barbocoa Mini Burrito</t>
  </si>
  <si>
    <t>Comida Vida Pork Carnitas Mini Burrito</t>
  </si>
  <si>
    <t>PROC PORK</t>
  </si>
  <si>
    <t>PORK PICNIC BNLS FRZ CTN-60LB</t>
  </si>
  <si>
    <t>Comida Vida Beef Barbocoa Mini Burrito IW</t>
  </si>
  <si>
    <t>Comida Vida Pork Carnitas Mini Burrito IW</t>
  </si>
  <si>
    <t>Comida Vida Beef &amp; Cheese Tamale</t>
  </si>
  <si>
    <t>Comida Vida Pork Carnitas Shreds</t>
  </si>
  <si>
    <t>Comida Vida Jamaican Beef Patty - Mild</t>
  </si>
  <si>
    <t>BEEF COARSE GROUND FRZ CTN-60LB</t>
  </si>
  <si>
    <t>Comida Vida Jamaican Beef Patty IW - Mild</t>
  </si>
  <si>
    <t>Meat Type White /  Dark   /  Thigh</t>
  </si>
  <si>
    <t xml:space="preserve">Commerical Case Price Bracket #1            (4,000 Pounds)          </t>
  </si>
  <si>
    <t>Commerical Case Price Bracket #2            (4,000 Pounds)</t>
  </si>
  <si>
    <t>Commerical Case Price Bracket #3            (4,000 Pounds)</t>
  </si>
  <si>
    <t>ADDITIONAL PTV BID ALLOWANCE PASSED TO CUSTOMER</t>
  </si>
  <si>
    <t>ADDITIONAL JTS BID ALLOWANCE PASSED TO CUSTOMER</t>
  </si>
  <si>
    <t>Jennie-O</t>
  </si>
  <si>
    <t>Sliced Canadian Style Turkey Ham (1oz MT/MT ALT)</t>
  </si>
  <si>
    <t>2031</t>
  </si>
  <si>
    <t>Dark</t>
  </si>
  <si>
    <t>TURKEY CHILLED -BULK</t>
  </si>
  <si>
    <t>See notes letter</t>
  </si>
  <si>
    <t>203135</t>
  </si>
  <si>
    <t>Thigh</t>
  </si>
  <si>
    <t>TURKEY THIGHS BNLS SKNLS CHILLED-BULK</t>
  </si>
  <si>
    <t xml:space="preserve">Raw Ground Turkey </t>
  </si>
  <si>
    <t>205135</t>
  </si>
  <si>
    <t>Smoke House Turkey Breast Snack Sticks</t>
  </si>
  <si>
    <t>207130</t>
  </si>
  <si>
    <t>White</t>
  </si>
  <si>
    <t>Sweet BBQ Turkey Breast Snack Sticks</t>
  </si>
  <si>
    <t>207230</t>
  </si>
  <si>
    <t>Buffalo Turkey Breast Snack Sticks</t>
  </si>
  <si>
    <t>207430</t>
  </si>
  <si>
    <t xml:space="preserve">Sliced Turkey Combo Pack: Ham 21-3.06 oz svg
Salami 21-3.00 oz svg, Bologna 23-2.79 oz svg </t>
  </si>
  <si>
    <t>2095</t>
  </si>
  <si>
    <t>Varies</t>
  </si>
  <si>
    <t xml:space="preserve">Sliced Turkey Italian Combo Pack: Ham 21-3.06 oz svg
Salami 21-3.00 oz svg, Pepperoni 22-2.95 oz svg </t>
  </si>
  <si>
    <t>209612</t>
  </si>
  <si>
    <t xml:space="preserve">Sliced Oven Roasted Turkey Breast </t>
  </si>
  <si>
    <t>2099</t>
  </si>
  <si>
    <t>Sliced Oven Roasted Turkey Breast 12-1.5 lb units</t>
  </si>
  <si>
    <t>209918</t>
  </si>
  <si>
    <t>Pepperoni Style Seasoned Turkey Slices 1.5"
8 / 2-2.5 lb units per case</t>
  </si>
  <si>
    <t>213008</t>
  </si>
  <si>
    <t>20.00 AVG</t>
  </si>
  <si>
    <t>18.44 AVG</t>
  </si>
  <si>
    <t xml:space="preserve">L`Attitudes Pot Roast Thigh Entrée </t>
  </si>
  <si>
    <t>215634</t>
  </si>
  <si>
    <t>35.00 AVG</t>
  </si>
  <si>
    <t>32.42AVG</t>
  </si>
  <si>
    <t xml:space="preserve">1.41 oz Browned Turkey Breast Steak </t>
  </si>
  <si>
    <t>230324</t>
  </si>
  <si>
    <t>NAE All Natural Oven Roasted Sliced Turkey Breast</t>
  </si>
  <si>
    <t>231812</t>
  </si>
  <si>
    <t>All Natural Oven Roasted Sliced Turkey Breast</t>
  </si>
  <si>
    <t>231818</t>
  </si>
  <si>
    <t>All Natural Smoked Sliced Turkey Breast 12-1.5 lb Units</t>
  </si>
  <si>
    <t>231918</t>
  </si>
  <si>
    <t xml:space="preserve">All Natural Sliced Turkey Ham 1.75" Coins </t>
  </si>
  <si>
    <t>232012</t>
  </si>
  <si>
    <t xml:space="preserve">Sliced Turkey Ham 12-1 lb units </t>
  </si>
  <si>
    <t>Sliced Turkey Ham 4-5.25 lb units</t>
  </si>
  <si>
    <t>256535</t>
  </si>
  <si>
    <t>All Natural Sliced Turkey Ham 12-1.5 lb Units</t>
  </si>
  <si>
    <t>256818</t>
  </si>
  <si>
    <t>NAE All Natural Sliced Turkey Ham 6-2.0 lb Units</t>
  </si>
  <si>
    <t>256821</t>
  </si>
  <si>
    <t>All Natural Sliced Turkey Ham 4-5.25 lb units</t>
  </si>
  <si>
    <t>256835</t>
  </si>
  <si>
    <t xml:space="preserve">All Natural Sliced Turkey Breast 1.75" Coins </t>
  </si>
  <si>
    <t>257412</t>
  </si>
  <si>
    <t>Sliced Turkey Salami 12-1.5 lb units</t>
  </si>
  <si>
    <t>263118</t>
  </si>
  <si>
    <t>Sliced Turkey Pastrami 12-1.5 lb units</t>
  </si>
  <si>
    <t>263418</t>
  </si>
  <si>
    <t>Pre-Cooked Turkey Bacon
(1 oz MT/MT ALT)</t>
  </si>
  <si>
    <t>271106</t>
  </si>
  <si>
    <t xml:space="preserve">Pre-Cooked Turkey Taco Meat </t>
  </si>
  <si>
    <t>284028</t>
  </si>
  <si>
    <t>Pre-Cooked Turkey Sausage &amp; Country Gravy
(White &amp; Dark Meat) 
(1 oz MT/MT ALT)</t>
  </si>
  <si>
    <t>284328</t>
  </si>
  <si>
    <t>Pre-Cooked Turkey &amp; Gravy (White &amp; Dark Meat)</t>
  </si>
  <si>
    <t>284728</t>
  </si>
  <si>
    <t>Pre-Cooked Turkey Spaghetti Sauce 
(White &amp; Dark Meat)</t>
  </si>
  <si>
    <t>285328</t>
  </si>
  <si>
    <t>Pre-Cooked Turkey Chili
(White &amp; Dark Meat)</t>
  </si>
  <si>
    <t>285428</t>
  </si>
  <si>
    <t>Pre-Cooked Turkey Taco
(White &amp; Dark Meat)</t>
  </si>
  <si>
    <t>285628</t>
  </si>
  <si>
    <t>285928</t>
  </si>
  <si>
    <t>Pre-Cooked Turkey &amp; Gravy  (All White Meat)</t>
  </si>
  <si>
    <t>286228</t>
  </si>
  <si>
    <t>NAE Cooked Breast and Thigh Roast (2oz MT/MT ALT)  
(3.29 oz as Packed)</t>
  </si>
  <si>
    <t>317004</t>
  </si>
  <si>
    <t>43.00 Avg.</t>
  </si>
  <si>
    <t>42.72 AVG</t>
  </si>
  <si>
    <t>2.47 as
served</t>
  </si>
  <si>
    <t>Reduced Sodium Smoked Uncured White Turkey Frank</t>
  </si>
  <si>
    <t>Reduced Sodium Smoked Uncured Turkey Frank</t>
  </si>
  <si>
    <t>Country Recipe Turkey Sausage Patties 
(1 oz MT/MT ALT)</t>
  </si>
  <si>
    <t>All Natural Turkey Kielbasa</t>
  </si>
  <si>
    <t>Pre-Cooked Turkey Sausage Patty (1 oz MT/MT/ALT)</t>
  </si>
  <si>
    <t>Country Recipe Turkey Sausage Links 
(1 oz MT/MT ALT)</t>
  </si>
  <si>
    <t>Pre-Cooked Turkey Burger (White &amp; Dark Meat)</t>
  </si>
  <si>
    <t>Pre-Cooked All Natural Turkey Breast Strips</t>
  </si>
  <si>
    <t>Turkey Sausage &amp; Biscuit Sandwich 1 oz Mt/Mt Alt</t>
  </si>
  <si>
    <t>617160</t>
  </si>
  <si>
    <t>Canadian Style Turkey Bacon &amp; English Muffin 1 oz Mt/Mt Alt</t>
  </si>
  <si>
    <t>617260</t>
  </si>
  <si>
    <t>Oven Roasted Turkey Breast &amp; Cheese on Bun 2 oz Mt/Mt Alt</t>
  </si>
  <si>
    <t>617360</t>
  </si>
  <si>
    <t>Turkey Ham &amp; Cheese on Bun 2 oz Mt/Mt Alt</t>
  </si>
  <si>
    <t>617460</t>
  </si>
  <si>
    <t>Pre Cooked Turkey Italian Crumble Hand Pinched</t>
  </si>
  <si>
    <t>639630</t>
  </si>
  <si>
    <t>Pre-Cooked Turkey Chorizo Crumbles (White &amp; Dark Meat)</t>
  </si>
  <si>
    <t>639740</t>
  </si>
  <si>
    <t>Pre-Cooked Turkey Meatball (White &amp; Dark Meat)</t>
  </si>
  <si>
    <t>639930</t>
  </si>
  <si>
    <t>Pre-Cooked Turkey Savory Crumbles (White &amp; Dark Meat)</t>
  </si>
  <si>
    <t>640140</t>
  </si>
  <si>
    <t>640740</t>
  </si>
  <si>
    <t>Diced Turkey Ham (2oz MT/MT ALT)</t>
  </si>
  <si>
    <t xml:space="preserve">Diced Oven Roasted Turkey Breast </t>
  </si>
  <si>
    <t>Pepperoni Style Season Tky 1/4" Diced</t>
  </si>
  <si>
    <t>642420</t>
  </si>
  <si>
    <t>All Natural Smoked Turkey Coins IW 1 oz Mt/Mt Alt</t>
  </si>
  <si>
    <t>643022</t>
  </si>
  <si>
    <t>FC Turkey Meatballs IW 2 oz Mt/Mt Alt</t>
  </si>
  <si>
    <t>643129</t>
  </si>
  <si>
    <t>All Natural Turkey Breast Strips IW 2 oz Mt/Mt Alt</t>
  </si>
  <si>
    <t>643220</t>
  </si>
  <si>
    <t>Diced Turkey Ham IW 1 oz Mt/Mt Alt</t>
  </si>
  <si>
    <t>643320</t>
  </si>
  <si>
    <t>Pre-Cooked Chunked Turkey White</t>
  </si>
  <si>
    <t>644820</t>
  </si>
  <si>
    <t xml:space="preserve">Turkey Ham 20% Water Added </t>
  </si>
  <si>
    <t>16.00 Avg.</t>
  </si>
  <si>
    <t>14.57 AVG</t>
  </si>
  <si>
    <t xml:space="preserve">Turkey Ham Log 3-10 lb units </t>
  </si>
  <si>
    <t>813030</t>
  </si>
  <si>
    <t xml:space="preserve">Oven Roasted Breast Log       3-10 lb units </t>
  </si>
  <si>
    <t>813130</t>
  </si>
  <si>
    <t xml:space="preserve">Grand Champ Oven Roasted Skinless Turkey Breast </t>
  </si>
  <si>
    <t>835402</t>
  </si>
  <si>
    <t>20.8 Avg.</t>
  </si>
  <si>
    <t>21.82 AVG</t>
  </si>
  <si>
    <t xml:space="preserve">Blue Ribbon Oven Roasted Skinless Turkey Breast
Reduced Sodium </t>
  </si>
  <si>
    <t>836402</t>
  </si>
  <si>
    <t>20.3 AVG</t>
  </si>
  <si>
    <t>Natural Choice Browned Turkey Breast (2oz MT/MT ALT)</t>
  </si>
  <si>
    <t>846902</t>
  </si>
  <si>
    <t>16.50 Avg.</t>
  </si>
  <si>
    <t>16.7 AVG</t>
  </si>
  <si>
    <t>VIP Roasted Turkey Breast 1/4" Slice Intact</t>
  </si>
  <si>
    <t>878403</t>
  </si>
  <si>
    <t>45.00 Avg.</t>
  </si>
  <si>
    <t>43.8 AVG</t>
  </si>
  <si>
    <t>Independent Draw Down</t>
  </si>
  <si>
    <t>White Only</t>
  </si>
  <si>
    <t>Dark Only</t>
  </si>
  <si>
    <t>Mimimum Requirement for Delivery</t>
  </si>
  <si>
    <t>JTM</t>
  </si>
  <si>
    <t>SIGNATURE Turkey Meatball (5 ct.)</t>
  </si>
  <si>
    <t>2.85</t>
  </si>
  <si>
    <t>TURKEY THIGHS BNLS SKNLS CHILLED BULK</t>
  </si>
  <si>
    <t>4,200#</t>
  </si>
  <si>
    <t>PREMIUM Turkey Meatball (5 ct.)</t>
  </si>
  <si>
    <t>2.60</t>
  </si>
  <si>
    <t>Turkey Mini Corn Dogs (6 ct.)</t>
  </si>
  <si>
    <t>4.02</t>
  </si>
  <si>
    <t>Mini Turkey Sausage Pancake Bites (6 ct.)</t>
  </si>
  <si>
    <t>Country Breakfast Scramble</t>
  </si>
  <si>
    <t>3.65</t>
  </si>
  <si>
    <t>PREMIUM Turkey Taco Filling</t>
  </si>
  <si>
    <t>3.45</t>
  </si>
  <si>
    <t>SIGNATURE Turkey Taco Filling</t>
  </si>
  <si>
    <t>3.26</t>
  </si>
  <si>
    <t>SIGNATURE Turkey Chili w/ Beans</t>
  </si>
  <si>
    <t>5.83</t>
  </si>
  <si>
    <t>PREMIUM Southwest Turkey Chili
(no beans)</t>
  </si>
  <si>
    <t>5.00</t>
  </si>
  <si>
    <t>PREMIUM Zesty Turkey Spaghetti Sauce</t>
  </si>
  <si>
    <t>6.00</t>
  </si>
  <si>
    <t>PREMIUM Turkey Sausage Patty</t>
  </si>
  <si>
    <t>1.30</t>
  </si>
  <si>
    <t>PREMIUM Turkey Taco Filling &amp; Queso Sauce</t>
  </si>
  <si>
    <t>Mini Turkey Corn Dogs (5ct.) &amp; 
WGR Macaroni &amp; Cheese</t>
  </si>
  <si>
    <t>Broccoli &amp; Cheese Soup</t>
  </si>
  <si>
    <t>CHEESE CHED YELLOW BLOCK-40</t>
  </si>
  <si>
    <t>PREMIUM Cheddar Cheese Sauce</t>
  </si>
  <si>
    <t>1.82</t>
  </si>
  <si>
    <t>PREMIUM Jalapeño Cheese Sauce</t>
  </si>
  <si>
    <t>SIGNATURE Cheddar Cheese Sauce</t>
  </si>
  <si>
    <t>1.90</t>
  </si>
  <si>
    <t>PREMIUM Queso Blanco Sauce</t>
  </si>
  <si>
    <t>2.00</t>
  </si>
  <si>
    <t>SIGNATURE Alfredo Sauce</t>
  </si>
  <si>
    <t>1.83</t>
  </si>
  <si>
    <t xml:space="preserve">SIGNATURE Nacho Jalapeño Cheese Sauce </t>
  </si>
  <si>
    <t>1.89</t>
  </si>
  <si>
    <t>SIGNATURE Spicy Queso Blanco Cheese Sauce</t>
  </si>
  <si>
    <t>PREMIUM Three Cheese Sauce</t>
  </si>
  <si>
    <t>1.79</t>
  </si>
  <si>
    <t xml:space="preserve">PREMIUM Golden Hatch Queso Sauce </t>
  </si>
  <si>
    <t>SIGNATURE (Elbow) Macaroni &amp; Cheese</t>
  </si>
  <si>
    <t>PREMIUM (Elbow) Macaroni &amp; Cheese</t>
  </si>
  <si>
    <t>PREMIUM (Stick) Macaroni &amp; Cheese</t>
  </si>
  <si>
    <t>SIGNATURE (Stick) Macaroni &amp; Cheese</t>
  </si>
  <si>
    <t>PREMIUM Alfredo Sauce w/ Penne Pasta</t>
  </si>
  <si>
    <t>VALUE (Elbow) Macaroni &amp; Cheese</t>
  </si>
  <si>
    <t xml:space="preserve">PREMIUM Three Cheese Cavatappi </t>
  </si>
  <si>
    <t>PREMIUM Bistro Creamy Penne Alfredo</t>
  </si>
  <si>
    <t>5.78</t>
  </si>
  <si>
    <t>PREMIUM (Elbow) Macaroni &amp; Cheese
* 3# Bags</t>
  </si>
  <si>
    <t xml:space="preserve">Queso Blanco </t>
  </si>
  <si>
    <t>PREMIUM Three Bean Chili (Plant Forward)
- Portion Pack Bowl</t>
  </si>
  <si>
    <t>8.00</t>
  </si>
  <si>
    <t>TOMATO PASTE FOR BULK PROCESSING</t>
  </si>
  <si>
    <t>PREMIUM Three Bean Chili (Plant Forward)</t>
  </si>
  <si>
    <t>4.00</t>
  </si>
  <si>
    <t>Creamy Tomato Soup</t>
  </si>
  <si>
    <t>Marinara Sauce</t>
  </si>
  <si>
    <t>3.50</t>
  </si>
  <si>
    <t>Buffalo Style Sauce</t>
  </si>
  <si>
    <t>1.00</t>
  </si>
  <si>
    <t>Barbecue Sauce (Clean Label)</t>
  </si>
  <si>
    <t>1.25</t>
  </si>
  <si>
    <t>SIGNATURE Beef Meatball (5 ct.)</t>
  </si>
  <si>
    <t>CP5030</t>
  </si>
  <si>
    <t>2.80</t>
  </si>
  <si>
    <t>5030CE</t>
  </si>
  <si>
    <t>SIGNATURE Beef Meatball (4 ct.)</t>
  </si>
  <si>
    <t>CP5035</t>
  </si>
  <si>
    <t>5035CE</t>
  </si>
  <si>
    <t>PREMIUM Beef Meatball (5 ct.)</t>
  </si>
  <si>
    <t>CP5049</t>
  </si>
  <si>
    <t>5049CE</t>
  </si>
  <si>
    <t>PREMIUM Beef Meatball (4 ct.)</t>
  </si>
  <si>
    <t>CP5057</t>
  </si>
  <si>
    <t>2.52</t>
  </si>
  <si>
    <t>5057CE</t>
  </si>
  <si>
    <t>SIGNATURE Cheeseburger</t>
  </si>
  <si>
    <t>CP5151</t>
  </si>
  <si>
    <t>4.80</t>
  </si>
  <si>
    <t>5151CE</t>
  </si>
  <si>
    <t>Mac (Elbow)</t>
  </si>
  <si>
    <t>CHEESE NAT AMER FBD BARREL-500LB(40800)</t>
  </si>
  <si>
    <t>CP5163</t>
  </si>
  <si>
    <t>5163CE</t>
  </si>
  <si>
    <t>PREMIUM Cincy Style Chili</t>
  </si>
  <si>
    <t>CP519</t>
  </si>
  <si>
    <t>5.58</t>
  </si>
  <si>
    <t>519CE</t>
  </si>
  <si>
    <t>VALUE Beef Taco Filling</t>
  </si>
  <si>
    <t>CP5232</t>
  </si>
  <si>
    <t>2.89</t>
  </si>
  <si>
    <t>5232CE</t>
  </si>
  <si>
    <t>PREMIUM Beef Taco Filling</t>
  </si>
  <si>
    <t>CP5249</t>
  </si>
  <si>
    <t>2.71</t>
  </si>
  <si>
    <t>5249CE</t>
  </si>
  <si>
    <t>SIGNATURE Beef Taco Filling</t>
  </si>
  <si>
    <t>CP5250</t>
  </si>
  <si>
    <t>3.17</t>
  </si>
  <si>
    <t>5250CE</t>
  </si>
  <si>
    <t>SIGNATURE Taco Filling w/ Beef</t>
  </si>
  <si>
    <t>CP5252</t>
  </si>
  <si>
    <t>2.94</t>
  </si>
  <si>
    <t>5252CE</t>
  </si>
  <si>
    <t>CP5258</t>
  </si>
  <si>
    <t>3.03</t>
  </si>
  <si>
    <t>5258CE</t>
  </si>
  <si>
    <t>PREMIUM Beef Chili w/ Beans</t>
  </si>
  <si>
    <t>CP5309</t>
  </si>
  <si>
    <t>4.84</t>
  </si>
  <si>
    <t>5309CE</t>
  </si>
  <si>
    <t>SIGNATURE Hot Dog Chili</t>
  </si>
  <si>
    <t>CP5320</t>
  </si>
  <si>
    <t>4.60</t>
  </si>
  <si>
    <t>5320CE</t>
  </si>
  <si>
    <t>SIGNATURE Beef Chili (No Beans)</t>
  </si>
  <si>
    <t>CP5333</t>
  </si>
  <si>
    <t>5.15</t>
  </si>
  <si>
    <t>5333CE</t>
  </si>
  <si>
    <t>SELECT Southwest Beef Chili con Carne
(w/ Beans)</t>
  </si>
  <si>
    <t>CP5337</t>
  </si>
  <si>
    <t>5.64</t>
  </si>
  <si>
    <t>5337CE</t>
  </si>
  <si>
    <t>SELECT Southwest Beef Chili con Carne
(No Beans)</t>
  </si>
  <si>
    <t>CP5338</t>
  </si>
  <si>
    <t>5338CE</t>
  </si>
  <si>
    <t>CP5360</t>
  </si>
  <si>
    <t>5360CE</t>
  </si>
  <si>
    <t>- -</t>
  </si>
  <si>
    <t>PREMIUM Hot Honey Sloppy Joe</t>
  </si>
  <si>
    <t>CP5407</t>
  </si>
  <si>
    <t>3.92</t>
  </si>
  <si>
    <t>5407CE</t>
  </si>
  <si>
    <t>SIGNATURE Beef Sloppy Joe</t>
  </si>
  <si>
    <t>CP545</t>
  </si>
  <si>
    <t>3.63</t>
  </si>
  <si>
    <t>545CE</t>
  </si>
  <si>
    <t>CP5501</t>
  </si>
  <si>
    <t>5501CE</t>
  </si>
  <si>
    <t>CP5502</t>
  </si>
  <si>
    <t>5502CE</t>
  </si>
  <si>
    <t>VALUE Beef Spaghetti Sauce</t>
  </si>
  <si>
    <t>CP5528</t>
  </si>
  <si>
    <t>5528CE</t>
  </si>
  <si>
    <t>PREMIUM Beef Spaghetti Sauce</t>
  </si>
  <si>
    <t>CP5533</t>
  </si>
  <si>
    <t>5533CE</t>
  </si>
  <si>
    <t>PREMIUM Zesty Beef Spaghetti Sauce</t>
  </si>
  <si>
    <t>CP5578</t>
  </si>
  <si>
    <t>5.60</t>
  </si>
  <si>
    <t>5578CE</t>
  </si>
  <si>
    <t>SIGNATURE Spaghetti w/ Italian Meat Sauce</t>
  </si>
  <si>
    <t>CP5590</t>
  </si>
  <si>
    <t>7.44</t>
  </si>
  <si>
    <t>5590CE</t>
  </si>
  <si>
    <t>SIGNATURE Rotini w/ Italian Meat Sauce</t>
  </si>
  <si>
    <t>CP5591</t>
  </si>
  <si>
    <t>5591CE</t>
  </si>
  <si>
    <t>SIGNATURE Rotini w/ Italian Meat Sauce
* 3.34# Bags</t>
  </si>
  <si>
    <t>CP5543</t>
  </si>
  <si>
    <t>5543CE</t>
  </si>
  <si>
    <t xml:space="preserve">PREMIUM Beef Steak Patty </t>
  </si>
  <si>
    <t>CP5610</t>
  </si>
  <si>
    <t>2.50</t>
  </si>
  <si>
    <t>5610CE</t>
  </si>
  <si>
    <t>SIGNATURE Beef Hoagie Patty</t>
  </si>
  <si>
    <t>CP5630</t>
  </si>
  <si>
    <t>5630CE</t>
  </si>
  <si>
    <t xml:space="preserve">SIGNATURE Meatloaf Slices  </t>
  </si>
  <si>
    <t>CP5631</t>
  </si>
  <si>
    <t>3.20</t>
  </si>
  <si>
    <t>5631CE</t>
  </si>
  <si>
    <t xml:space="preserve">SIGNATURE Salisbury Steak  </t>
  </si>
  <si>
    <t>CP5632</t>
  </si>
  <si>
    <t>2.78</t>
  </si>
  <si>
    <t>5632CE</t>
  </si>
  <si>
    <t>SIGNATURE Beef Patty with Mushrooms</t>
  </si>
  <si>
    <t>CP5637</t>
  </si>
  <si>
    <t>5637CE</t>
  </si>
  <si>
    <t xml:space="preserve">SIGNATURE Beef Patty </t>
  </si>
  <si>
    <t>CP5659</t>
  </si>
  <si>
    <t>5659CE</t>
  </si>
  <si>
    <t>CP5661</t>
  </si>
  <si>
    <t>2.20</t>
  </si>
  <si>
    <t>5661CE</t>
  </si>
  <si>
    <t>CP5670</t>
  </si>
  <si>
    <t>2.45</t>
  </si>
  <si>
    <t>5670CE</t>
  </si>
  <si>
    <t>PREMIUM Beef Steak Patty w/ Mushrooms</t>
  </si>
  <si>
    <t>CP5671</t>
  </si>
  <si>
    <t>2.25</t>
  </si>
  <si>
    <t>5671CE</t>
  </si>
  <si>
    <t>PREMIUM Salisbury Steak with Mushrooms</t>
  </si>
  <si>
    <t>CP5678</t>
  </si>
  <si>
    <t>5678CE</t>
  </si>
  <si>
    <t>VALUE Beef Patty</t>
  </si>
  <si>
    <t>CP5679</t>
  </si>
  <si>
    <t>5679CE</t>
  </si>
  <si>
    <t>SIGNATURE Beef Patty</t>
  </si>
  <si>
    <t>CP5682</t>
  </si>
  <si>
    <t>5682CE</t>
  </si>
  <si>
    <t>PREMIUM Beef Steak Patty</t>
  </si>
  <si>
    <t>CP5683</t>
  </si>
  <si>
    <t>3.00</t>
  </si>
  <si>
    <t>5683CE</t>
  </si>
  <si>
    <t>SIGNATURE WGR Breaded Beef Patty</t>
  </si>
  <si>
    <t>CP5695</t>
  </si>
  <si>
    <t>3.35</t>
  </si>
  <si>
    <t>5695CE</t>
  </si>
  <si>
    <t>SIGNATURE Beef Chili w/ Beans</t>
  </si>
  <si>
    <t>CP579</t>
  </si>
  <si>
    <t>579CE</t>
  </si>
  <si>
    <t>SIGNATURE Seasoned Beef "Philly" Steak</t>
  </si>
  <si>
    <t>CP5813</t>
  </si>
  <si>
    <t>2.86</t>
  </si>
  <si>
    <t>5813CE</t>
  </si>
  <si>
    <t>SIGNATURE Beef Crumbles w/ VPP</t>
  </si>
  <si>
    <t>CP5868</t>
  </si>
  <si>
    <t>2.44</t>
  </si>
  <si>
    <t>5868CE</t>
  </si>
  <si>
    <t>PREMIUM Beef Taco Filling
&amp; Cheddar Sauce</t>
  </si>
  <si>
    <t>CP5982</t>
  </si>
  <si>
    <t>&amp; Cheddar Cheese Sauce</t>
  </si>
  <si>
    <t>SIGNATURE Pork Meatball (4 ct.)</t>
  </si>
  <si>
    <t>CP5036</t>
  </si>
  <si>
    <t>PORK PICNIC BNLS FRZN CTN-60LN</t>
  </si>
  <si>
    <t>5036CE</t>
  </si>
  <si>
    <t>SIGNATURE Pork Taco Filling</t>
  </si>
  <si>
    <t>CP5205</t>
  </si>
  <si>
    <t>5205CE</t>
  </si>
  <si>
    <t>SIGNATURE Pork Sloppy Joe</t>
  </si>
  <si>
    <t>CP5401</t>
  </si>
  <si>
    <t>3.44</t>
  </si>
  <si>
    <t>5401CE</t>
  </si>
  <si>
    <t>SIGNATURE Homestyle Pork Sausage Gravy</t>
  </si>
  <si>
    <t>CP552</t>
  </si>
  <si>
    <t>3.95</t>
  </si>
  <si>
    <t>552CE</t>
  </si>
  <si>
    <t>PREMIUM Zesty Pork Spaghetti Sauce</t>
  </si>
  <si>
    <t>CP5521</t>
  </si>
  <si>
    <t>5.91</t>
  </si>
  <si>
    <t>5521CE</t>
  </si>
  <si>
    <t>SIGNATURE Pork Breakfast Patty</t>
  </si>
  <si>
    <t>CP5635</t>
  </si>
  <si>
    <t>1.31</t>
  </si>
  <si>
    <t>5635CE</t>
  </si>
  <si>
    <t>PREMIUM Pork Sausage Patty</t>
  </si>
  <si>
    <t>CP5646</t>
  </si>
  <si>
    <t>5646CE</t>
  </si>
  <si>
    <t>PREMIUM Homestyle Pork Sausage Patty</t>
  </si>
  <si>
    <t>CP5649</t>
  </si>
  <si>
    <t>1.33</t>
  </si>
  <si>
    <t>5649CE</t>
  </si>
  <si>
    <t xml:space="preserve">PREMIUM Homestyle Pork Sausage Links
</t>
  </si>
  <si>
    <t>CP5653</t>
  </si>
  <si>
    <t>5653CE</t>
  </si>
  <si>
    <t>PREMIUM Homestyle Pork Sausage Patty (Croissant size)</t>
  </si>
  <si>
    <t>CP5674</t>
  </si>
  <si>
    <t>5674CE</t>
  </si>
  <si>
    <t>SIGNATURE Pork Rib Patty with Honey BBQ Sauce</t>
  </si>
  <si>
    <t>CP5690</t>
  </si>
  <si>
    <t>5690CE</t>
  </si>
  <si>
    <t>SIGNATURE WGR Breaded Pork Chop Shaped Patty</t>
  </si>
  <si>
    <t>CP5694</t>
  </si>
  <si>
    <t>5694CE</t>
  </si>
  <si>
    <t>Reduced Sodium Brown Gravy</t>
  </si>
  <si>
    <t>COMMERCIAL</t>
  </si>
  <si>
    <t>2.22</t>
  </si>
  <si>
    <t>Salsa Verde (w/ Tomatillos &amp; Hatch Chilies)</t>
  </si>
  <si>
    <t>5719CE</t>
  </si>
  <si>
    <t>1.06</t>
  </si>
  <si>
    <t>WGR Pretzel Bites (2 ct..)</t>
  </si>
  <si>
    <t>1.72</t>
  </si>
  <si>
    <t>Steel-Cut Oatmeal - BOWLS</t>
  </si>
  <si>
    <t>Thai Sweet Chili Sauce</t>
  </si>
  <si>
    <t>General Tso</t>
  </si>
  <si>
    <t>Korean BBQ Sauce</t>
  </si>
  <si>
    <t>Asian Brown Sauce</t>
  </si>
  <si>
    <t>Sweet Teriyaki Sauce</t>
  </si>
  <si>
    <t>Sweet and Sour Sauce</t>
  </si>
  <si>
    <t>Hunan Orange Sauce</t>
  </si>
  <si>
    <t>Kraft Heinz Food Company</t>
  </si>
  <si>
    <t>Heinz Ketchup 10lb Jug Kosher 114 oz</t>
  </si>
  <si>
    <t>42,74</t>
  </si>
  <si>
    <t>1140,00</t>
  </si>
  <si>
    <t>0,60</t>
  </si>
  <si>
    <t>9,83</t>
  </si>
  <si>
    <t>$0,4776</t>
  </si>
  <si>
    <t>$4,69</t>
  </si>
  <si>
    <t>1 case or Truck Load</t>
  </si>
  <si>
    <t>Heinz Ketchup Dip &amp; Squeeze, 27g</t>
  </si>
  <si>
    <t>29,76</t>
  </si>
  <si>
    <t>500,00</t>
  </si>
  <si>
    <t>0,95</t>
  </si>
  <si>
    <t>6,47</t>
  </si>
  <si>
    <t>$3,09</t>
  </si>
  <si>
    <t>Heinz No Salt Added Crushed Tomatoes 10TIN 6LB</t>
  </si>
  <si>
    <t>39,38</t>
  </si>
  <si>
    <t>572,00</t>
  </si>
  <si>
    <t>1,10</t>
  </si>
  <si>
    <t>10,55</t>
  </si>
  <si>
    <t>$5,04</t>
  </si>
  <si>
    <t>Heinz No Salt Added Diced Tomatoes 10TIN 6LB</t>
  </si>
  <si>
    <t>605,00</t>
  </si>
  <si>
    <t>1,04</t>
  </si>
  <si>
    <t>3,27</t>
  </si>
  <si>
    <t>$1,56</t>
  </si>
  <si>
    <t>Heinz No Salt Added Spaghetti Sauce</t>
  </si>
  <si>
    <t>12,13</t>
  </si>
  <si>
    <t>$5,79</t>
  </si>
  <si>
    <t>Heinz No Salt Added Marinara</t>
  </si>
  <si>
    <t>9,16</t>
  </si>
  <si>
    <t>$4,37</t>
  </si>
  <si>
    <t>Simply Heinz BBQ Sauce 1oz/100ct</t>
  </si>
  <si>
    <t>6,25</t>
  </si>
  <si>
    <t>100,00</t>
  </si>
  <si>
    <t>1,00</t>
  </si>
  <si>
    <t>0,84</t>
  </si>
  <si>
    <t>$0,40</t>
  </si>
  <si>
    <t>Heinz Tomato Soup 51oz can/12ct</t>
  </si>
  <si>
    <t>38,25</t>
  </si>
  <si>
    <t>144,00</t>
  </si>
  <si>
    <t>4,25</t>
  </si>
  <si>
    <t>6,75</t>
  </si>
  <si>
    <t>$3,22</t>
  </si>
  <si>
    <t>Heinz BBQ Sauce Dispenser Pack 2/1.5 gallons</t>
  </si>
  <si>
    <t>29,00</t>
  </si>
  <si>
    <t>464,00</t>
  </si>
  <si>
    <t>4,83</t>
  </si>
  <si>
    <t>$2,31</t>
  </si>
  <si>
    <t>Simply Heinz Ketchup Vol-Pac 1/3 gal bag</t>
  </si>
  <si>
    <t>28,50</t>
  </si>
  <si>
    <t>760,00</t>
  </si>
  <si>
    <t>6,46</t>
  </si>
  <si>
    <t>Heinz Ketchup Vol-Pac 1/3 gal bag</t>
  </si>
  <si>
    <t>6,20</t>
  </si>
  <si>
    <t>$2,96</t>
  </si>
  <si>
    <t>Heinz Ketchup 6/#10 Cans</t>
  </si>
  <si>
    <t>42,75</t>
  </si>
  <si>
    <t>9,30</t>
  </si>
  <si>
    <t>$4,44</t>
  </si>
  <si>
    <t>Heinz Ketchup Packets 1500ct/9g</t>
  </si>
  <si>
    <t>29,80</t>
  </si>
  <si>
    <t>1500,00</t>
  </si>
  <si>
    <t>0,32</t>
  </si>
  <si>
    <t>6,60</t>
  </si>
  <si>
    <t>$3,15</t>
  </si>
  <si>
    <t>Heinz Ketchup 6/#10 Pouches</t>
  </si>
  <si>
    <t>Heinz Ketchup Dispenser Pack</t>
  </si>
  <si>
    <t>Simply Heinz Ketchup Dispenser Pack</t>
  </si>
  <si>
    <t>5,99</t>
  </si>
  <si>
    <t>$2,86</t>
  </si>
  <si>
    <t>Heinz Low Sodium Tomato Ketchup-#10 Pouch Pack</t>
  </si>
  <si>
    <t>1141,00</t>
  </si>
  <si>
    <t>9,84</t>
  </si>
  <si>
    <t>$4,70</t>
  </si>
  <si>
    <t>Heinz Low Sodium Tomato Ketchup-1.5 gal</t>
  </si>
  <si>
    <t>6,55</t>
  </si>
  <si>
    <t>$3,13</t>
  </si>
  <si>
    <t>Heinz BBQ Sauce 2oz/60ct</t>
  </si>
  <si>
    <t>7,50</t>
  </si>
  <si>
    <t>60,00</t>
  </si>
  <si>
    <t>2,00</t>
  </si>
  <si>
    <t>1,23</t>
  </si>
  <si>
    <t>$0,59</t>
  </si>
  <si>
    <t>Heinz Salsa Cups 2oz/60ct</t>
  </si>
  <si>
    <t>0,62</t>
  </si>
  <si>
    <t>$0,30</t>
  </si>
  <si>
    <t>Heinz Marinara Sauce Dip Cup 2oz/60ct</t>
  </si>
  <si>
    <t>1,61</t>
  </si>
  <si>
    <t>$0,77</t>
  </si>
  <si>
    <t>Heinz Taco Sauce-mild 9g/200ct</t>
  </si>
  <si>
    <t>4,00</t>
  </si>
  <si>
    <t>200,00</t>
  </si>
  <si>
    <t>0,76</t>
  </si>
  <si>
    <t>$0,36</t>
  </si>
  <si>
    <t>Heinz BBQ Sauce 12g/200ct</t>
  </si>
  <si>
    <t>5,29</t>
  </si>
  <si>
    <t>0,42</t>
  </si>
  <si>
    <t>1,01</t>
  </si>
  <si>
    <t>$0,48</t>
  </si>
  <si>
    <t>Hickory Smoke BBQ Sauce 1gal/4ct</t>
  </si>
  <si>
    <t>42,00</t>
  </si>
  <si>
    <t>672,00</t>
  </si>
  <si>
    <t>4,90</t>
  </si>
  <si>
    <t>$2,34</t>
  </si>
  <si>
    <t>Simply Heinz Ketchup Packets, 9g</t>
  </si>
  <si>
    <t>19,84</t>
  </si>
  <si>
    <t>1000,00</t>
  </si>
  <si>
    <t>4,49</t>
  </si>
  <si>
    <t>$2,14</t>
  </si>
  <si>
    <t>Pouch Pak Heinz Prepared Pizza Sauce #10/6ct</t>
  </si>
  <si>
    <t>11,25</t>
  </si>
  <si>
    <t>$5,37</t>
  </si>
  <si>
    <t>Pouch Pack Tomato Paste 6 #10</t>
  </si>
  <si>
    <t>41,63</t>
  </si>
  <si>
    <t>1168,00</t>
  </si>
  <si>
    <t>0,57</t>
  </si>
  <si>
    <t>32,11</t>
  </si>
  <si>
    <t>$15,34</t>
  </si>
  <si>
    <t>Pouch Pak Tomato Puree #10/6ct</t>
  </si>
  <si>
    <t>9,99</t>
  </si>
  <si>
    <t>$4,77</t>
  </si>
  <si>
    <t>Pouch Pak Tomato Sauce #10/6ct</t>
  </si>
  <si>
    <t>38,63</t>
  </si>
  <si>
    <t>295,00</t>
  </si>
  <si>
    <t>2,09</t>
  </si>
  <si>
    <t>9,80</t>
  </si>
  <si>
    <t>$4,68</t>
  </si>
  <si>
    <t>Tomato Paste - 6/#10 cans</t>
  </si>
  <si>
    <t>Heinz Fully Prepared Pizza Sauce 6/#10 Cans</t>
  </si>
  <si>
    <t>561,00</t>
  </si>
  <si>
    <t>13,69</t>
  </si>
  <si>
    <t>$6,54</t>
  </si>
  <si>
    <t>Heinz Spaghetti Sauce</t>
  </si>
  <si>
    <t>39,00</t>
  </si>
  <si>
    <t>567,00</t>
  </si>
  <si>
    <t>11,90</t>
  </si>
  <si>
    <t>$5,68</t>
  </si>
  <si>
    <t>Heinz 57 Sauce 1gal/2ct</t>
  </si>
  <si>
    <t>18,00</t>
  </si>
  <si>
    <t>480,00</t>
  </si>
  <si>
    <t>3,06</t>
  </si>
  <si>
    <t>$1,46</t>
  </si>
  <si>
    <t>Simply Heinz Tomato Ketchup #10 Pouch Pack</t>
  </si>
  <si>
    <t>8,98</t>
  </si>
  <si>
    <t>$4,29</t>
  </si>
  <si>
    <t>Heinz BBQ Dispenser - 0.75 Gallon Dispenser Pack</t>
  </si>
  <si>
    <t>14,50</t>
  </si>
  <si>
    <t>232,00</t>
  </si>
  <si>
    <t>2,88</t>
  </si>
  <si>
    <t>$1,38</t>
  </si>
  <si>
    <t>Heinz Ketchup Dispenser Pack - 2/0.75 gal</t>
  </si>
  <si>
    <t>14,25</t>
  </si>
  <si>
    <t>380,00</t>
  </si>
  <si>
    <t>3,11</t>
  </si>
  <si>
    <t>$1,49</t>
  </si>
  <si>
    <t>Heinz BBQ Sauce 1oz/100ct</t>
  </si>
  <si>
    <t>1,19</t>
  </si>
  <si>
    <t>$0,57</t>
  </si>
  <si>
    <t>Heinz Ketchup Packets, 9g</t>
  </si>
  <si>
    <t>9,92</t>
  </si>
  <si>
    <t>2,19</t>
  </si>
  <si>
    <t>$1,05</t>
  </si>
  <si>
    <t>3,97</t>
  </si>
  <si>
    <t>0,88</t>
  </si>
  <si>
    <t>$0,42</t>
  </si>
  <si>
    <t>4,32</t>
  </si>
  <si>
    <t>$2,06</t>
  </si>
  <si>
    <t>Heinz Ketchup Packets, 7g</t>
  </si>
  <si>
    <t>15,40</t>
  </si>
  <si>
    <t>0,25</t>
  </si>
  <si>
    <t>3,38</t>
  </si>
  <si>
    <t>$1,61</t>
  </si>
  <si>
    <t>Bull's Eye Original Barbecue Sauce 1/5 Gal</t>
  </si>
  <si>
    <t>49,06</t>
  </si>
  <si>
    <t>623,00</t>
  </si>
  <si>
    <t>1,26</t>
  </si>
  <si>
    <t>7,36</t>
  </si>
  <si>
    <t>$3,52</t>
  </si>
  <si>
    <t>Bull's Eye Honey Smoke Barbecue Sauce 4/1 Gal</t>
  </si>
  <si>
    <t>40,32</t>
  </si>
  <si>
    <t>512,00</t>
  </si>
  <si>
    <t>6,05</t>
  </si>
  <si>
    <t>$2,89</t>
  </si>
  <si>
    <t>Bull's Eye Barbecue Sauce Sweet 1 Gal</t>
  </si>
  <si>
    <t>41,60</t>
  </si>
  <si>
    <t>1,30</t>
  </si>
  <si>
    <t>5,41</t>
  </si>
  <si>
    <t>$2,58</t>
  </si>
  <si>
    <t>Bull's-Eye Original BBQ 1oz Single Serve (100ct)</t>
  </si>
  <si>
    <t>1,56</t>
  </si>
  <si>
    <t>$0,75</t>
  </si>
  <si>
    <t>Quality Chef Sloppy Joe Filling 6# bag/6ct</t>
  </si>
  <si>
    <t>36,00</t>
  </si>
  <si>
    <t>188,00</t>
  </si>
  <si>
    <t>4,92</t>
  </si>
  <si>
    <t>$2,35</t>
  </si>
  <si>
    <t>Heinz Classic Marinara Sauce</t>
  </si>
  <si>
    <t>4,64</t>
  </si>
  <si>
    <t>$2,22</t>
  </si>
  <si>
    <t>Taste Pleasers Gourmet Marinara Dip Cup 1oz/100ct</t>
  </si>
  <si>
    <t>1,25</t>
  </si>
  <si>
    <t>$0,60</t>
  </si>
  <si>
    <t>Land O'Lakes</t>
  </si>
  <si>
    <t>Ultimate Cheddar™ Cheese Dip Cups</t>
  </si>
  <si>
    <t>CHEESE NAT AMER BARREL-500 LB</t>
  </si>
  <si>
    <t>5,000 lbs. order minimum; must be met separately for dry/refrigerated and frozen orders.</t>
  </si>
  <si>
    <t>Mucho Queso™ Jalapeño Cheese Dip Cups</t>
  </si>
  <si>
    <t>Ultimate Cheddar™ Cheese Sauce</t>
  </si>
  <si>
    <t>Mucho Queso™Jalapeno Cheese Sauce</t>
  </si>
  <si>
    <t>Ultimate White Cheese Sauce Blend</t>
  </si>
  <si>
    <t>Shredded Cheddar and Monterey Jack Blend</t>
  </si>
  <si>
    <t>Shredded Mozzarella Cheese</t>
  </si>
  <si>
    <t>Shredded Sharp American Cheese</t>
  </si>
  <si>
    <t>Shredded RF Process American Cheese</t>
  </si>
  <si>
    <t>Shredded Mild Cheddar Cheese</t>
  </si>
  <si>
    <t>RS, RF Macaroni and Cheese Entree with Whole Grain</t>
  </si>
  <si>
    <t>RF Macaroni and Cheese Entree with Whole Grain</t>
  </si>
  <si>
    <t>RF Macaroni and Cheese Entree</t>
  </si>
  <si>
    <t>Macaroni and Cheese Entree with Whole Grain</t>
  </si>
  <si>
    <t>RS, RF Macaroni and Cheese Entree</t>
  </si>
  <si>
    <t>Mild Cheddar Cheese Cracker Cuts</t>
  </si>
  <si>
    <t>RF Mild Cheddar Cheese Cubes</t>
  </si>
  <si>
    <t>RF Colby-Jack Cheese Cubes</t>
  </si>
  <si>
    <t>RF Mild Cheddar Readi-Pac® Cheese Slices</t>
  </si>
  <si>
    <t>Pepper Jack Readi-Pac® Cheese Slices</t>
  </si>
  <si>
    <t>RF Swiss Readi-Pac® Cheese Slices</t>
  </si>
  <si>
    <t>RF Mild Cheddar Cheese Cubes, bulk</t>
  </si>
  <si>
    <t>Colby Jack Cheese Sticks</t>
  </si>
  <si>
    <t>RF Colby Jack Cheese Sticks</t>
  </si>
  <si>
    <t>Mild Cheddar Cheese Sticks</t>
  </si>
  <si>
    <t>RF Mild Cheddar Cheese Sticks</t>
  </si>
  <si>
    <t>160-slice Pasteurized Process American Cheese (White)</t>
  </si>
  <si>
    <t>184-slice Pasteurized Process American Cheese (Yellow)</t>
  </si>
  <si>
    <t>160-slice RF Pasteurized Process American Cheese (Yellow)</t>
  </si>
  <si>
    <t>160-slice Pasteurized Process American Cheese (Yellow)</t>
  </si>
  <si>
    <t>160-slice 25% RS, 50% RF Pasteurized Process American Cheese (Yellow)</t>
  </si>
  <si>
    <t>160-slice 50% RS, 50% RF Pasteurized Process American Cheese (Yellow)</t>
  </si>
  <si>
    <t>Pasteurized Process American Cheese Loaf (Yellow)</t>
  </si>
  <si>
    <t>Mozzarella String Cheese</t>
  </si>
  <si>
    <t>Light Mozzarella String Cheese</t>
  </si>
  <si>
    <t xml:space="preserve">Commerical Case Price Bracket #1            (38,000 lbs)                </t>
  </si>
  <si>
    <t xml:space="preserve">Commerical Case Price Bracket #2            (20,000 lbs) </t>
  </si>
  <si>
    <t>McCain Foods</t>
  </si>
  <si>
    <t>1/2" CRINKLE CUT OVEN READY</t>
  </si>
  <si>
    <t>OIF00055A</t>
  </si>
  <si>
    <t>Potato Bulk For Process Frz</t>
  </si>
  <si>
    <t>POTATO TATOR TOTS</t>
  </si>
  <si>
    <t>OIF00215A</t>
  </si>
  <si>
    <t>SEASONED THIN CUT FRIES 5/16"</t>
  </si>
  <si>
    <t>MCX03620</t>
  </si>
  <si>
    <t>SEASONED CROSS TRAX FRIES</t>
  </si>
  <si>
    <t>MCL03623</t>
  </si>
  <si>
    <t>SEASONED POTATO CUBES</t>
  </si>
  <si>
    <t>MCL03624</t>
  </si>
  <si>
    <t>SEASONED 8 CUT WEDGE FRIES</t>
  </si>
  <si>
    <t>MCX03626</t>
  </si>
  <si>
    <t>OVATIONS 3/8" CRINKLE CUT FRY</t>
  </si>
  <si>
    <t>MCF03761</t>
  </si>
  <si>
    <t>OVATIONS 3/8" STRAIGHT CUT FRY</t>
  </si>
  <si>
    <t>MCF03762</t>
  </si>
  <si>
    <t>FLAVORLASTS SHOESTRING FRIES</t>
  </si>
  <si>
    <t>MCF03786</t>
  </si>
  <si>
    <t>COUNTRY STYLE 10 CUT WEDGE FRY</t>
  </si>
  <si>
    <t>OIF00880A</t>
  </si>
  <si>
    <t>SMILES SHAPED POTATOES</t>
  </si>
  <si>
    <t>OIF03456</t>
  </si>
  <si>
    <t>HARVEST SWEET POTATO FRY</t>
  </si>
  <si>
    <t>MCF03725</t>
  </si>
  <si>
    <t>Sweet Potato Bulk Fresh Proc</t>
  </si>
  <si>
    <t>DELI ROASTED DICED POTATOES</t>
  </si>
  <si>
    <t>MCF03927</t>
  </si>
  <si>
    <t>HARVEST SPLDR DEEP GROVE CRINK</t>
  </si>
  <si>
    <t>MCF04566</t>
  </si>
  <si>
    <t>SPICY SKIN ON SPIRALS</t>
  </si>
  <si>
    <t>MCL03622</t>
  </si>
  <si>
    <t>1/4" SHOESTRING FRIES</t>
  </si>
  <si>
    <t>MCX01</t>
  </si>
  <si>
    <t>COUNTRY 8 CUT POTATOE WEDGES</t>
  </si>
  <si>
    <t>OIF00024A</t>
  </si>
  <si>
    <t>POTATO RED RST ROSEMARY GARLIC</t>
  </si>
  <si>
    <t>MCF04851</t>
  </si>
  <si>
    <t>SEASONED STRAIGHT CUT FRY 3/8"</t>
  </si>
  <si>
    <t>MCX03621</t>
  </si>
  <si>
    <t>HARVEST SPLENDOR CROSS TRAX</t>
  </si>
  <si>
    <t>MCF05074</t>
  </si>
  <si>
    <t>SEASONED HOMESTYLE MASHMAKERS</t>
  </si>
  <si>
    <t>OIF03613</t>
  </si>
  <si>
    <t>RED SODIUM SEASONED POT STIX</t>
  </si>
  <si>
    <t>MCX04717</t>
  </si>
  <si>
    <t>POTATO WEDGE SEASONED</t>
  </si>
  <si>
    <t>3/8" STRAIGHT CUT FRENCH FRIES</t>
  </si>
  <si>
    <t>MCX40</t>
  </si>
  <si>
    <t>GOLDEN SPIRAL FRENCH FRIES</t>
  </si>
  <si>
    <t>OIF01038A</t>
  </si>
  <si>
    <t>TATER TOTS REDUCED SODIUM</t>
  </si>
  <si>
    <t>POTATO SKINS</t>
  </si>
  <si>
    <t>MCX03602</t>
  </si>
  <si>
    <t>FFRY SPIRAL SEASONED RS</t>
  </si>
  <si>
    <t>POTATO HASH BROWN RND</t>
  </si>
  <si>
    <t>POTATO EMOTICONS</t>
  </si>
  <si>
    <t>CRISPY BAKEABLE CRINKLE FRIES</t>
  </si>
  <si>
    <t>SAVORY SEASONED SWEET POTATO</t>
  </si>
  <si>
    <t>FRENCH FRIES WAFFLE CUT</t>
  </si>
  <si>
    <t>OIF01037A</t>
  </si>
  <si>
    <t xml:space="preserve">Delivered Commerical Case Price Bracket #1            (5,000 pound Minimum Shipment)                </t>
  </si>
  <si>
    <t xml:space="preserve">Picked Up               FOB Vernon, CA. Commerical Case Price </t>
  </si>
  <si>
    <t>M.C.I. Foods, Inc.</t>
  </si>
  <si>
    <t>BURRITO BEAN, CHEDDAR CHEESE IW</t>
  </si>
  <si>
    <t>40# Cheddar Cheese Block Y</t>
  </si>
  <si>
    <t>BURRITO BEAN, CHEDDAR CHEESE YFT IW</t>
  </si>
  <si>
    <t>BURRITO BEAN, CHEDDAR CHEESE, GREEN CHILE IW</t>
  </si>
  <si>
    <t>BURRITO BEEF, AMERICAN CHEESE TACO SNACK YFT IW</t>
  </si>
  <si>
    <t>BURRITO CKN BF CHS TACO SANCK YFT IW</t>
  </si>
  <si>
    <t>BURRITO BEAN, CHEDDAR CHEESE  BULK</t>
  </si>
  <si>
    <t>BURRITO BEAN, CHEDDAR CHEESE  YFT BULK</t>
  </si>
  <si>
    <t>BURRITO BEAN, CHEDDAR CHS, GREEN CHILE BULK PACKED</t>
  </si>
  <si>
    <t>BURRITO BEAN, REDUCED FAT AMERICAN CHEESE BULK PACKED</t>
  </si>
  <si>
    <t>BURRITO BEAN, CHEDDAR CHEESE- Organic BULK PACKED</t>
  </si>
  <si>
    <t>BURRITO BEAN, BEEF, CHEDDAR CHEESE BULK PACKED</t>
  </si>
  <si>
    <t>BURRITO BEEF, AMERICAN CHEESE TACO SNACK YFT BULK PACKED</t>
  </si>
  <si>
    <t>BURRITO CKN BF CHS TACO SANCK YFT IBULK</t>
  </si>
  <si>
    <t>BURRITO BEAN, CHEDDAR CHEESE BULK PACKED</t>
  </si>
  <si>
    <t>BURRITO BEAN, CHEDDAR CHEESE w/o TVP IW</t>
  </si>
  <si>
    <t>BURRITO BEAN, CHEDDAR CHEESE-Organic IW</t>
  </si>
  <si>
    <t>BURRITO BEAN, CHEDDAR CHEESE w/o TVP BULK PACKED</t>
  </si>
  <si>
    <t>BURRITO BEEF, CHEESE TACO SNACK BULK PACKED</t>
  </si>
  <si>
    <t>BURRITO CHEESE, EGG, GREEN CHILE SALSA IW</t>
  </si>
  <si>
    <t>BURRITO CHEESE, EGG, GREEN CHILE SALSA BULK PACKED</t>
  </si>
  <si>
    <t>ENCHILADA 3 CHEESE; RF CHEDDAR, JACK, MOTZ 6" BULK PACKED  2/40ct</t>
  </si>
  <si>
    <t>ENCHILADA  REDUCED FAT CHEDDAR CHEESE 5" BULK PACKED</t>
  </si>
  <si>
    <t>ENCHILADA  REDUCED FAT CHEDDAR CHEESE 6" BULK PACKED</t>
  </si>
  <si>
    <t>ENCHILADA  REDUCED FAT MONTEREY JACK 6" BULK PACKED</t>
  </si>
  <si>
    <t>ENCHILADA  PEPPER JACK 6" BULK PACKED</t>
  </si>
  <si>
    <t>ENCHILADA  4 CHEESE; RF CHD, RF MJ, MOTZ, COLBY 6" BULK PACKED</t>
  </si>
  <si>
    <t>ENCHILADA CHEDDAR CHEESE 6"</t>
  </si>
  <si>
    <t>ENCHILADA  NAE CHICKEN, CHEESE 6" BULK PACKED</t>
  </si>
  <si>
    <t>ENCHILADA  NAE CHICKEN &amp; TWO CHEESE; MOTZ &amp; CHD 6" BULK PACKED 2/36ct</t>
  </si>
  <si>
    <t>TAMALE MOZZARELLA CHEESE &amp; GREEN CHILE BULK PACKED</t>
  </si>
  <si>
    <t>TAMALE MOZZARELLA CHEESE &amp; GREEN CHILE 2/2.25 IW</t>
  </si>
  <si>
    <t>BURRITO CHICKEN TENDER &amp; CHEESE WRAP Clear Film PFS IW</t>
  </si>
  <si>
    <t>BURRITO NAE GRILLED CHICKEN, CHEESE, RICE IW</t>
  </si>
  <si>
    <t>BURRITO NAE CHICKEN, TWO CHEESE; MOTZ &amp; RF CHEDDAR IW</t>
  </si>
  <si>
    <t>BURRITO BEAN, BEEF, CHEDDAR CHEESE, SALSA  IW</t>
  </si>
  <si>
    <t>BURRITO EN FUEGO BEAN &amp; CHEESE IW</t>
  </si>
  <si>
    <t>BURRITO ULTRA BEAN, CHEDDAR CHEESE IW</t>
  </si>
  <si>
    <t>BURRITO XTREME BEAN, CHEDDAR CHEESE IW</t>
  </si>
  <si>
    <t>BURRITO MACHO CHILI BEEF &amp; CHEDDAR CHEESE IW</t>
  </si>
  <si>
    <t>BURRITO SOUTHWESTERN STYLE BLACK BEAN, CHEESE IW</t>
  </si>
  <si>
    <t>BURRITO SHREDDED BEEF GREEN CHILE, &amp; CHEESE YFT IW</t>
  </si>
  <si>
    <t>BURRITO BCR Beans Cheese Rice  IW</t>
  </si>
  <si>
    <t>BURRITO BEAN, CHEESE de CHILE RELLENO IW</t>
  </si>
  <si>
    <t>BURRITO SHREDDED BEEF, CHEESE, CHILE COLORADO IW</t>
  </si>
  <si>
    <t>BURRITO NAE POLLO VERDE CHICKEN, CHEESE IW</t>
  </si>
  <si>
    <t>BURRITO BEAN, CHEESE de CHILE RELLENO BULK PACKED</t>
  </si>
  <si>
    <t>BURRITO SHREDDED BEEF, CHEESE, CHILE COLORADO BULK PACKED</t>
  </si>
  <si>
    <t>BURRITO NAE POLLO VERDE CHICKEN, CHEESE BULK PACKED</t>
  </si>
  <si>
    <t>WRAP EGG, CHEESE, POTATO, TKY SAUSAGE BULK PACKED</t>
  </si>
  <si>
    <t>WRAP EGG, CHEESE, TURKEY SAUSAGE 1.25/2</t>
  </si>
  <si>
    <t>QUESADILLA CHEDDAR, MONTEREY JACK, GREEN CHILE  IW</t>
  </si>
  <si>
    <t>QUESADILLA CHEDDAR, MONTEREY JACK, GREEN CHILE  BULK PACKED</t>
  </si>
  <si>
    <t>BEAN &amp; TWO CHEESE DIP w/o TVP IW CLEAN LABEL</t>
  </si>
  <si>
    <t>BEAN &amp; TWO CHEESE DIP IW</t>
  </si>
  <si>
    <t>ENCHILADAS REDUCED FAT CHEDDAR CHEESE IN SAUCE 5"  IW</t>
  </si>
  <si>
    <t>BEAN &amp; CHEESE DIP FILLING BOIL N BAG</t>
  </si>
  <si>
    <t>MEAL KIT</t>
  </si>
  <si>
    <t>MK001</t>
  </si>
  <si>
    <t>BEAN &amp; TWO CHEESE DIP 2 M/MA</t>
  </si>
  <si>
    <t>WG Corn Tortilla Chips 2 GB</t>
  </si>
  <si>
    <t>Sun Cup Paradise Punch 3/4 cup Vegetable</t>
  </si>
  <si>
    <t>Tree Top Apple Crisps 1/2 cup Fruit</t>
  </si>
  <si>
    <t>MICHAEL B's FOOD PRODUCTS</t>
  </si>
  <si>
    <t xml:space="preserve">Commerical Case Price Bracket #1             (FOB PLANT)               </t>
  </si>
  <si>
    <t xml:space="preserve">Commerical Case Price Bracket #2               (FULL TRUCK LOAD DELIVERED) </t>
  </si>
  <si>
    <t>MICHAEL B'S FOOD PRODUCTS</t>
  </si>
  <si>
    <t>BEAN &amp; CHEESE BURRITO IN FOIL</t>
  </si>
  <si>
    <t>BCB500</t>
  </si>
  <si>
    <t>100012 &amp; 100021</t>
  </si>
  <si>
    <t>50/50 RF CHEDDAR &amp; MOZZERALLA</t>
  </si>
  <si>
    <t>2.5 &amp;          2.5</t>
  </si>
  <si>
    <t>$1.80  $1.85</t>
  </si>
  <si>
    <t xml:space="preserve"> n/a </t>
  </si>
  <si>
    <t>BEAN &amp; CHEESE BURRITO BULK</t>
  </si>
  <si>
    <t>BCB500B</t>
  </si>
  <si>
    <t>JUMBO BEAN &amp; CHEESE BURRITO</t>
  </si>
  <si>
    <t>BCB800</t>
  </si>
  <si>
    <t>3.83 &amp; 3.83</t>
  </si>
  <si>
    <t>CHICKEN, RICE &amp; CHEESE BURRITO</t>
  </si>
  <si>
    <t>CRHB75</t>
  </si>
  <si>
    <t>RF CHEDDAR</t>
  </si>
  <si>
    <t>SALSA &amp; CHEESE BURRITO</t>
  </si>
  <si>
    <t>BSB420</t>
  </si>
  <si>
    <t>1.88 &amp;          1.88</t>
  </si>
  <si>
    <t>QUESADILLA</t>
  </si>
  <si>
    <t>BCQ92</t>
  </si>
  <si>
    <t>2.5 &amp;       2.5</t>
  </si>
  <si>
    <t>QCC94</t>
  </si>
  <si>
    <t>1.88 &amp;   1.88</t>
  </si>
  <si>
    <t xml:space="preserve"> IW CHILE CHEESE FLAUQUITO                         ie: Chile Rehino</t>
  </si>
  <si>
    <t>FT020</t>
  </si>
  <si>
    <t>5 &amp;           5</t>
  </si>
  <si>
    <t xml:space="preserve">  CHILE CHEESE FLAUQUITO (BULK)                        ie: Chile Rehino</t>
  </si>
  <si>
    <t>BEEF &amp; CHEESE LASAGNA</t>
  </si>
  <si>
    <t>BL672</t>
  </si>
  <si>
    <t>MOZZARELLA</t>
  </si>
  <si>
    <t>PENNE PASTA W/ VEGETABLES &amp; MARINA, INDIVIDUAL SERVINGS</t>
  </si>
  <si>
    <t>VSM62</t>
  </si>
  <si>
    <t>PENNE PASTA W/ MEAT &amp; MARINA, INDIVIDUAL SERVINGS</t>
  </si>
  <si>
    <t>PPM45</t>
  </si>
  <si>
    <t>MAC &amp; CHEESE INDIVIDUAL SERVINGS</t>
  </si>
  <si>
    <t>MLU56LA</t>
  </si>
  <si>
    <t>EGG , CHILE &amp; CHEESE BREAKFAST TACO IW</t>
  </si>
  <si>
    <t>ECT23</t>
  </si>
  <si>
    <t>EGG, CHILE &amp; CHEESE BREAKFAST POCKET</t>
  </si>
  <si>
    <t>JRT45</t>
  </si>
  <si>
    <t>CHICKEN &amp; CHEESE TAMALE RED CHILE BULK</t>
  </si>
  <si>
    <t>TAC32</t>
  </si>
  <si>
    <t>CHICKEN &amp; CHEESE TAMALE RED CHILE FOIL WRAP</t>
  </si>
  <si>
    <t>TAC32F</t>
  </si>
  <si>
    <t>CHICKEN &amp; CHEESE TAMALE GREEN CHILE BULK</t>
  </si>
  <si>
    <t>TAC30</t>
  </si>
  <si>
    <t>BEEF &amp; CHEESE TAMALE, RED CHILE BULK</t>
  </si>
  <si>
    <t>TAB41</t>
  </si>
  <si>
    <t>BEEF &amp; CHEESE TAMALE, RED CHILE FOIL WRAP</t>
  </si>
  <si>
    <t>TAB41F</t>
  </si>
  <si>
    <t>BEEF &amp; CHEESE TAMALE, GREEN CHILE BULK</t>
  </si>
  <si>
    <t>TAB30</t>
  </si>
  <si>
    <t>PORK &amp; CHEESE TAMALE, RED CHILE</t>
  </si>
  <si>
    <t>TAP76</t>
  </si>
  <si>
    <t>PORK &amp; CHEESE TAMALE, GREEN CHILE</t>
  </si>
  <si>
    <t>TAP30</t>
  </si>
  <si>
    <t>CHILE CHEESE TAMALE</t>
  </si>
  <si>
    <t>TC12</t>
  </si>
  <si>
    <t>CHILE CHEESE TAMALE FOIL WRAPPED</t>
  </si>
  <si>
    <t>RT12</t>
  </si>
  <si>
    <t>BEAN &amp; CHILE CHEESE TAMALE, RED CHILE</t>
  </si>
  <si>
    <t>TBC11</t>
  </si>
  <si>
    <t>BEAN &amp; CHILE CHEESE TAMALE, GREEN CHILE</t>
  </si>
  <si>
    <t>TBC30</t>
  </si>
  <si>
    <t>CHEESE ENCHILADA'S             ( BULK)</t>
  </si>
  <si>
    <t>CEB11</t>
  </si>
  <si>
    <t>TWO CHEESE ENCHILADAS IN SAUCE</t>
  </si>
  <si>
    <t>CCE12</t>
  </si>
  <si>
    <t>CHICKEN &amp; CHEESE ENCHILADA</t>
  </si>
  <si>
    <t>DCE860</t>
  </si>
  <si>
    <t>TWO BEEF &amp; CHEESE ENCHILADAS IN SAUCE</t>
  </si>
  <si>
    <t>BTE67</t>
  </si>
  <si>
    <t>BEEF &amp; CHEESE CHIMICHANGA BULK</t>
  </si>
  <si>
    <t>BTC40</t>
  </si>
  <si>
    <t>BEEF &amp; CHEESE CHIMICHANGA WRAPPED</t>
  </si>
  <si>
    <t>BTC40W</t>
  </si>
  <si>
    <t xml:space="preserve">MEATBALL SANDWICH </t>
  </si>
  <si>
    <t>MBM480</t>
  </si>
  <si>
    <t>SLOPPY JOE HOAGIE</t>
  </si>
  <si>
    <t>SJM460</t>
  </si>
  <si>
    <t xml:space="preserve">TURKEY BREAST &amp; CHEESE HOAGIE </t>
  </si>
  <si>
    <t>BTC444</t>
  </si>
  <si>
    <t>SLICED AMERICAN CHEESE</t>
  </si>
  <si>
    <t>W/ COM. TURKEY BREAST</t>
  </si>
  <si>
    <t>TURKEY BREAST # 100121</t>
  </si>
  <si>
    <t>CHEESE &amp; TURKEY BREAST  $36.61</t>
  </si>
  <si>
    <t>TURKEY HAM &amp; CHEESE</t>
  </si>
  <si>
    <t>BTC445</t>
  </si>
  <si>
    <t>W/ COM TURKEY HAM</t>
  </si>
  <si>
    <t>TURKEY HAM #100126</t>
  </si>
  <si>
    <t>CHEESE &amp; TURKEY HAM  $40.71</t>
  </si>
  <si>
    <t>TURKEY SALAMI,                   TURKEY BALOGNA &amp; CHEESE</t>
  </si>
  <si>
    <t>BTC446</t>
  </si>
  <si>
    <t>TURKEY BREAST &amp; CHEESE CROISSANT SANDWICH</t>
  </si>
  <si>
    <t>BTC447</t>
  </si>
  <si>
    <t>CHEESE &amp; TURKEY BREAST  $44.22</t>
  </si>
  <si>
    <t>TURKEY HAM &amp; CHEESE CROISSANT SANDWICH</t>
  </si>
  <si>
    <t>BTC448</t>
  </si>
  <si>
    <t>CHEESE &amp; TURKEY HAM  $41.57</t>
  </si>
  <si>
    <t>TURKEY PASTRAMI &amp; CHEESE HOAGIE</t>
  </si>
  <si>
    <t>BTC449</t>
  </si>
  <si>
    <t>BWH91</t>
  </si>
  <si>
    <t>CHEESE &amp; TURKEY BREAST  $41.82</t>
  </si>
  <si>
    <t>BWH92</t>
  </si>
  <si>
    <t>CHEESE &amp; TURKEY HAM  $39.17</t>
  </si>
  <si>
    <t>BWS75</t>
  </si>
  <si>
    <t>CHEESE &amp; TURKEY BREAST   $41.82</t>
  </si>
  <si>
    <t>BWS77</t>
  </si>
  <si>
    <t>BWS78</t>
  </si>
  <si>
    <t>BWS79</t>
  </si>
  <si>
    <t>NT729</t>
  </si>
  <si>
    <t>RF CHEDDAR &amp;                 MOZZARELLA</t>
  </si>
  <si>
    <t>.63 &amp;     .31</t>
  </si>
  <si>
    <t>PMBG08</t>
  </si>
  <si>
    <t>PMBG09</t>
  </si>
  <si>
    <t>CHEESE &amp; TURKEY HAM  $45.07</t>
  </si>
  <si>
    <t>PMBG13</t>
  </si>
  <si>
    <t>CHEESE &amp; TURKEY BREAST  $46.40</t>
  </si>
  <si>
    <t>PMBG15</t>
  </si>
  <si>
    <t>PMBG32</t>
  </si>
  <si>
    <t>PMBG36</t>
  </si>
  <si>
    <t>PMBG39</t>
  </si>
  <si>
    <t>PMBG44</t>
  </si>
  <si>
    <t>PMBG45</t>
  </si>
  <si>
    <t>PMBG56</t>
  </si>
  <si>
    <t>FIT55</t>
  </si>
  <si>
    <t>UFIT55</t>
  </si>
  <si>
    <t>PFIT58</t>
  </si>
  <si>
    <t>UPFIT58</t>
  </si>
  <si>
    <t>FPT32</t>
  </si>
  <si>
    <t>UFPT32</t>
  </si>
  <si>
    <t>Michael Foods, Inc.</t>
  </si>
  <si>
    <t>144/2.9 OZ, IW CINN GLZD WHL GRN FT, CN</t>
  </si>
  <si>
    <t>46025-75009-00</t>
  </si>
  <si>
    <t>EGGS WHOLE LIQ BULK -TANK</t>
  </si>
  <si>
    <t>5,000# FRZ / 2,000# RFG</t>
  </si>
  <si>
    <t>85/2.9 OZ, MPL GLZD WHL GRN FT STCK, CN</t>
  </si>
  <si>
    <t>46025-75010-00</t>
  </si>
  <si>
    <t>85/2.9 OZ, CINN GLZD WHL GRN FT STCK, CN</t>
  </si>
  <si>
    <t>46025-75012-00</t>
  </si>
  <si>
    <t>144/2.9 OZ, CINN GLZD WHL GRN FT, CN</t>
  </si>
  <si>
    <t>46025-75014-00</t>
  </si>
  <si>
    <t>100/2.9 OZ, IW CINN WHL GRN FT STCK, CN</t>
  </si>
  <si>
    <t>46025-75015-00</t>
  </si>
  <si>
    <t>100/2.6 OZ, BLK WHL GRN FT STCKS, CN</t>
  </si>
  <si>
    <t>46025-75016-00</t>
  </si>
  <si>
    <t>100/2.6 OZ Frnch Tst Stck, Papetti's</t>
  </si>
  <si>
    <t>46025-85803-00</t>
  </si>
  <si>
    <t>144/3.25 Oz Cinn Glz FT, Tbl Rdy</t>
  </si>
  <si>
    <t>46025-85805-00</t>
  </si>
  <si>
    <t>6/5 LB GTP, FRZ WE W/CITRC, AHCCF, AEP</t>
  </si>
  <si>
    <t>14616-51100-00</t>
  </si>
  <si>
    <t>6/5 LB CNB, FRZ SEM, AHCCF, AEP</t>
  </si>
  <si>
    <t>14616-54200-00</t>
  </si>
  <si>
    <t>12/12 CT BAG, HCK DRY PAK, AHCCF AEP</t>
  </si>
  <si>
    <t>14616-60676-00</t>
  </si>
  <si>
    <t>1 egg</t>
  </si>
  <si>
    <t>4/5 LB BAG, FRZ HC DICE EGG, AHCCF, AEP</t>
  </si>
  <si>
    <t>14616-64001-00</t>
  </si>
  <si>
    <t>50 g</t>
  </si>
  <si>
    <t>16/2 CT, CF IND SVR HCK EGGS, ABF</t>
  </si>
  <si>
    <t>14616-65000-00</t>
  </si>
  <si>
    <t>90 g</t>
  </si>
  <si>
    <t>120/1.5 OZ, CF 3'' SQ EGG PATTY, ABF</t>
  </si>
  <si>
    <t>14616-70075-00</t>
  </si>
  <si>
    <t>120/1.5 OZ, 3.5" RD PTY, AHCCF, AEP</t>
  </si>
  <si>
    <t>14616-70202-00</t>
  </si>
  <si>
    <t>12/1.85 LB, SCRAM EGG W/BTR, AHCCF, AEP</t>
  </si>
  <si>
    <t>14616-74000-00</t>
  </si>
  <si>
    <t>170/1.15 OZ, MINI CINN SWL FT, PAPETTI'S</t>
  </si>
  <si>
    <t>46025-75023-00</t>
  </si>
  <si>
    <t>72/3.5 OZ, 6" CHED CHS OMEL, AHCCF, AEP</t>
  </si>
  <si>
    <t>14616-76250-00</t>
  </si>
  <si>
    <t>90/2OZ CA CAGE FREE CHS&amp;SSG EGGBITE, ABF</t>
  </si>
  <si>
    <t>14616-78997-00</t>
  </si>
  <si>
    <t>90/2 OZ, CA CAGE FREE 3 CHS EGGBITE, ABF</t>
  </si>
  <si>
    <t>14616-78998-00</t>
  </si>
  <si>
    <t>15/2 LB GTP, WHL EGG W/CITRC, AHCCF, AEP</t>
  </si>
  <si>
    <t>14616-81250-00</t>
  </si>
  <si>
    <t>46 g</t>
  </si>
  <si>
    <t xml:space="preserve">Commerical Case Price Bracket #1            (Full truck load)                </t>
  </si>
  <si>
    <t xml:space="preserve">Commerical Case Price Bracket #2            (1/2 truck load) </t>
  </si>
  <si>
    <t xml:space="preserve">Commerical Case Price Bracket #3            (7,000 lbs ) </t>
  </si>
  <si>
    <t>Nardone Bros.</t>
  </si>
  <si>
    <t>12” Whole Wheat Self-Rising Breakfast Pizza</t>
  </si>
  <si>
    <t>12WBR</t>
  </si>
  <si>
    <t>LMPS</t>
  </si>
  <si>
    <t>WW Pizzeria Style Garlic Chicken Pizza</t>
  </si>
  <si>
    <t>16WPSGC2</t>
  </si>
  <si>
    <t>WW Self-Rising Buffalo Style Chicken Pizza</t>
  </si>
  <si>
    <t>16WSRBC</t>
  </si>
  <si>
    <t>WW Self Rising Four Cheese Pizza</t>
  </si>
  <si>
    <t>16WSRFC</t>
  </si>
  <si>
    <t>WW Self Rising Four Cheese Meateaters Pizza</t>
  </si>
  <si>
    <t>16WSRFCME2</t>
  </si>
  <si>
    <t>WW Self-Rising Four Cheese Turkey Pepperoni Pizza</t>
  </si>
  <si>
    <t>16WSRFCTP2</t>
  </si>
  <si>
    <t>4x6 Whole Wheat Cheese Pizza</t>
  </si>
  <si>
    <t>401WCM2</t>
  </si>
  <si>
    <t>4x6 Whole Wheat Pepperoni Pizza</t>
  </si>
  <si>
    <t>401WMP2</t>
  </si>
  <si>
    <t>4x6 Whole Wheat Turkey Pepperoni Pizza</t>
  </si>
  <si>
    <t>401WTP</t>
  </si>
  <si>
    <t>Whole Wheat Garlic French Bread Cheese Pizza</t>
  </si>
  <si>
    <t>40WGUM</t>
  </si>
  <si>
    <t>5” Round Whole Wheat Cheese Pizza</t>
  </si>
  <si>
    <t>40WRMNY2</t>
  </si>
  <si>
    <t>5” Round Whole Wheat Pepperoni Pizza</t>
  </si>
  <si>
    <t>40WRMP1NY2</t>
  </si>
  <si>
    <t>5” Round Whole Wheat Turkey Pepperoni Pizza</t>
  </si>
  <si>
    <t>40WRMTP3</t>
  </si>
  <si>
    <t>4x6 Whole Wheat Stuffed Crust Cheese Pizza</t>
  </si>
  <si>
    <t>40WSCM2</t>
  </si>
  <si>
    <t>Whole Wheat French Bread Cheese Pizza</t>
  </si>
  <si>
    <t>40WUM2</t>
  </si>
  <si>
    <t>Whole Wheat French Bread Pepperoni Pizza</t>
  </si>
  <si>
    <t>40WUMP2</t>
  </si>
  <si>
    <t>3x5 Whole Wheat Breakfast Flatbread</t>
  </si>
  <si>
    <t>80WBF</t>
  </si>
  <si>
    <t>3x5 Whole Wheat Turkey Breakfast Flatbread</t>
  </si>
  <si>
    <t>80WTBF</t>
  </si>
  <si>
    <t>Whole Wheat Breakfast Pizza Bagel</t>
  </si>
  <si>
    <t>96WBR</t>
  </si>
  <si>
    <t>5” Round Whole Wheat Cheese Pizza, IW</t>
  </si>
  <si>
    <t>M5WRMNY2</t>
  </si>
  <si>
    <t>5” Round Whole Wheat Pepperoni Pizza, IW</t>
  </si>
  <si>
    <t>M5WRMP1NY2</t>
  </si>
  <si>
    <t>5” Round Whole Wheat Turkey Pepperoni Pizza, IW</t>
  </si>
  <si>
    <t>M5WRMTP3</t>
  </si>
  <si>
    <t>Whole Wheat Garlic French Bread Cheese Pizza, IW</t>
  </si>
  <si>
    <t>M60WGUM2</t>
  </si>
  <si>
    <t>Whole Wheat French Bread Cheese Pizza, IW</t>
  </si>
  <si>
    <t>M60WUM2</t>
  </si>
  <si>
    <t>Whole Wheat French Bread Pepperoni Pizza, IW</t>
  </si>
  <si>
    <t>M60WUMP2</t>
  </si>
  <si>
    <t>Whole Wheat French Bread Turkey Pepperoni Pizza, IW</t>
  </si>
  <si>
    <t>M60WUMTP2</t>
  </si>
  <si>
    <t>6” Round Whole Wheat Cheese Pizza, IW</t>
  </si>
  <si>
    <t>M625WRM2</t>
  </si>
  <si>
    <t>6” Round Whole Wheat Pepperoni Pizza, IW</t>
  </si>
  <si>
    <t>M625WRMP2</t>
  </si>
  <si>
    <t>6” Round Whole Wheat Turkey Pepperoni Pizza, IW</t>
  </si>
  <si>
    <t>M625WRMTP3</t>
  </si>
  <si>
    <t>4x6 Whole Wheat Stuffed Crust Cheese Pizza, IW</t>
  </si>
  <si>
    <t>M72WWSCM2 4X6</t>
  </si>
  <si>
    <t>Whole Wheat Bacon Scramble, IW</t>
  </si>
  <si>
    <t>M80WBCA1</t>
  </si>
  <si>
    <t>M80WBF</t>
  </si>
  <si>
    <t>Whole Wheat Sausage Breakfast Pizza, IW</t>
  </si>
  <si>
    <t>M80WS100</t>
  </si>
  <si>
    <t>M80WTBF</t>
  </si>
  <si>
    <t>Whole Wheat Turkey Sausage and Gravy Breakfast Pizza, IW</t>
  </si>
  <si>
    <t>M80WTSG100</t>
  </si>
  <si>
    <t>Whole Wheat Cheese Breakfast Bagel, IW</t>
  </si>
  <si>
    <t>M96WBB</t>
  </si>
  <si>
    <t>Whole Wheat Sausage Breakfast Bagel, IW</t>
  </si>
  <si>
    <t>M96WBBS</t>
  </si>
  <si>
    <t>Whole Wheat Cheese Pizza Bagel, IW</t>
  </si>
  <si>
    <t>M96WBPB2</t>
  </si>
  <si>
    <t>M96WBR</t>
  </si>
  <si>
    <t>Whole Wheat Turkey Sausage Breakfast Pizza Bagel, IW</t>
  </si>
  <si>
    <t>M96WBTS1</t>
  </si>
  <si>
    <t>4x6 Whole Wheat Garlic Bread Cheese Pizza, IW</t>
  </si>
  <si>
    <t>M96WGUM 4X6</t>
  </si>
  <si>
    <t>Whole Wheat Turkey Breakfast Pizza Bagel, IW</t>
  </si>
  <si>
    <t>M96WTBR</t>
  </si>
  <si>
    <t>4x6 Whole Wheat Cheese Pizza, IW</t>
  </si>
  <si>
    <t>M96WW2 4X6</t>
  </si>
  <si>
    <t>Whole Wheat Wedge Cheese Pizza, IW</t>
  </si>
  <si>
    <t>M96WWED2</t>
  </si>
  <si>
    <t>Whole Wheat Wedge Pepperoni Pizza, IW</t>
  </si>
  <si>
    <t>M96WWEDP2</t>
  </si>
  <si>
    <t>Whole Wheat Turkey Pepperoni Wedge Pizza, IW</t>
  </si>
  <si>
    <t>M96WWEDTP2</t>
  </si>
  <si>
    <t>Ranchero Style Whole Wheat Pizza with Beef, IW</t>
  </si>
  <si>
    <t>M96WWMEX2</t>
  </si>
  <si>
    <t>4x6 Whole Wheat Pepperoni Pizza, IW</t>
  </si>
  <si>
    <t>M96WWP2 4X6</t>
  </si>
  <si>
    <t>4x6 Whole Wheat Turkey Pepperoni Pizza, IW</t>
  </si>
  <si>
    <t>M96WWTP 4X6</t>
  </si>
  <si>
    <t xml:space="preserve">FEE for Service    Price Bracket #1            (Truck load )                </t>
  </si>
  <si>
    <t>FEE for Service    Price Bracket #2            (1/2 truck load)</t>
  </si>
  <si>
    <t>FEE for Service    Price Bracket #3            (7,000 lbs)</t>
  </si>
  <si>
    <t>Commericial Equivalent           Case Price Bracket #1 (Truck load )</t>
  </si>
  <si>
    <t>Commericial Equivalent           Case Price Bracket #2 (1/2 truck load )</t>
  </si>
  <si>
    <t>Commericial Equivalent           Case Price Bracket #3 (7, 000 lbs)</t>
  </si>
  <si>
    <t>Pizza</t>
  </si>
  <si>
    <t>National Food Group</t>
  </si>
  <si>
    <t xml:space="preserve"> Zee Zees Shelf Stable Applesauce Cups - Original</t>
  </si>
  <si>
    <t>A1500</t>
  </si>
  <si>
    <t>4.5 oz.</t>
  </si>
  <si>
    <t>Apples for further processing-bulk</t>
  </si>
  <si>
    <t>$22.17 Truckload</t>
  </si>
  <si>
    <t>$22.63 Half Truckload</t>
  </si>
  <si>
    <t>NA</t>
  </si>
  <si>
    <t xml:space="preserve"> Zee Zees Shelf Stable Applesauce Cups- Cinnamon</t>
  </si>
  <si>
    <t>A1510</t>
  </si>
  <si>
    <t xml:space="preserve"> Zee Zees Shelf Stable Applesauce Cups - Cherry</t>
  </si>
  <si>
    <t>A1520</t>
  </si>
  <si>
    <t xml:space="preserve"> Zee Zees Shelf Stable Applesauce Cups -Mixed Fruit </t>
  </si>
  <si>
    <t>A1580</t>
  </si>
  <si>
    <t xml:space="preserve"> Zee Zees Shelf Stable Applesauce Cups-Strawberry</t>
  </si>
  <si>
    <t>A1590</t>
  </si>
  <si>
    <t xml:space="preserve"> Zee Zees Shelf Stable Applesauce Cups - Wild Watermelon</t>
  </si>
  <si>
    <t>A3510</t>
  </si>
  <si>
    <t xml:space="preserve"> Zee Zees Shelf Stable Applesauce Cups - Rockin Blue Raspberry</t>
  </si>
  <si>
    <t>A3530</t>
  </si>
  <si>
    <t xml:space="preserve"> Zee Zees Shelf Stable Applesauce Cups - Super Sour Apple</t>
  </si>
  <si>
    <t>A3540</t>
  </si>
  <si>
    <t>Zee Zees Shelf Stable Applesauce Cups -Strawberry Banana</t>
  </si>
  <si>
    <t>A3790</t>
  </si>
  <si>
    <t xml:space="preserve"> Zee Zees Shelf Stable Applesauce Cups-Birthday Cake</t>
  </si>
  <si>
    <t>A3800</t>
  </si>
  <si>
    <t xml:space="preserve"> Zee Zees Shelf Stable Applesauce Cups - Unsweetened Cinnamon</t>
  </si>
  <si>
    <t>A1410</t>
  </si>
  <si>
    <t xml:space="preserve"> Zee Zees Shelf Stable Applesauce Cups - Unsweetened Strawberry</t>
  </si>
  <si>
    <t>A1490</t>
  </si>
  <si>
    <t>Zee Zees Shelf Stable Applesauce Cups, Unsweetened Cherry</t>
  </si>
  <si>
    <t>A1525</t>
  </si>
  <si>
    <t xml:space="preserve"> Zee Zees Shelf Stable Applesauce Cups, Unsweetened Peach</t>
  </si>
  <si>
    <t>A1555</t>
  </si>
  <si>
    <t xml:space="preserve"> Zee Zees Shelf Stable Applesauce Cups - Unsweetened Original</t>
  </si>
  <si>
    <t>A3500</t>
  </si>
  <si>
    <t>Zee Zees Shelf Stable Applesauce Cups-Unsweetened Strawberry Banana</t>
  </si>
  <si>
    <t>A3700</t>
  </si>
  <si>
    <t>Zee Zees Shelf Stable Applesauce Cups, Unsweetened Mango Peach</t>
  </si>
  <si>
    <t>A3810</t>
  </si>
  <si>
    <t>Zee Zees Applesauce cups, Unsweetened Pear</t>
  </si>
  <si>
    <t>A3840</t>
  </si>
  <si>
    <t>Zee Zees Shelf Stable Diced Peach Cups</t>
  </si>
  <si>
    <t>Peaches Cling Diced EX. lT Can 6/10</t>
  </si>
  <si>
    <t>$39.26  Truckload</t>
  </si>
  <si>
    <t>$39.86 Half Truckload</t>
  </si>
  <si>
    <t>Zee Zees Shelf Stable Diced Mixed Fruit Cup</t>
  </si>
  <si>
    <t>Mixed Fruit Ex LT Can 6-10</t>
  </si>
  <si>
    <t>$39.33 Truckload</t>
  </si>
  <si>
    <t>$39.94 Half Truckload</t>
  </si>
  <si>
    <t>Zee Zees Shelf Stable Diced Pear Cup</t>
  </si>
  <si>
    <t>Pears Diced Ex LT Ca -6/10</t>
  </si>
  <si>
    <t>$38.81 Truckload</t>
  </si>
  <si>
    <t>$39.42 Half Truckload</t>
  </si>
  <si>
    <t>Zee Zees Hummus Cup- Original</t>
  </si>
  <si>
    <t>A5000</t>
  </si>
  <si>
    <t>3 oz.</t>
  </si>
  <si>
    <t>Beans Garbanzo Can-6/10</t>
  </si>
  <si>
    <t>$46.00 1 Pallet</t>
  </si>
  <si>
    <t>Zee Zees Hummus Cup - Red Pepper</t>
  </si>
  <si>
    <t>A5100</t>
  </si>
  <si>
    <t>Beans Garbanzo Can-6/11</t>
  </si>
  <si>
    <t>Zee Zees Hummus Cup - Taco</t>
  </si>
  <si>
    <t>A5200</t>
  </si>
  <si>
    <t>Beans Garbanzo Can-6/12</t>
  </si>
  <si>
    <t xml:space="preserve">Zee Zees Bean Dipz Cup </t>
  </si>
  <si>
    <t>A5700</t>
  </si>
  <si>
    <t>3 0z.</t>
  </si>
  <si>
    <t>Beans Pinto Ca -6/10</t>
  </si>
  <si>
    <t>Peterson Farms Fresh Inc</t>
  </si>
  <si>
    <t>Fresh Sliced Apples 2 oz</t>
  </si>
  <si>
    <t>12.50</t>
  </si>
  <si>
    <t>13.75</t>
  </si>
  <si>
    <t>100.00</t>
  </si>
  <si>
    <t>Minimum order: 2 pallets (168 cs)</t>
  </si>
  <si>
    <t>Fresh Sliced Apples 3 oz</t>
  </si>
  <si>
    <t>20.00</t>
  </si>
  <si>
    <t>Minimum order: 2 pallets (70 cs)</t>
  </si>
  <si>
    <t>Fresh Sliced Apples 4 oz</t>
  </si>
  <si>
    <t>75.00</t>
  </si>
  <si>
    <t>Fresh Sliced Apples 16oz</t>
  </si>
  <si>
    <t>10.00</t>
  </si>
  <si>
    <t>11.14</t>
  </si>
  <si>
    <t>80.00</t>
  </si>
  <si>
    <t>Minimum order: 2 pallets (140 cs)</t>
  </si>
  <si>
    <t>Shelf Stable Applesauce Cup, Unsweetend-Natural</t>
  </si>
  <si>
    <t>ASA10001</t>
  </si>
  <si>
    <t>28.25</t>
  </si>
  <si>
    <t>Minimum order: 2 pallets (128 cs) Flavors can be mixed at 64 cs each flavor</t>
  </si>
  <si>
    <t>Shelf Stable Applesauce Cup, Blue Raspberry</t>
  </si>
  <si>
    <t>ASA10008</t>
  </si>
  <si>
    <t>Shelf Stable Applesauce Cup, Unsweetend-Cinnamon</t>
  </si>
  <si>
    <t>ASA10013</t>
  </si>
  <si>
    <t>Shelf Stable Applesauce Cup, Unsweetend Strawberry-Banana</t>
  </si>
  <si>
    <t>ASA10014</t>
  </si>
  <si>
    <t>ASA10015</t>
  </si>
  <si>
    <t xml:space="preserve">Shelf Stable Applesauce Cup, Unsweetend Peach </t>
  </si>
  <si>
    <t>ASA10017</t>
  </si>
  <si>
    <t xml:space="preserve">Shelf Stable Applesauce Cup, Watermelon </t>
  </si>
  <si>
    <t>ASA10018</t>
  </si>
  <si>
    <t>Shelf Stable Applesauce Cup Unsweetend Mixed Berry</t>
  </si>
  <si>
    <t>ASA10020</t>
  </si>
  <si>
    <t>Shelf Stable Applesauce Cup Unsweetend Happy Birthday</t>
  </si>
  <si>
    <t>ASA10027</t>
  </si>
  <si>
    <t>Shelf Stable Applesauce Cup Unsweetend Tangy Tart</t>
  </si>
  <si>
    <t>ASA10028</t>
  </si>
  <si>
    <t>Shelf Stable Applesauce Cup Unsweetend Cotton Candy</t>
  </si>
  <si>
    <t>ASA10029</t>
  </si>
  <si>
    <t>Company Name: Pilgrim's Pride Corporation</t>
  </si>
  <si>
    <t>Submitted by: Shellie Lilly</t>
  </si>
  <si>
    <t>Signature:</t>
  </si>
  <si>
    <t>Date: 02/12/2021</t>
  </si>
  <si>
    <t xml:space="preserve">Pilgrim's </t>
  </si>
  <si>
    <t>4oz (1 patty)</t>
  </si>
  <si>
    <t>Chicken Large Chilled Bulk</t>
  </si>
  <si>
    <t>24.76</t>
  </si>
  <si>
    <t>3.75oz (5 bites)</t>
  </si>
  <si>
    <t>4.25oz (1 patty)</t>
  </si>
  <si>
    <t>26.99</t>
  </si>
  <si>
    <t>4.35oz (3 pcs)</t>
  </si>
  <si>
    <t>26.05</t>
  </si>
  <si>
    <t>31.87</t>
  </si>
  <si>
    <t>1.37oz (1 patty)</t>
  </si>
  <si>
    <t>58.06</t>
  </si>
  <si>
    <t>4.75oz</t>
  </si>
  <si>
    <t>Gold Kist DARK MEAT Chicken
Menu Strips</t>
  </si>
  <si>
    <t>2.47oz</t>
  </si>
  <si>
    <t>3.9oz (4 pcs)</t>
  </si>
  <si>
    <t>3.04oz (5 pcs)</t>
  </si>
  <si>
    <t>3.05oz (1 patty)</t>
  </si>
  <si>
    <t>3.08oz (14 pieces)</t>
  </si>
  <si>
    <t>12.34</t>
  </si>
  <si>
    <t>4.3oz (10 pcs)</t>
  </si>
  <si>
    <t>29.98</t>
  </si>
  <si>
    <t>2.72oz</t>
  </si>
  <si>
    <t>2.45oz</t>
  </si>
  <si>
    <t>8.05oz (5 wings)</t>
  </si>
  <si>
    <t xml:space="preserve">7.5 oz </t>
  </si>
  <si>
    <t>Chicken Small Chilled Bulk</t>
  </si>
  <si>
    <t>4.44 oz</t>
  </si>
  <si>
    <t>Chicken</t>
  </si>
  <si>
    <t>Manufacturer
Item Code</t>
  </si>
  <si>
    <t>WBSCM USDA Foods
Material Description</t>
  </si>
  <si>
    <t xml:space="preserve">Commerical 
Case Price 
Bracket #1
(Full Truckload)                </t>
  </si>
  <si>
    <t xml:space="preserve">Commerical
Case Price
Bracket #2
(Half Truckload) </t>
  </si>
  <si>
    <t xml:space="preserve">Commerical
Case Price
Bracket #3 
(INSERT BRACKET) </t>
  </si>
  <si>
    <t>Red Gold, LLC</t>
  </si>
  <si>
    <t>Red Gold Ketchup / Fancy 33%  -  #10 Cans</t>
  </si>
  <si>
    <t>REDY599</t>
  </si>
  <si>
    <t>Tomato Paste for Bulk Processing</t>
  </si>
  <si>
    <t>Red Gold Ketchup  / Naturally Balanced (Made w/Sugar - Enhanced Low Sodium)  6/#10 Cans</t>
  </si>
  <si>
    <t>REDYL99</t>
  </si>
  <si>
    <t>Red Gold Ketchup / Fancy 33%  - 114 oz. Pouches</t>
  </si>
  <si>
    <t>REDY572</t>
  </si>
  <si>
    <t>Red Gold Ketchup / Fancy 33%  - 64 oz. Bottles</t>
  </si>
  <si>
    <t>REDYA64</t>
  </si>
  <si>
    <t>Red Gold Ketchup / Fancy 33% -  3 gal. Bag in Box (BIB)</t>
  </si>
  <si>
    <t>REDYA3GTH</t>
  </si>
  <si>
    <t>Red Gold Ketchup / Naturally Balanced (Made with sugar / Enhanced Low Sodium)  3 gal. Bag in Box</t>
  </si>
  <si>
    <t>REDYL3G</t>
  </si>
  <si>
    <t>Red Gold Ketchup / Fancy 33% - Pouches - 3/1.5 gal.</t>
  </si>
  <si>
    <t>REDY53H</t>
  </si>
  <si>
    <t>Red Gold Ketchup / Fancy 33%  -  9 gm Foil Packets (white)</t>
  </si>
  <si>
    <t>REDY59G</t>
  </si>
  <si>
    <t>Red Gold Ketchup / Naturally Balanced (Made w/Sugar - Enhanced Low Sodium)- 1,000 / 9 gm Foil Packets (green)</t>
  </si>
  <si>
    <t>REDYL9G</t>
  </si>
  <si>
    <t>Red Gold Ketchup / Fancy 33% - 250 / 1 oz. Plastic Dunk Cups "Folds of Honor"</t>
  </si>
  <si>
    <t>REDYA1Z</t>
  </si>
  <si>
    <t>Red Gold Ketchup / Naturally Balanced (Made w/Sugar - Enhanced Low Sodium)- 250 / 1 oz. Plastic Dunk Cups</t>
  </si>
  <si>
    <t>REDY51Z</t>
  </si>
  <si>
    <t>Red Gold Ketchup / Fancy 33% - 336 / 1.5 oz. Plastic Dunk Cups</t>
  </si>
  <si>
    <t>REDY52ZC336</t>
  </si>
  <si>
    <t>Huy Fong "Rooster" Original Sriracha Hot Chili Sauce Ketchup - 12/20oz Bottles</t>
  </si>
  <si>
    <t>HUYYW2R</t>
  </si>
  <si>
    <t>Huy Fong "Rooster" Original Sriracha Hot Chili Sauce Ketchup  - 8 gram Foil Packet (red)</t>
  </si>
  <si>
    <t>HUYYW8G</t>
  </si>
  <si>
    <t>Red Gold Mama Selita's Jalapeno Ketchup - 1,000 / 9 gm Packets</t>
  </si>
  <si>
    <t>REDYZ9G</t>
  </si>
  <si>
    <t>Red Gold Salsa Dipping Cups (Made with Sugar/ Enhanced Low Sodium) 84 / 3 oz Cups</t>
  </si>
  <si>
    <t>REDSC2ZC84</t>
  </si>
  <si>
    <t>Red Gold Salsa Dipping Cups (Made with Sugar/ Enhanced Low Sodium) 168 / 3 oz Cups</t>
  </si>
  <si>
    <t>REDSC2ZC168</t>
  </si>
  <si>
    <t>Red Gold Salsa Dipping Cups (Made with Sugar/ Enhanced Low Sodium)  264 / 1.5 oz  Cups</t>
  </si>
  <si>
    <t>REDSCHZC264</t>
  </si>
  <si>
    <t>Red Gold Marinara Sauce Dipping Cups (Made with Sugar/ Enhanced Low Sodium)  84 / 2.5 oz Cups</t>
  </si>
  <si>
    <t>REDNA2ZC84</t>
  </si>
  <si>
    <t>Red Gold Marinara Sauce Dipping Cups (Made with Sugar/ Enhanced Low Sodium) 168 / 2.5 oz  Cups</t>
  </si>
  <si>
    <t>REDNA2ZC168</t>
  </si>
  <si>
    <t>Red Gold Marinara Sauce Dipping Cups (Made with Sugar/ Enhanced Low Sodium)  264 / 1.25 oz. Cups</t>
  </si>
  <si>
    <t>REDNAHZC264</t>
  </si>
  <si>
    <t xml:space="preserve">Red Gold Marinara Sauce Dunk Cups (Made with Sugar/ Enhanced Low Sodium) 250 / 1 oz. Cups </t>
  </si>
  <si>
    <t>REDNA1Z</t>
  </si>
  <si>
    <t xml:space="preserve">Red Gold BBQ Sauce / Naturally Balanced (Made with Sugar/ Enhanced Low Sodium) 250 / 1 oz Plastic Dunk Cups </t>
  </si>
  <si>
    <t>REDOA1Z</t>
  </si>
  <si>
    <t>Hug Fong "Rooster" Sriracha Hot Chili Sauce - 7 gram Foil Packet</t>
  </si>
  <si>
    <t>HUYHW7GC500</t>
  </si>
  <si>
    <t>Red Gold BBQ Sauce / Naturally Balanced (Made with Sugar/ Enhanced Low Sodium) 2/1.5 gal. Dispenser Pouch Pack</t>
  </si>
  <si>
    <t>REDOA7D</t>
  </si>
  <si>
    <t>Red Gold Ketchup / Naturally Balanced (Made w/Sugar - Enhanced Low Sodium)- 2/1.5 gal. Dispenser Pouch Pack</t>
  </si>
  <si>
    <t>REDYL7D</t>
  </si>
  <si>
    <t>Red Gold Ketchup / Fancy 33% - 2/ 1.5 gal.Dispenser Pouches</t>
  </si>
  <si>
    <t>REDY57D</t>
  </si>
  <si>
    <t>Huy Fong "Rooster" Original Sriracha Hot Chili Sauce Ketchup - 2/1.5 gallon Disp. Pouch</t>
  </si>
  <si>
    <t>HUYYW7D</t>
  </si>
  <si>
    <t>Red Gold Mustard 2/ 1.5 gal. Dispenser Pouch</t>
  </si>
  <si>
    <t>RED2A2D</t>
  </si>
  <si>
    <t>Red Gold Sweet Relish - 2/1.5 gal Dispenser Pouch</t>
  </si>
  <si>
    <t>RED557D</t>
  </si>
  <si>
    <t xml:space="preserve">Red Gold Ketchup / Fancy 33%  - 114 oz. Jugs w/ Pump </t>
  </si>
  <si>
    <t>REDY59P</t>
  </si>
  <si>
    <t xml:space="preserve">Red Gold Ketchup / Naturally Balanced (Made w/Sugar- Enhanced Low Sodium) - 112.5 oz Jugs w/ Pump </t>
  </si>
  <si>
    <t>REDYL9P</t>
  </si>
  <si>
    <t>Red Gold BBQ Sauce / Naturally Balanced (Made with Sugar/ Enhanced Low Sodium) - 114 oz. Jugs w/ Pump</t>
  </si>
  <si>
    <t>REDOA9P</t>
  </si>
  <si>
    <t>Red Gold BBQ Sauce / Naturally Balanced (Made with Sugar/ Enhanced Low Sodium) - 114 oz. Jugs NO Pump</t>
  </si>
  <si>
    <t>REDOA9PNPNEL</t>
  </si>
  <si>
    <t xml:space="preserve">Huy Fong "Rooster" Original Sriracha Hot Chili Sauce Ketchup  - 113 oz. Jugs w/ Pump </t>
  </si>
  <si>
    <t>HUYYW9P</t>
  </si>
  <si>
    <t>Red Gold Mustard  - 105 oz. Jugs/ Pump in Case</t>
  </si>
  <si>
    <t>RED2A9P</t>
  </si>
  <si>
    <t>Red Gold Nutritionally Enhanced Low Sodium Salsa</t>
  </si>
  <si>
    <t>REDSC99</t>
  </si>
  <si>
    <t xml:space="preserve">Red Gold Nutritionally Enhanced Low Sodium Enchilada Sauce </t>
  </si>
  <si>
    <t>REDRL99</t>
  </si>
  <si>
    <t xml:space="preserve">Redpack Nutritionally Enhanced Low Sodium Spaghetti Sauce </t>
  </si>
  <si>
    <t>RPKMA9E</t>
  </si>
  <si>
    <t xml:space="preserve">Redpack Spaghetti Sauce </t>
  </si>
  <si>
    <t>RPKMA9C</t>
  </si>
  <si>
    <t xml:space="preserve">Redpack Nutritionally Enhanced Low Sodium Marinara Sauce   </t>
  </si>
  <si>
    <t>RPKNA9E</t>
  </si>
  <si>
    <t xml:space="preserve">Redpack Marinara Sauce    </t>
  </si>
  <si>
    <t>RPKNA99</t>
  </si>
  <si>
    <t>Redpack Marinara Sauce - 6 Poly Pouches</t>
  </si>
  <si>
    <t>RPKNC9H</t>
  </si>
  <si>
    <t>Redpack Nutritionally Enhanced Low Sodium Fully Prepared Pizza Sauce</t>
  </si>
  <si>
    <t>RPKIL9E</t>
  </si>
  <si>
    <t>Redpack Pizza Sauce - Fully Prepared</t>
  </si>
  <si>
    <t>RPKIL9R</t>
  </si>
  <si>
    <t>Redpack Pizza Sauce w/ Basil</t>
  </si>
  <si>
    <t>RPKIX99</t>
  </si>
  <si>
    <t>Redpack Sloppy Joe Sauce</t>
  </si>
  <si>
    <t>RPK1A99</t>
  </si>
  <si>
    <t>Redpack Concentrated Crushed Tomatoes</t>
  </si>
  <si>
    <t>RPKDX99</t>
  </si>
  <si>
    <t>Redpack Tomato Paste</t>
  </si>
  <si>
    <t>RPKUA99</t>
  </si>
  <si>
    <t>Redpack Tomato Sauce</t>
  </si>
  <si>
    <t>RPKHA99</t>
  </si>
  <si>
    <t>Redpack Tomato Puree 1.060</t>
  </si>
  <si>
    <t>RPKH69X</t>
  </si>
  <si>
    <t>Red Gold  Tomato Juice No Salt Added (NSA) Fresh - 46 oz. cans (12.5 mg./4 oz.)</t>
  </si>
  <si>
    <t>REDVB4F</t>
  </si>
  <si>
    <t>Vine Ripe Tomato Sauce - Low Sodium - #10 cans</t>
  </si>
  <si>
    <t>VINHM99</t>
  </si>
  <si>
    <t>Vine Ripe Spaghetti Sauce - Low Sodium - #10 cans</t>
  </si>
  <si>
    <t>VINMS99</t>
  </si>
  <si>
    <t>Red Gold Diced Tomatoes - No Salt Added (NSA) - #10 cans</t>
  </si>
  <si>
    <t>REDBQ9B</t>
  </si>
  <si>
    <t xml:space="preserve">Commerical Case Price Bracket #1            (9800 LB, 490 CS)                </t>
  </si>
  <si>
    <t xml:space="preserve">Commerical Case Price Bracket #2            (9800 LB, 490 CS)     </t>
  </si>
  <si>
    <t xml:space="preserve">Commerical Case Price Bracket #3            (9800 LB, 490 CS)     </t>
  </si>
  <si>
    <t>RICH CHICKS</t>
  </si>
  <si>
    <t>Premium Gourmet Whole Grain Breaded Whole Muscle Chicken Breast Fillet - Fully Cooked</t>
  </si>
  <si>
    <t>Artisan Spicy Whole Grain Breaded Whole Muscle Chicken Breast Fillet, No Egg, No Dairy, No Soy - Fully Cooked</t>
  </si>
  <si>
    <t>Premium Gourmet Whole Grain Breaded Whole Muscle Chicken Slider - Fully Cooked</t>
  </si>
  <si>
    <t>Artisan Whole Grain Breaded Whole Muscle Chicken Breast Fillet, No Egg, No Dairy, No Soy, No Phosphates - Fully Cooked</t>
  </si>
  <si>
    <t>Artisan Whole Grain Breaded Whole Muscle Chicken Slider, No Egg, No Dairy, No Soy, No Phosphates - Fully Cooked</t>
  </si>
  <si>
    <t>Rich-Fil-YAY! Dill Seasoned Whole Grain Breaded Whole Muscle Chicken Breast Fillet, No Egg, No Dairy, No Soy - Fully Cooked</t>
  </si>
  <si>
    <t>Rich-Fil-YAY! Dill Seasoned Whole Grain Breaded Whole Muscle Chicken Slider, No Egg, No Dairy, No Soy - Fully Cooked</t>
  </si>
  <si>
    <t>Seasoned Grilled Whole Muscle Chicken Breast Fillet - Fully Cooked</t>
  </si>
  <si>
    <t>Premium Gourmet Whole Grain Breaded Whole Muscle Boneless Chicken Wings - Fully Cooked</t>
  </si>
  <si>
    <t>Artisan Spicy Whole Grain Breaded Whole Muscle Boneless Chicken Wings, No Egg, No Dairy, No Soy - Fully Cooked</t>
  </si>
  <si>
    <t>Artisan Whole Grain Breaded Whole Muscle Boneless Chicken Wings, No Egg, No Dairy, No Soy, No Phosphates - Fully Cooked</t>
  </si>
  <si>
    <t>Rich-Fil-YAY! Dill Seasoned Whole Grain Breaded Whole Muscle Boneless Chicken Wings, No Egg, No Dairy, No Soy - Fully Cooked</t>
  </si>
  <si>
    <t>Premium Gourmet Whole Grain Breaded Whole Muscle Chicken Tenderloins - Fully Cooked</t>
  </si>
  <si>
    <t>Artisan Spicy Whole Grain Breaded Whole Muscle Chicken Tenderloins, No Egg, No Dairy, No Soy - Fully Cooked</t>
  </si>
  <si>
    <t>Artisan Whole Grain Breaded Whole Muscle Chicken Tenderloins, No Egg, No Dairy, No Soy, No Phosphates - Fully Cooked</t>
  </si>
  <si>
    <t>Seasoned Grilled Chicken Breast Strips - Fully Cooked</t>
  </si>
  <si>
    <t>CN Labeled - Premium Gourmet Whole Grain Breaded, Seasoned White/Dark Meat Popcorn Chicken - Fully Cooked</t>
  </si>
  <si>
    <t>CN Labeled - Premium Gourmet Whole Grain Breaded, Seasoned White/Dark Meat Chicken Nuggets - Fully Cooked</t>
  </si>
  <si>
    <t>CN Labeled - Premium Gourmet Whole Grain Breaded, Seasoned White/Dark Meat Chicken Slider Patty - Fully Cooked</t>
  </si>
  <si>
    <t>CN Labeled - Premium Spicy Whole Grain Breaded, Seasoned White/Dark Meat Popcorn Chicken - Fully Cooked</t>
  </si>
  <si>
    <t>CN Labeled - Premium Gourmet Whole Grain Breaded, Seasoned White/Dark Meat Chicken Tenders - Fully Cooked</t>
  </si>
  <si>
    <t>CN Labeled - Premium Gourmet Whole Grain Breaded, Seasoned White/Dark Meat Natural Shape Chicken Patty - Fully Cooked</t>
  </si>
  <si>
    <t>CN Labeled - Premium Spicy Whole Grain Breaded, Seasoned White/Dark Meat Natural Shape Chicken Patty - Fully Cooked</t>
  </si>
  <si>
    <t>CN Labeled - Artisan Whole Grain Breaded, Made From Whole Muscle All White Meat Chicken Tenders, No Egg, No Dairy, No Soy - Fully Cooked</t>
  </si>
  <si>
    <t>CN Labeled - Artisan Whole Grain Breaded, Made From Whole Muscle All White Meat Chicken Patty, No Egg, No Dairy, No Soy - Fully Cooked</t>
  </si>
  <si>
    <t>CN Labeled - Artisan Whole Grain Breaded, Made From Whole Muscle All White Meat Chicken Nuggets, No Egg, No Dairy, No Soy - Fully Cooked</t>
  </si>
  <si>
    <t>CN Labeled - Artisan Spicy Whole Grain Breaded, Seasoned Made From Whole Muscle All White Meat Chicken Patty, No Egg, No Dairy, No Soy - Fully Cooked</t>
  </si>
  <si>
    <t>CN Labeled - Artisan Spicy Whole Grain Breaded, Seasoned Made From Whole Muscle All White Meat Chicken Tender, No Egg, No Dairy, No Soy - Fully Cooked</t>
  </si>
  <si>
    <t>CN Labeled - Premium Chicken Sausage, No Egg, No Dairy, No Soy - Fully Cooked</t>
  </si>
  <si>
    <t>Garlic Basil Chicken Meatballs with Mozzarella Cheese, No Egg, No Soy - Fully Cooked</t>
  </si>
  <si>
    <t>Jalapeno Mango Chicken Meatballs with Monterey Jack Cheese, No Egg, No Soy - Fully Cooked</t>
  </si>
  <si>
    <t>CN Labeled - Artisan Whole Grain Breaded, Made with Whole Muscle Dark Meat Chicken Poppers No Egg, No Dairy, No Soy - Fully Cooked</t>
  </si>
  <si>
    <t>CN FC WG Breaded Chicken Patty Sandwich, on WG Bun, IW</t>
  </si>
  <si>
    <t>CN FC WG Breaded Chicken Tenders (3) w\ WG Bread Stick, IW Tray</t>
  </si>
  <si>
    <t>CN FC WG Breaded Chicken Patty WG Mini‐Waffle Sandwich, IW</t>
  </si>
  <si>
    <t>CN FC Spicy WG Breaded Chicken Patty Sandwich, on WG Bun, IW</t>
  </si>
  <si>
    <t xml:space="preserve">FEE for Service    Price Bracket #1            (9800 LB, 490 CS)                </t>
  </si>
  <si>
    <t>FEE for Service    Price Bracket #2            (9800 LB, 490 CS)</t>
  </si>
  <si>
    <t>FEE for Service    Price Bracket #3            (9800 LB, 490 CS)</t>
  </si>
  <si>
    <t>Commericial Equivalent           Case Price Bracket #1 (9800 LB, 490 CS)</t>
  </si>
  <si>
    <t>Commericial Equivalent           Case Price Bracket #2 (9800 LB, 490 CS)</t>
  </si>
  <si>
    <t>Commericial Equivalent           Case Price Bracket #3 (9800 LB, 490 CS)</t>
  </si>
  <si>
    <t>PROCESSED CHICKEN</t>
  </si>
  <si>
    <t xml:space="preserve">Commerical Case Price Bracket #1            (TRUCKLOAD 39,000 LB)                </t>
  </si>
  <si>
    <t xml:space="preserve">Commerical Case Price Bracket #2            (20,000 LB) </t>
  </si>
  <si>
    <t>Commerical Case Price Bracket #3            (10,000 LB)</t>
  </si>
  <si>
    <t xml:space="preserve">Commerical Case Price Bracket #4           (5,000 LB) </t>
  </si>
  <si>
    <t xml:space="preserve">Commerical Case Price Bracket #5            (3,000 LB) </t>
  </si>
  <si>
    <t>RICH PRODUCTS</t>
  </si>
  <si>
    <t>Whole Grain Rich 5" Proof &amp; Bake Sheeted Pizza Dough</t>
  </si>
  <si>
    <t>FLOUR BREAD-BULK</t>
  </si>
  <si>
    <t>2 oz eq Grains</t>
  </si>
  <si>
    <t>Whole Grain Rich 4"  Mini Flatbread</t>
  </si>
  <si>
    <t>1 oz eq Grains</t>
  </si>
  <si>
    <t>Whole Grain Rich Yeast Donut Holes</t>
  </si>
  <si>
    <t>French Bread Dough</t>
  </si>
  <si>
    <t>20.25 Grain Alt.</t>
  </si>
  <si>
    <t>Hoagie Roll Dough</t>
  </si>
  <si>
    <t>2.75 Grain Alt.</t>
  </si>
  <si>
    <t>Country Style Wheat Dinner Roll</t>
  </si>
  <si>
    <t>1.25 Grain Alt.</t>
  </si>
  <si>
    <t>2.25 oz Traditional Cinnamon Sweet Roll Dough</t>
  </si>
  <si>
    <t>2 Grain Alt.</t>
  </si>
  <si>
    <t>Petite Cinnamon Sweet Roll Dough</t>
  </si>
  <si>
    <t>1 Grain Alt.</t>
  </si>
  <si>
    <t>Whole Grain Rich Triple Chocolate Filled Cookie made with Hershey's Chocolate (Baked, IW)</t>
  </si>
  <si>
    <t>Butter Egg Dinner Roll</t>
  </si>
  <si>
    <t>Wheat Dinner Roll Dough</t>
  </si>
  <si>
    <t>Whole Grain Rich Dinner Roll</t>
  </si>
  <si>
    <t>1.75 oz eq Grains</t>
  </si>
  <si>
    <t>Ztf Biscuit Dough Round Handi-Split</t>
  </si>
  <si>
    <t>Whole Grain Rich Par Baked Breadstick</t>
  </si>
  <si>
    <t>Whole Grain Rich UBR  - The Ultimate Breakfast Round™ - Cinnamon (Dough)</t>
  </si>
  <si>
    <t>Whole Grain French Toast Bites</t>
  </si>
  <si>
    <t>Whole Grain Pancake Bite</t>
  </si>
  <si>
    <t>Whole Grain Rich Confetti Cake Filled Cookie with Frosting (Baked, IW)</t>
  </si>
  <si>
    <t>Traditional Sweet Roll</t>
  </si>
  <si>
    <t>Jumbo Cinnamon Sweet Roll</t>
  </si>
  <si>
    <t>3.5 Grain Alt.</t>
  </si>
  <si>
    <t xml:space="preserve">Homestyle Roll Dough   </t>
  </si>
  <si>
    <t>1.5 Grain Alt.</t>
  </si>
  <si>
    <t>Whole Grain Rich UBR - The Ultimate Breakfast Round™ - Cinnamon (Baked, IW, Nut-Free)</t>
  </si>
  <si>
    <t>Whole Grain Rich 7.5 oz Sub Roll Dough</t>
  </si>
  <si>
    <t>3.125 oz eq Grains</t>
  </si>
  <si>
    <t xml:space="preserve">Whole Grain Rich 1.5 oz Biscuit Dough  </t>
  </si>
  <si>
    <t>Whole Grain Rich 16" Sheeted Pizza Dough</t>
  </si>
  <si>
    <t xml:space="preserve">Whole Grain Rich Cinnamon Roll Dough </t>
  </si>
  <si>
    <t>Whole Grain Rich Dinner Roll Dough</t>
  </si>
  <si>
    <t>Whole Grain Rich 12" X 16" Pizza Dough</t>
  </si>
  <si>
    <t>Whole Grain Rich 14" Sheeted Pizza Dough</t>
  </si>
  <si>
    <t>Whole Grain Rich Mini Sub Roll Dough</t>
  </si>
  <si>
    <t>Whole Grain Rich Rip Stick Breadstick Dough</t>
  </si>
  <si>
    <t>Whole Grain Rich 1 oz Handi-Split Biscuit Dough</t>
  </si>
  <si>
    <t>Whole Grain Rich Honey Corn Biscuit Dough Handi-Split</t>
  </si>
  <si>
    <t>2.5 oz eq Grains</t>
  </si>
  <si>
    <t>Country Style Biscuit Dough</t>
  </si>
  <si>
    <t>Whole Grain Rich 2 oz Biscuit Dough Handi-Split</t>
  </si>
  <si>
    <t>2.25 oz eq Grains</t>
  </si>
  <si>
    <t>Whole Grain Rich UBR - The Ultimate Breakfast Round™ - Oatmeal Chocolate Chip (Dough)</t>
  </si>
  <si>
    <t>Southern Style Biscuit Dough</t>
  </si>
  <si>
    <t>Whole Grain Rich UBR - The Ultimate Breakfast Round™ - Oatmeal Chocolate Chip  (Baked, IW, Nut-free)</t>
  </si>
  <si>
    <t xml:space="preserve">Whole Grain Rich 2.5oz Dinner Roll Dough </t>
  </si>
  <si>
    <t>Whole Grain Rich 2 oz EQ Cinnamon Swirl Dough</t>
  </si>
  <si>
    <t xml:space="preserve">Whole Grain Rich 16" Parbaked Pizza Crust </t>
  </si>
  <si>
    <t>Whole Grain Rich 12" x 16" Parbaked Pizza Crust</t>
  </si>
  <si>
    <t>Whole Grain Rich 2 oz EQ 6X6 Oven Fired Flatbread</t>
  </si>
  <si>
    <t>Whole Grain Rich Yeast Raised Ring Donut</t>
  </si>
  <si>
    <t>6" Whole Grain Rich Flatbread</t>
  </si>
  <si>
    <t>Whole Grain Rich Rustic Whole Wheat Flatbread</t>
  </si>
  <si>
    <t>2.75 oz eq Grains</t>
  </si>
  <si>
    <t>Whole Grain Rich Sweet Hawaiian Roll Dough</t>
  </si>
  <si>
    <t>Homestyle Biscuit Dough</t>
  </si>
  <si>
    <t>2.25 Grain Alt.</t>
  </si>
  <si>
    <t>Biscuit Stick Dough</t>
  </si>
  <si>
    <t>7" Presheeted Pizza Dough</t>
  </si>
  <si>
    <t>5.75 Grain Alt.</t>
  </si>
  <si>
    <t>Whole Grain Rich Biscuit Stick Dough</t>
  </si>
  <si>
    <t>Reduced Sodium Biscuit Dough</t>
  </si>
  <si>
    <t>Whole Grain Rich 16" Oven Rising Sheeted Pizza Dough</t>
  </si>
  <si>
    <t>Fresh 'N Ready 16" Oven Rising Thin Sheeted Pizza Dough</t>
  </si>
  <si>
    <t>2.5 Grain Alt.</t>
  </si>
  <si>
    <t>Whole Grain Maple Waffle Flatbread</t>
  </si>
  <si>
    <t>Fresh n' Ready Oven Rising 16" Sheeted Pizza Dough with Sauce Ring</t>
  </si>
  <si>
    <t>3.25 Grain Alt.</t>
  </si>
  <si>
    <t>Deluxe Wheat Sub Roll Dough</t>
  </si>
  <si>
    <t>3.75 Grain Alt.</t>
  </si>
  <si>
    <t>Deluxe White Sub Roll Dough</t>
  </si>
  <si>
    <t>Whole Grain Corn Bread Poppers</t>
  </si>
  <si>
    <t>Whole Grain Cinnamon Ring</t>
  </si>
  <si>
    <t>Nut Free Whole Grain Rich Chocolate Chip Made with Hershey's Baked Cookie IW</t>
  </si>
  <si>
    <t>16" Parbaked Raised Edge Pizza Crust</t>
  </si>
  <si>
    <t>Whole Grain Rich Stackables Flatbread</t>
  </si>
  <si>
    <t>Sweet Yeasty Dinner Roll Dough</t>
  </si>
  <si>
    <t>Sweet Yeast Diamond Roll Dough</t>
  </si>
  <si>
    <t>1.75 Grain Alt.</t>
  </si>
  <si>
    <t>16" Pre-Sheeted Pizza Dough</t>
  </si>
  <si>
    <t>Farm Rich Whole Grain Mozzarella Bites</t>
  </si>
  <si>
    <t>CHEESE MOZ LM PART SKIM UNFZ PROCESSR PK</t>
  </si>
  <si>
    <t>2.00 oz. M/MA</t>
  </si>
  <si>
    <t>2.00 oz. equivalent grains</t>
  </si>
  <si>
    <t>Breaded Mozzarella Cheese Sticks</t>
  </si>
  <si>
    <t>1.25 oz. M/MA</t>
  </si>
  <si>
    <t>-</t>
  </si>
  <si>
    <t>Whole Grain Rich Reduced Sodium Cheese Stick</t>
  </si>
  <si>
    <t>2.25 oz. equivalent grains</t>
  </si>
  <si>
    <t>Whole Grain Rich Breaded Mozzarella Cheese Sticks</t>
  </si>
  <si>
    <t>Whole Grain Rich Buffalo Cheese Cruncher</t>
  </si>
  <si>
    <t>Whole Grain Rich Pizza Cruncher</t>
  </si>
  <si>
    <t>2.50 oz. equivalent grains</t>
  </si>
  <si>
    <t>IW Commodity Pork BBQ Slider</t>
  </si>
  <si>
    <t>Pork, Boneless Picnic, Frozen</t>
  </si>
  <si>
    <t>2.25 Graint Alt.</t>
  </si>
  <si>
    <t xml:space="preserve">Commodity Pulled Pork BBQ In Traditional Sauce </t>
  </si>
  <si>
    <t xml:space="preserve">Commodity Pulled Pork BBQ In Western Style Sauce </t>
  </si>
  <si>
    <t>Seasoned Hand-Pulled Pork</t>
  </si>
  <si>
    <t xml:space="preserve">CHEESY BOTTOM 51% WHOLE GRAIN CRUST, PRECUT (16" Pies) </t>
  </si>
  <si>
    <t>S.A. Piazza &amp; Assoc. LLC</t>
  </si>
  <si>
    <t>Wild Mike's 10-Cut Pepperoni</t>
  </si>
  <si>
    <t>5.50 oz.</t>
  </si>
  <si>
    <t>Mozzerella Cheese</t>
  </si>
  <si>
    <t xml:space="preserve">Wild Mike's 10-Cut Cheese </t>
  </si>
  <si>
    <t>5.49 oz.</t>
  </si>
  <si>
    <t>5.63 oz.</t>
  </si>
  <si>
    <t xml:space="preserve">Wild Mike's 8-Cut Pepperoni </t>
  </si>
  <si>
    <t xml:space="preserve">Wild Mike's 8-Cut Cheese </t>
  </si>
  <si>
    <t>CHEESY BOTTOM, 51% WHOLE GRAIN CRUST, (16" Pies)  UN-CUT, Sugg 8-cut</t>
  </si>
  <si>
    <t xml:space="preserve">Wild Mike's Uncut Pepperoni  </t>
  </si>
  <si>
    <t xml:space="preserve">Wild Mike's Uncut Cheese      </t>
  </si>
  <si>
    <t xml:space="preserve">Wild Mike's Uncut 4-MEAT     </t>
  </si>
  <si>
    <t>5.70 oz.</t>
  </si>
  <si>
    <t xml:space="preserve"> 100% WHITE CRUST, (16" Pies) UN-CUT, Sugg 8-cut</t>
  </si>
  <si>
    <t>5.51 oz.</t>
  </si>
  <si>
    <t>I.W., WEDGE, CHEESY BOTTOM, 51% WHOLE GRAIN CRUST</t>
  </si>
  <si>
    <t>Wild Mike's IW Pepperoni</t>
  </si>
  <si>
    <t>Wild Mike's IW Cheese</t>
  </si>
  <si>
    <t>5" PERSONAL DEEP DISH, 51% WHOLE GRAIN CRUST</t>
  </si>
  <si>
    <t>Wild Mike's 5" Deep Dish Cheese</t>
  </si>
  <si>
    <t>Wild Mike's 5" IW Deep Dish Cheese</t>
  </si>
  <si>
    <t>BREAKFAST PIZZAS, 51% WHOLE GRAIN CRUST</t>
  </si>
  <si>
    <t>2.79 oz.</t>
  </si>
  <si>
    <t>BREADSTICKS, 51% WHOLE GRAIN</t>
  </si>
  <si>
    <t>Wild Mike's Cheese Bread Stick  BULK  1-G/1-MMA</t>
  </si>
  <si>
    <t>2.0 oz.</t>
  </si>
  <si>
    <t>Wild Mike's Cheese Bites     BULK  .5-G/5-MMA</t>
  </si>
  <si>
    <t>1.0 oz.</t>
  </si>
  <si>
    <t>Wild Mike's Cheese &amp; Jalapeno Bites  BULK  .5-G/5-MMA</t>
  </si>
  <si>
    <t>1.06 oz.</t>
  </si>
  <si>
    <t xml:space="preserve">Wild Mike's Cheese Bites I.W. </t>
  </si>
  <si>
    <t>4.0 oz.</t>
  </si>
  <si>
    <t xml:space="preserve">Wild Mike's Cheese &amp; Jalapeno Bites I.W. </t>
  </si>
  <si>
    <t>4.24 oz.</t>
  </si>
  <si>
    <t>Wild Mike's Cheese Pocket BULK</t>
  </si>
  <si>
    <t>4.11 oz</t>
  </si>
  <si>
    <t xml:space="preserve">Wild Mike's Cheese Pocket I.W. </t>
  </si>
  <si>
    <t>Pizza / Cheese</t>
  </si>
  <si>
    <t>Mozz Cheese</t>
  </si>
  <si>
    <t xml:space="preserve">Commerical Case Price Bracket #1                           (24 pallets/Truckload - Delivered)                </t>
  </si>
  <si>
    <t xml:space="preserve">Commerical Case Price Bracket #2                       (12-23 pallets Delivered) </t>
  </si>
  <si>
    <t xml:space="preserve">Commerical Case Price Bracket #3                              (4 pallet Minimum delivery) </t>
  </si>
  <si>
    <t xml:space="preserve">Savory Life </t>
  </si>
  <si>
    <t>Turkey Breast &amp; American Cheese on a                                                 Whole Grain Split Top Bun, IW</t>
  </si>
  <si>
    <t>Must Order in full pallet quantities, 54 cs/pallet</t>
  </si>
  <si>
    <t>Turkey Ham &amp; American Cheese on a                                                      Whole Grain Split Top Bun, IW</t>
  </si>
  <si>
    <t>Turkey Breast &amp; American Cheese on a                                                      Whole Grain Hoagie Roll, IW</t>
  </si>
  <si>
    <t>Turkey Ham &amp; American Cheese on a                                                     Whole Grain Hoagie Roll, IW</t>
  </si>
  <si>
    <t xml:space="preserve"> Turkey Salami, Turkey Bologna &amp; Cheese on Whole Grain Sliced Bread, IW</t>
  </si>
  <si>
    <t>CHEESE MOZ LM PART SKIM</t>
  </si>
  <si>
    <t>Must Order in full pallet quantities, 108  cs/pallet</t>
  </si>
  <si>
    <t xml:space="preserve"> Turkey Ham, Turkey Breast &amp; Cheese on Whole Grain Sliced Bread, IW</t>
  </si>
  <si>
    <t>Must Order in full pallet quantities, 108 cs/pallet</t>
  </si>
  <si>
    <t xml:space="preserve">Commerical Case Price Bracket #1            (TRUCKLOAD)                </t>
  </si>
  <si>
    <t xml:space="preserve">Commerical Case Price Bracket #2                        (7K) </t>
  </si>
  <si>
    <t>Schwan's Food Service, Inc.</t>
  </si>
  <si>
    <t>Big Daddy's Bold 16" 51% WG Rolled Edge Cheese Pizza</t>
  </si>
  <si>
    <t>Cheese Mozz LM PT SKM</t>
  </si>
  <si>
    <t>Flour Baker Hard Wht Unblch-Bulk</t>
  </si>
  <si>
    <t>Tomato Paste - Bulk Process</t>
  </si>
  <si>
    <t>Big Daddy's Bold 16" 51% WG Rolled Edge Pork Pepperoni Pizza</t>
  </si>
  <si>
    <t xml:space="preserve">Big Daddy's Original 16” Rolled Edge Cheese Pizza </t>
  </si>
  <si>
    <t xml:space="preserve">Big Daddy's Original 16” Rolled Edge Pork Pepperoni Pizza </t>
  </si>
  <si>
    <t>Big Daddy's Primo 16" WG Pre-Sliced Par-Baked Crust Uncured Turkey Pepperoni Pizza</t>
  </si>
  <si>
    <t>Big Daddy's Primo 16" WG Pre-Sliced Par-Baked Crust Four Cheese Pizza - 8-Cut</t>
  </si>
  <si>
    <t>Big Daddy's Primo 16" WG Par-Baked Crust Four Cheese Pizza</t>
  </si>
  <si>
    <t>Big Daddy's Primo 16" WG Par-Baked Crust Turkey Pepperoni Pizza</t>
  </si>
  <si>
    <t>Big Daddy's Primo 16" WG Scratch Ready Rising Crust Cheese Pizza</t>
  </si>
  <si>
    <t>Big Daddy's Primo 16" 51% WG Four Cheese Pizza</t>
  </si>
  <si>
    <t>Big Daddy's Primo 16" 51% WG Turkey Pepperoni Pizza</t>
  </si>
  <si>
    <t>Big Daddy's Primo 16" 51% WG Buffalo Chicken Pizza</t>
  </si>
  <si>
    <t>Big Daddy's Primo 16" 51% WG 4 Meat Pizza</t>
  </si>
  <si>
    <t>Big Daddy's Primo 16" 51% WG Four Cheese Pizza - Pre-Sliced</t>
  </si>
  <si>
    <t>Big Daddy's Primo 16" 51% WG Turkey Pepperoni Pizza - Pre-Sliced</t>
  </si>
  <si>
    <t>Tony's Galaxy 4" 51% WG Cheese Pizza</t>
  </si>
  <si>
    <t>Tony's Galaxy 4" 51% WG Turkey Pepperoni Pizza</t>
  </si>
  <si>
    <t>Tony's Galaxy 4" 51% WG Cheese Pizza IW</t>
  </si>
  <si>
    <t>Tony's Galaxy 4" 51% WG Turkey Pepperoni Pizza IW</t>
  </si>
  <si>
    <t>Tony's Thick Crust 4x6 51% WG Cheese Pizza</t>
  </si>
  <si>
    <t>Tony's Thick Crust 4x6 51% WG Pepperoni Pizza</t>
  </si>
  <si>
    <t>Tony's  51% WG 4x6 Cheese/Cheese Sub Cheese Pizza</t>
  </si>
  <si>
    <t>Tony's  51% WG 4x6 Cheese/Cheese Sub Pepperoni Pizza</t>
  </si>
  <si>
    <t>Tony's 51% WG 4X6 Cheese Pizza 100%</t>
  </si>
  <si>
    <t>Tony's 51% WG 4x6 Pepperoni Pizza 100%</t>
  </si>
  <si>
    <t>Tony's Deep Dish 5" 51% WG Low Sodium Cheese/Cheese Sub Cheese Pizza</t>
  </si>
  <si>
    <t>Tony's Deep Dish 5" 51% WG Low Sodium Cheese/Cheese Sub Pepperoni Pizza</t>
  </si>
  <si>
    <t>Tony's Deep Dish 5" 51% WG Uncured Turkey Pepperoni Pizza</t>
  </si>
  <si>
    <t>Tony's Deep Dish 5" 51% WG Cheese Pizza</t>
  </si>
  <si>
    <t>Tony's Deep Dish 5" 51% WG Turkey Pepperoni Pizza</t>
  </si>
  <si>
    <t>Tony's 51% WG Turkey Sausage Cheese/Cheese Sub Breakfast Pizza</t>
  </si>
  <si>
    <t>Tony's 51% WG Turkey Sausage Cheese/Cheese Sub Breakfast Pizza-IW</t>
  </si>
  <si>
    <t>Tony's 51% WG Turkey Sausage 100% Breakfast Pizza</t>
  </si>
  <si>
    <t>Tony's 51% WG Sausage &amp; Country Gravy Breakfast Pizza</t>
  </si>
  <si>
    <t>Tony's 51% WG Bacon Scramble Breakfast Pizza</t>
  </si>
  <si>
    <t>Tony's FIESTADA® 51% WG Pizza</t>
  </si>
  <si>
    <t>Tony's French Bread 6" 51% WG Cheese Garlic Pizza</t>
  </si>
  <si>
    <t>Tony's French Bread 6" 51% WG Cheese Pizza</t>
  </si>
  <si>
    <t>Tony's French Bread 6" 51% WG Pepperoni Pizza</t>
  </si>
  <si>
    <t>Tony's French Bread 6" 51% WG Cheese/Cheese Sub Pizza</t>
  </si>
  <si>
    <t>Tony's French Bread 6" 51% WG Cheese/Cheese Sub Pepperoni Pizza</t>
  </si>
  <si>
    <t>Tony's French Bread 6" 51% WG Cheese/Cheese Sub Multi Cheese Garlic Pizza</t>
  </si>
  <si>
    <t>Tony's French Bread 6" 51% WG Cheese/Cheese Sub Multi Cheese Pizza</t>
  </si>
  <si>
    <t>Villa Prima Oven Ready Classic Crust 7" Cheese Pizza w/box</t>
  </si>
  <si>
    <t>Coyote Grill 51% WG Cheese Quesadilla</t>
  </si>
  <si>
    <t>Coyote Grill 51% WG Chicken &amp; Cheese Quesadilla</t>
  </si>
  <si>
    <t>Minh Sweet &amp; Sour Chicken (lightly dusted) Stir Fry Kit</t>
  </si>
  <si>
    <t>Chicken Legs - Chilled-Bulk</t>
  </si>
  <si>
    <t>Minh General Tso's Chicken (breaded) Stir Fry Kit</t>
  </si>
  <si>
    <t>Minh Teriyaki Chicken (unbreaded) Stir Fry Kit</t>
  </si>
  <si>
    <t>Minh Orange Chicken (lightly dusted) Stir Fry Kit</t>
  </si>
  <si>
    <t>Big Daddy's WG Fiestada Beef Stuffed Sandwich IW</t>
  </si>
  <si>
    <t>Big Daddy's 51% WG Buffalo Style Chicken Stuffed Sandwich IW</t>
  </si>
  <si>
    <t>Big Daddy's 51% WG Turkey Pepperoni Stuffed Sandwich IW</t>
  </si>
  <si>
    <t>Big Daddy's 51% WG Turkey Pepperoni Stuffed Sandwich BULK</t>
  </si>
  <si>
    <t>Beacon Street Cafe 51% WG Cheese Stuffed Sandwich</t>
  </si>
  <si>
    <t>Tony's Classic Wedge 7" 51% WG Cheese/Cheese Sub Pizza</t>
  </si>
  <si>
    <t>Tony's Classic Wedge 7" 51% WG Pepperoni Cheese/Cheese Sub Pizza</t>
  </si>
  <si>
    <t xml:space="preserve">Commerical Case Price Bracket #1            (10,000 lb NoCal)                </t>
  </si>
  <si>
    <t xml:space="preserve">Commerical Case Price Bracket #2            (20,000 lb NoCal) </t>
  </si>
  <si>
    <t xml:space="preserve">Commerical Case Price Bracket #3            (38,000 lb FTL NoCal) </t>
  </si>
  <si>
    <t xml:space="preserve">Commerical Case Price Bracket #1            (10,000 lb SoCal)                </t>
  </si>
  <si>
    <t xml:space="preserve">Commerical Case Price Bracket #2            (20,000 lb SoCal) </t>
  </si>
  <si>
    <t xml:space="preserve">Commerical Case Price Bracket #3            (38,000 lb FTL SoCal) </t>
  </si>
  <si>
    <t>J.R. Simplot Company</t>
  </si>
  <si>
    <t>RoastWorks Roasted Potato Medley</t>
  </si>
  <si>
    <t>POTATO BULK FOR PROCESS FRZ</t>
  </si>
  <si>
    <t>RoastWorks Whole Baby Bakers</t>
  </si>
  <si>
    <t>JR Buffalo Sticks</t>
  </si>
  <si>
    <t>Tater Gems</t>
  </si>
  <si>
    <t>Simplot Sweets Sweet Potato Fries Crinkle Cut</t>
  </si>
  <si>
    <t>SWEET POTATO BULK FRESH PROC</t>
  </si>
  <si>
    <t>Simplot Sweets Sweet Potato Gems</t>
  </si>
  <si>
    <t>Simply Gold 3/8" SC</t>
  </si>
  <si>
    <t>RoastWorks Sweet Potato Unseasoning Chunk</t>
  </si>
  <si>
    <t>Thunder Crunch 3/8" SC</t>
  </si>
  <si>
    <t>Simplot Sweets Sweet Potato 1/2" Crinkle Cut</t>
  </si>
  <si>
    <t>Simplot Sweets Sweet Potato Lattice Cut</t>
  </si>
  <si>
    <t>Simplot Sweets Sweet Potato 10-Cut Wedge</t>
  </si>
  <si>
    <t>Simplot Sweets Sweet Potato %/16 SC w/Vanilla Sugar</t>
  </si>
  <si>
    <t>Conquest 5/16" Straight Cut</t>
  </si>
  <si>
    <t>Conquest Sidewinder</t>
  </si>
  <si>
    <t>JR Buffalo Sidewinder</t>
  </si>
  <si>
    <t>Smokey BBQ Sidewinder</t>
  </si>
  <si>
    <t>Infinity 3/8" CC Deep V</t>
  </si>
  <si>
    <t>Infinity 3/8" SC</t>
  </si>
  <si>
    <t>Infinity 5/16" x 3/8" SC</t>
  </si>
  <si>
    <t>Infinity 1/2" CC Deep V</t>
  </si>
  <si>
    <t>Infinity 10 Cut Wedge</t>
  </si>
  <si>
    <t>Infinity 1/4" Shoestring</t>
  </si>
  <si>
    <t>Savory Reduced Sodium 5/16" x 3/8" SC</t>
  </si>
  <si>
    <t>Savory Reduced Sodium 10 Cut Wedge</t>
  </si>
  <si>
    <t>RoastWorks Baby Baker Halves w/Herbs &amp; Parmesan</t>
  </si>
  <si>
    <t>Savory Reduced Sodium Loop</t>
  </si>
  <si>
    <t>Roastworks® Whole Baby BakersTM Potatoes</t>
  </si>
  <si>
    <t>Conquest®Junior Cut Sidewinder</t>
  </si>
  <si>
    <t>Conquest® 3/8” TriFries</t>
  </si>
  <si>
    <t>Conquest® Delivery 1/2' CC</t>
  </si>
  <si>
    <t>Tater Pals ® Tater Bucks</t>
  </si>
  <si>
    <t>Tater Pals® 1/2” Coated CC French Fries</t>
  </si>
  <si>
    <t>Tater Pals® 3/8” Coated SC French Fries</t>
  </si>
  <si>
    <t>Tater Pals® 3/8” Straight Cut French Fries</t>
  </si>
  <si>
    <t>Simplot SeasonedCRISP® Delivery+TM Savory Loops</t>
  </si>
  <si>
    <t>Tater Pals® Oven 1/2" Crinkle Cut</t>
  </si>
  <si>
    <t>Tater Pals® Oven 1/4" Shoe String</t>
  </si>
  <si>
    <t>Skincredible Potato Boats</t>
  </si>
  <si>
    <t>Skincredibles 10-Cut Wedge</t>
  </si>
  <si>
    <t>Skincredibles 8-Cut Wedge</t>
  </si>
  <si>
    <t>Skincredibles Loops</t>
  </si>
  <si>
    <t>Blue Ribbon 3/8 Straight Cut NW Shield</t>
  </si>
  <si>
    <t>Tri-Taters</t>
  </si>
  <si>
    <t>Tiny Triangles</t>
  </si>
  <si>
    <t>Spudster Original Butter Flavor</t>
  </si>
  <si>
    <t>Plain Mashed</t>
  </si>
  <si>
    <t>Homestyle Mashed</t>
  </si>
  <si>
    <t>Garlic Redskin Mashed</t>
  </si>
  <si>
    <t>Skicredibles Chunks</t>
  </si>
  <si>
    <t>Shredded Hash Browns</t>
  </si>
  <si>
    <t>Tater Sticks</t>
  </si>
  <si>
    <t>101's Hash Brown Patty</t>
  </si>
  <si>
    <t>Simplot Blue Ribbon XLF 1/4" Shoestring</t>
  </si>
  <si>
    <t>Savory Loops</t>
  </si>
  <si>
    <t>Savory 3/8" Straight Cut</t>
  </si>
  <si>
    <t>Conquest 3/8" Straight Cut</t>
  </si>
  <si>
    <t>Krunchie Wedges 8-Cut</t>
  </si>
  <si>
    <t>Sour Cream and Chive 3/8" x 5/16" Straight Cut</t>
  </si>
  <si>
    <t>NatrualCrisp 5/16" x 3/8" Straight cut</t>
  </si>
  <si>
    <t>Batter Bites</t>
  </si>
  <si>
    <t>Savory 10-Cut Wedge</t>
  </si>
  <si>
    <t>Sour Cream and Chive 10-cut Wedge</t>
  </si>
  <si>
    <t>Savory 8-Cut Wedge</t>
  </si>
  <si>
    <t>Savory Lattice Cut</t>
  </si>
  <si>
    <t>JR Buffalos Slices</t>
  </si>
  <si>
    <t>RoastWorks Sweet Potato w/maple seasoning</t>
  </si>
  <si>
    <t>RoastWorks Yukon Gold &amp; Redskin Potatoes</t>
  </si>
  <si>
    <t>RoastWorks Rosemary Redskin</t>
  </si>
  <si>
    <t>RoastWorks Redskin Halves</t>
  </si>
  <si>
    <t>RoastWorks Unseasoned Redskin Chunks</t>
  </si>
  <si>
    <t>RoastWorks Herb &amp; Garlic Russets</t>
  </si>
  <si>
    <t xml:space="preserve">FEE for Service    Price Bracket #1            (10,000 lb NoCal)                </t>
  </si>
  <si>
    <t>FEE for Service    Price Bracket #2            (20,000 lb NoCal)</t>
  </si>
  <si>
    <t>FEE for Service    Price Bracket #3            (38,000 lb NoCal)</t>
  </si>
  <si>
    <t xml:space="preserve">FEE for Service    Price Bracket #1            (10,000 lb SoCal)                </t>
  </si>
  <si>
    <t>FEE for Service    Price Bracket #2            (20,000 lb SoCal)</t>
  </si>
  <si>
    <t>FEE for Service    Price Bracket #3            (38,000 FTL SoCal)</t>
  </si>
  <si>
    <t>Commericial Equivalent           Case Price Bracket #1 (10,000 lb NoCal)</t>
  </si>
  <si>
    <t>Commericial Equivalent           Case Price Bracket #2 (20,000 lb NoCal)</t>
  </si>
  <si>
    <t>Commericial Equivalent           Case Price Bracket #3 (38,000 lb FTL NoCal)</t>
  </si>
  <si>
    <t>Commericial Equivalent           Case Price Bracket #1 (10,000 lb SoCal)</t>
  </si>
  <si>
    <t>Commericial Equivalent           Case Price Bracket #2 (20,000 lb SoCal)</t>
  </si>
  <si>
    <t>Commericial Equivalent           Case Price Bracket #3 (38,000 lb FTL SoCal)</t>
  </si>
  <si>
    <t>Smucker Foodservice</t>
  </si>
  <si>
    <t>Peanuts Raw Shelled-Bulk</t>
  </si>
  <si>
    <t>5150006960</t>
  </si>
  <si>
    <t>2.6oz</t>
  </si>
  <si>
    <t>5150006961</t>
  </si>
  <si>
    <t>5150021027</t>
  </si>
  <si>
    <t>5.3oz</t>
  </si>
  <si>
    <t>5150021028</t>
  </si>
  <si>
    <t>5150092100</t>
  </si>
  <si>
    <t>1.1oz</t>
  </si>
  <si>
    <t>5150024331</t>
  </si>
  <si>
    <t>2 tbsp</t>
  </si>
  <si>
    <t xml:space="preserve">Commerical Case Price Bracket #1            (5000# minimum)                </t>
  </si>
  <si>
    <t xml:space="preserve">Commerical Case Price Bracket #2            (1/2 Truck) </t>
  </si>
  <si>
    <t xml:space="preserve">Commerical Case Price Bracket #3            (Full Truck) </t>
  </si>
  <si>
    <t>Tabatchnick</t>
  </si>
  <si>
    <t>Whole Grain Ravioli</t>
  </si>
  <si>
    <t>Cheese Nat Amer BFD Barrel</t>
  </si>
  <si>
    <t>Whole Grain  Lasagna</t>
  </si>
  <si>
    <t>Whole Grain Tortellini</t>
  </si>
  <si>
    <t>Wh. Grain Tri Color Tortellini</t>
  </si>
  <si>
    <t>Wh. Grain Spinach Ravioli</t>
  </si>
  <si>
    <t>Alfredo Sauce</t>
  </si>
  <si>
    <t>commodity sales only</t>
  </si>
  <si>
    <t>Cheese Sauce Cheddar</t>
  </si>
  <si>
    <t>Jalapeno Cheese Sauce,cup</t>
  </si>
  <si>
    <t>Strawberry Fruit Cup</t>
  </si>
  <si>
    <t>Strawberry Slc Unswt IQF 6/5#</t>
  </si>
  <si>
    <t>Mixed Berry Fruit Cup</t>
  </si>
  <si>
    <t xml:space="preserve">Commerical Case Price Bracket #1            (5000#)                </t>
  </si>
  <si>
    <t>Tasty Brands</t>
  </si>
  <si>
    <t>CN Cheese Lasagna Rollup</t>
  </si>
  <si>
    <t>00801WG</t>
  </si>
  <si>
    <t>CHEESE NAT AMER BARREL</t>
  </si>
  <si>
    <t>CN Cheese Stuffed Shells</t>
  </si>
  <si>
    <t>00803WG</t>
  </si>
  <si>
    <t>CN Jumbo Cheese Ravioli</t>
  </si>
  <si>
    <t>00804WG</t>
  </si>
  <si>
    <t>00808WG</t>
  </si>
  <si>
    <t>Turkey &amp; Cheese Lasagna Rollup</t>
  </si>
  <si>
    <t>00813WG</t>
  </si>
  <si>
    <t>Cheese &amp; Vegetable Lasagna Rollup</t>
  </si>
  <si>
    <t>00821WG</t>
  </si>
  <si>
    <t>RTE Tortellini</t>
  </si>
  <si>
    <t>00830WG</t>
  </si>
  <si>
    <t>CN Mini Cheese Ravioli</t>
  </si>
  <si>
    <t>00834WG</t>
  </si>
  <si>
    <t>WG Cheese Lasagna Rollup (I/W)</t>
  </si>
  <si>
    <t>WG Cheese Stuffed Shells (I/W)</t>
  </si>
  <si>
    <t>WG Cheese Jumbo Ravioli (I/W)</t>
  </si>
  <si>
    <t>Mozzarella Filled Twisted Topped Breadstick</t>
  </si>
  <si>
    <t>Jumbo Pizza Bagel</t>
  </si>
  <si>
    <t xml:space="preserve">Mini Cheese Pizza Bagel </t>
  </si>
  <si>
    <t xml:space="preserve">Turkey Pepperoni &amp; Cheese Mini Pizza Bagel </t>
  </si>
  <si>
    <t>PizzaBoli (Bulk)</t>
  </si>
  <si>
    <t>FiestaBoli (Bulk)</t>
  </si>
  <si>
    <t>Breaded Oven Ready Mozzarella Sticks</t>
  </si>
  <si>
    <t>Breaded Oven Ready Mini Cheese Ravioli</t>
  </si>
  <si>
    <t>Cheese Pizza Kit</t>
  </si>
  <si>
    <t>Cheese &amp; Turkey Pepperoni Pizza Kit</t>
  </si>
  <si>
    <t>Turkey &amp; Cheese Kit</t>
  </si>
  <si>
    <t>Turkey Ham &amp; Cheese Kit</t>
  </si>
  <si>
    <t>Trios Protein Pack:Turkey, Cheddar, Cheez-Its®</t>
  </si>
  <si>
    <t>Trios Protein Pack:Turkey Ham, Cheddar, Cheez-Its®</t>
  </si>
  <si>
    <t>Italian Combo Wrap (I/W)</t>
  </si>
  <si>
    <t>Turkey Ham &amp; 2 Cheese Wrap (I/W)</t>
  </si>
  <si>
    <t>Chicken, Turkey Ham &amp; 2 Cheese Wedge (I/W)</t>
  </si>
  <si>
    <t>Italian Combo Sandwich (I/W)</t>
  </si>
  <si>
    <t>Chicken, Turkey Pepperoni &amp; Cheese Sub (I/W)</t>
  </si>
  <si>
    <t>Turkey Ham &amp; 2 Cheese Sandwich (I/W)</t>
  </si>
  <si>
    <t>Turkey Bologna, Turkey Salami &amp; Cheese Sandwich (I/W)</t>
  </si>
  <si>
    <t>Turkey &amp; 2 Cheese Wedge Sandwich (I/W)</t>
  </si>
  <si>
    <t xml:space="preserve">Turkey Ham &amp; Cheese Croissant Melt  </t>
  </si>
  <si>
    <t>Turkey Breast, Turkey Ham &amp; Cheese Wedge (I/W)</t>
  </si>
  <si>
    <t>Turkey Bologna,Turkey Salami &amp; Cheese on Hamburger Bun (I/W)</t>
  </si>
  <si>
    <t>Turkey Ham &amp; Cheese on Hamburger Bun (I/W)</t>
  </si>
  <si>
    <t>Turkey Bologna,Turkey Salami &amp; Cheese Sandwich (I/W)</t>
  </si>
  <si>
    <t>Turkey Ham &amp; Cheese Sandwich (I/W)</t>
  </si>
  <si>
    <t>Turkey &amp; Cheese Sandwich (I/W)</t>
  </si>
  <si>
    <t xml:space="preserve">Turkey Ham &amp; Cheese Croissant Melt (I/W) </t>
  </si>
  <si>
    <t>PizzaBoli (I/W)</t>
  </si>
  <si>
    <t>FiestaBoli (I/W)</t>
  </si>
  <si>
    <t>Chicken Sausage, Egg &amp; Cheese English Muffin (I/W)</t>
  </si>
  <si>
    <t>Chicken Sausage, Egg &amp; Cheese Biscuit  (I/W)</t>
  </si>
  <si>
    <t>Cheeseburger on WG Bun (I/W)</t>
  </si>
  <si>
    <t>Chicken Patty &amp; Cheese on WG Bun (I/W)</t>
  </si>
  <si>
    <t>Chicken Burrito Bowl</t>
  </si>
  <si>
    <t>Pancake, Sausage, Potatoes &amp; Cheese Stacker</t>
  </si>
  <si>
    <t>The Fathers table</t>
  </si>
  <si>
    <t>Cheesey bites</t>
  </si>
  <si>
    <t>unfroz mozzarella</t>
  </si>
  <si>
    <t xml:space="preserve">Pricing delivered cost all </t>
  </si>
  <si>
    <t>Qauntities</t>
  </si>
  <si>
    <t>Totally stuffed</t>
  </si>
  <si>
    <t>Nacho bites</t>
  </si>
  <si>
    <t>Breaded Mozzarella</t>
  </si>
  <si>
    <t>Italian mozza rella</t>
  </si>
  <si>
    <t xml:space="preserve">Commerical Case Price Bracket #1            (FOB CARSON, CA - NO MINIMUM)                </t>
  </si>
  <si>
    <t xml:space="preserve">Commerical Case Price Bracket #2            (1/2 TRUCK DEL) </t>
  </si>
  <si>
    <t xml:space="preserve">Commerical Case Price Bracket #3            (FULL TRUCK DEL) </t>
  </si>
  <si>
    <t>Tony Roberts Company</t>
  </si>
  <si>
    <t>Breakfast Pizza Bagel bulk</t>
  </si>
  <si>
    <t>Cheese Mozz LM Part Skim FRZ LVS - 8/6 lb</t>
  </si>
  <si>
    <t>Breakfast Pizza Bagel IW</t>
  </si>
  <si>
    <t>Cheese Lunch Pizza Bagel</t>
  </si>
  <si>
    <t>Chs Lnch Pizza Bagel IW</t>
  </si>
  <si>
    <t>Pepperoni Pizza Bagel</t>
  </si>
  <si>
    <t>Pep Pizza Bagel IW</t>
  </si>
  <si>
    <t>Breakfast Sausage Pizza</t>
  </si>
  <si>
    <t>Brkfst SSG Pizza IW</t>
  </si>
  <si>
    <t>Cheese French Bread Pizza</t>
  </si>
  <si>
    <t>Chs Fr Bread Pizza IW</t>
  </si>
  <si>
    <t>Peperoni FB Pizza</t>
  </si>
  <si>
    <t>Pepperoni Fr Brd Pizza IW</t>
  </si>
  <si>
    <t>8 inch Garlic Cheese Tst</t>
  </si>
  <si>
    <t>4 x 6 Chs Pizza IW</t>
  </si>
  <si>
    <t>Garlic Cheese Toast</t>
  </si>
  <si>
    <t>Garlic Cheese  Toast IW</t>
  </si>
  <si>
    <t>Brkfst SSG Bagel w country gravy IW</t>
  </si>
  <si>
    <t>Trky Chorizo Bagel</t>
  </si>
  <si>
    <t>Trky Chorizo Bagel  IW</t>
  </si>
  <si>
    <t>16 inch Round Chs Pizza</t>
  </si>
  <si>
    <t>16 " Rnd Pep Pizza</t>
  </si>
  <si>
    <t>Cheease Quesadilla IW</t>
  </si>
  <si>
    <t>Fr Brd Pep Pizza Coin pep</t>
  </si>
  <si>
    <t>Fr Brd Pep Pis Cn pep IW</t>
  </si>
  <si>
    <t>6" Rnd pepperoni Pizza</t>
  </si>
  <si>
    <t>6" Rnd CheesePizza</t>
  </si>
  <si>
    <t>Mini Chs Pizza Twin Pack</t>
  </si>
  <si>
    <t>8" Garlic Chs Toast IW</t>
  </si>
  <si>
    <t>Bacon &amp; CHS Quesadilla IW</t>
  </si>
  <si>
    <t>Rounded Edge Wedge Pizza with peperoni</t>
  </si>
  <si>
    <t>Rounded Edge Wedge Pizza with peperoni IW</t>
  </si>
  <si>
    <t xml:space="preserve">Rounded Edge Wedge Cheese Pizza </t>
  </si>
  <si>
    <t>Rounded Edge Wedge Cheese Pizza  IW</t>
  </si>
  <si>
    <t>Pizza Wedge with Turkey Sausage and Pep</t>
  </si>
  <si>
    <t>Pizza Wedge with Turkey Sausage and Pep IW</t>
  </si>
  <si>
    <t>Smothered and Covered Waffles</t>
  </si>
  <si>
    <t>4 x 6 Flat Bread Cheese Pizza Bulk</t>
  </si>
  <si>
    <t>Tools For Schools 21/22SY</t>
  </si>
  <si>
    <t xml:space="preserve">Commerical Case Price Bracket #1            (10,000#)                </t>
  </si>
  <si>
    <t>Tools For Schools</t>
  </si>
  <si>
    <t>WG Bean &amp; Cheese Burrito (Bulk)</t>
  </si>
  <si>
    <t>00710</t>
  </si>
  <si>
    <t xml:space="preserve">Cheese, Mozzarella, </t>
  </si>
  <si>
    <t>WG Mini Bean &amp; Cheese Burrito (Bulk)</t>
  </si>
  <si>
    <t>00730</t>
  </si>
  <si>
    <t>WG Chicken Quesadilla w/Salsa Verde (IW)</t>
  </si>
  <si>
    <t>00745</t>
  </si>
  <si>
    <t>WG Pepperoni Pizza Rippers (IW)</t>
  </si>
  <si>
    <t>050M</t>
  </si>
  <si>
    <t>WG Turkey Ham &amp; Cheese Rippers (IW)</t>
  </si>
  <si>
    <t>051M</t>
  </si>
  <si>
    <t>WG Buffalo Chicken &amp; Cheese Rippers (IW)</t>
  </si>
  <si>
    <t>053M</t>
  </si>
  <si>
    <t>WG Pepperoni Pizza Rippers (Bulk)</t>
  </si>
  <si>
    <t>090B</t>
  </si>
  <si>
    <t>WG Turkey Ham &amp; Cheese Rippers (Bulk)</t>
  </si>
  <si>
    <t>091B</t>
  </si>
  <si>
    <t>WG Cheese Pizza Rippers (Bulk)</t>
  </si>
  <si>
    <t>092B</t>
  </si>
  <si>
    <t>Buffalo Chicken &amp; Cheese Ripper, WG</t>
  </si>
  <si>
    <t>093B</t>
  </si>
  <si>
    <t>Lasagna Rollup, WG</t>
  </si>
  <si>
    <t>126GS</t>
  </si>
  <si>
    <t>Ravioli, Cheese, Round, Large, WG</t>
  </si>
  <si>
    <t>129GS</t>
  </si>
  <si>
    <t>Pepperoni Calzone, WG</t>
  </si>
  <si>
    <t>210B</t>
  </si>
  <si>
    <t>Cheese Calzone, WG</t>
  </si>
  <si>
    <t>215B</t>
  </si>
  <si>
    <t>Turkey Ham &amp; Cheese Calzone, WG</t>
  </si>
  <si>
    <t>218B</t>
  </si>
  <si>
    <t>Lasagna Sheets, Cheese Filled, WG</t>
  </si>
  <si>
    <t>222GS</t>
  </si>
  <si>
    <t xml:space="preserve">Ravioli, Cheese, Medium Square, WG </t>
  </si>
  <si>
    <t>225GS</t>
  </si>
  <si>
    <t>Garlic Cheese Ripper, WG</t>
  </si>
  <si>
    <t>255B</t>
  </si>
  <si>
    <t>WG Pepperoni Calzone, 5 oz. (IW)</t>
  </si>
  <si>
    <t>320M</t>
  </si>
  <si>
    <t>WG Cheese Calzone, 5 oz. (IW)</t>
  </si>
  <si>
    <t>325M</t>
  </si>
  <si>
    <t>WG Turkey Ham &amp; Cheese Calzone, 5 oz. (IW)</t>
  </si>
  <si>
    <t>328M</t>
  </si>
  <si>
    <t>WG Pepperoni Pizza Stuffwich (IW)</t>
  </si>
  <si>
    <t>595M</t>
  </si>
  <si>
    <t>Pepperoni Pizza Stuffwich, WG</t>
  </si>
  <si>
    <t>600B</t>
  </si>
  <si>
    <t>Pepperoni Stuffwich, Gluten Free</t>
  </si>
  <si>
    <t>800M</t>
  </si>
  <si>
    <t>Mini Pepperoni Calzone, WG</t>
  </si>
  <si>
    <t>8073B</t>
  </si>
  <si>
    <t>Mini Cheese Calzone, WG</t>
  </si>
  <si>
    <t>8074B</t>
  </si>
  <si>
    <t>Turkey Ham &amp; Cheese Stuffwich, WG</t>
  </si>
  <si>
    <t>963B</t>
  </si>
  <si>
    <t>WG Turkey Ham &amp; Cheese Stuffwich (IW)</t>
  </si>
  <si>
    <t>970M</t>
  </si>
  <si>
    <t>Mozzarella Filled Breadstick, WG, IW</t>
  </si>
  <si>
    <t>A33045</t>
  </si>
  <si>
    <t>Cheddar Cheese Stuffwich, WG, IW 4 oz.</t>
  </si>
  <si>
    <t>A80441</t>
  </si>
  <si>
    <t xml:space="preserve">Commerical Case Price Bracket #1            (Minimum 2500lbs)                </t>
  </si>
  <si>
    <t xml:space="preserve">Commerical Case Price Bracket #2            (Minimum 2500lbs) </t>
  </si>
  <si>
    <t xml:space="preserve">Commerical Case Price Bracket #3            (Minimum 2500lbs) </t>
  </si>
  <si>
    <t>Trident Seafoods Corporation</t>
  </si>
  <si>
    <t>WG Brd Wild Alaska Pollock Portions 3.6 oz</t>
  </si>
  <si>
    <t>FISH AK PLCK FRZN BULK</t>
  </si>
  <si>
    <t>WG Cornmeal Brd Wild Alaska Pollock Strips 1.5 oz</t>
  </si>
  <si>
    <t>WG Brd Baja Wild Alaska Pollock Sticks 1 oz</t>
  </si>
  <si>
    <t>WG Brd Wild Alaska Pollock Sticks 1.0 oz</t>
  </si>
  <si>
    <t>WG Brd Wild Alaska Pollock Nuggets 1.0 oz</t>
  </si>
  <si>
    <t>WG Battered Wild Alaska Pollock Wedges 4oz</t>
  </si>
  <si>
    <t>WG Brd Wild Alaska Pollock Portions 3 oz</t>
  </si>
  <si>
    <t>WG Brd Wild Alaska Pollock Hoagies 3.6 oz</t>
  </si>
  <si>
    <t>WG Brd Wild Alaska Pollock Wedges 3.6 oz</t>
  </si>
  <si>
    <t>WG Brd Wild Alaska Pollock Portions 4 oz</t>
  </si>
  <si>
    <t>WG Potato Brd Wild AlaskaPollock Sticks 1.0 oz</t>
  </si>
  <si>
    <t>WG Potato Brd Wild Alaska Pollock Wedge 3.6 oz</t>
  </si>
  <si>
    <t>WG Cornmeal Brd Wild Alaska Pollock Wedge 3.6 oz</t>
  </si>
  <si>
    <t>WG Brd Hot &amp; Spicy Wild Alaska Pollock Portion 3.6 oz</t>
  </si>
  <si>
    <t>WG Buffalo Brd Wild Alaska Pollock Dippers 1.33 oz*</t>
  </si>
  <si>
    <t>WG Nacho Cheese Brd Wild Alaska Pollock Dippers 1.33 oz*</t>
  </si>
  <si>
    <t xml:space="preserve">FEE for Service    Price Bracket #1            (Minimum 2500lbs)                </t>
  </si>
  <si>
    <t>FEE for Service    Price Bracket #2            (Minimum 2500lbs)</t>
  </si>
  <si>
    <t>FEE for Service    Price Bracket #3            (Minimum 2500lbs)</t>
  </si>
  <si>
    <t>Commericial Equivalent Case Price Bracket #1 (Minimum 2500lbs)</t>
  </si>
  <si>
    <t>Commericial Equivalent           Case Price Bracket #2 (Minimum 2500lbs)</t>
  </si>
  <si>
    <t>Commericial Equivalent           Case Price Bracket #3 (Minimum 2500lbs)</t>
  </si>
  <si>
    <t>FOB Tulare CA</t>
  </si>
  <si>
    <t xml:space="preserve">Commerical Case Price Bracket #1 (240-360 cases)                </t>
  </si>
  <si>
    <t>Commerical Case Price Bracket #2 (360-1500 cases)</t>
  </si>
  <si>
    <t>2% 10 Net 15 Days</t>
  </si>
  <si>
    <t>True Natural Foods</t>
  </si>
  <si>
    <t>Grilled Burrito, Pinto Bean &amp; Mozzarella Cheese (IW)</t>
  </si>
  <si>
    <t>9737-2</t>
  </si>
  <si>
    <t>Grilled Burrito, Pinto Beans, Mozzarella Cheese &amp; Brown Rice (IW)</t>
  </si>
  <si>
    <t>9747-2</t>
  </si>
  <si>
    <t>Mexican Pizza - Pinto Bean, Mozzarella Cheese &amp; Taco Sauce (IW)</t>
  </si>
  <si>
    <t>9542-2</t>
  </si>
  <si>
    <t>Quesarito w/ Pinto Bean, Cheese &amp; Tomatillo (IW)</t>
  </si>
  <si>
    <t>9520-2</t>
  </si>
  <si>
    <t xml:space="preserve">FEE for Service    Price Bracket #1            (FOB - 
CLOVIS, CA.)                </t>
  </si>
  <si>
    <t>FEE for Service    Price Bracket #2            (DELIVERED - 
MIN. 1,500 LBS.)</t>
  </si>
  <si>
    <t>Commericial Equivalent           Case Price Bracket #1 (FOB - CLOVIS, CA.)</t>
  </si>
  <si>
    <t>Commericial Equivalent           Case Price Bracket #2 (DELIVERED - 
MIN. 1,500 LBS.)</t>
  </si>
  <si>
    <t>WAWONA</t>
  </si>
  <si>
    <t>APRICOT CUP</t>
  </si>
  <si>
    <t>FROZEN FRUIT</t>
  </si>
  <si>
    <t>059770-77</t>
  </si>
  <si>
    <t>APRICOTS DICED PEELED CAN</t>
  </si>
  <si>
    <t>APPLE CUP</t>
  </si>
  <si>
    <t>058615-77</t>
  </si>
  <si>
    <t>APPLE SLICES CAN 6/10</t>
  </si>
  <si>
    <t>058614-77</t>
  </si>
  <si>
    <t>APPLE SLICES FROZEN 30#</t>
  </si>
  <si>
    <t>APPLESAUCE CUP</t>
  </si>
  <si>
    <t>059644-77</t>
  </si>
  <si>
    <t>APPLESAUCE UNSWTND CAN</t>
  </si>
  <si>
    <t>CHERRY CUP</t>
  </si>
  <si>
    <t>059550-77</t>
  </si>
  <si>
    <t>CHERRIES FRZ IQF 40#</t>
  </si>
  <si>
    <t>MIXED FRUIT CUP</t>
  </si>
  <si>
    <t>059564-77</t>
  </si>
  <si>
    <t>MIXEDFRUIT EX LT CAN 6/10</t>
  </si>
  <si>
    <t>PEACH CUP</t>
  </si>
  <si>
    <t>059500-77</t>
  </si>
  <si>
    <t>PEACHES CLING SLICED CAN</t>
  </si>
  <si>
    <t>059500-00</t>
  </si>
  <si>
    <t>059501-77</t>
  </si>
  <si>
    <t>PEACHES CLING DICED CAN</t>
  </si>
  <si>
    <t>059502-77</t>
  </si>
  <si>
    <t>PEACH FREESTONE SLC FRZ</t>
  </si>
  <si>
    <t>PEAR CUP</t>
  </si>
  <si>
    <t>059580-77</t>
  </si>
  <si>
    <t>PEARS SLICED CAN</t>
  </si>
  <si>
    <t>059581-77</t>
  </si>
  <si>
    <t>PEARS DICED CAN</t>
  </si>
  <si>
    <t>STRAWBERRY CUP</t>
  </si>
  <si>
    <t>059680-77</t>
  </si>
  <si>
    <t>STRAWBERRY SLICES 11+1</t>
  </si>
  <si>
    <t>059680-00</t>
  </si>
  <si>
    <t>059682-77</t>
  </si>
  <si>
    <t>STRAWBERRY WHOLE UNSWT</t>
  </si>
  <si>
    <t>059683-77</t>
  </si>
  <si>
    <t>STRAWBERRY SLICES UNSWT</t>
  </si>
  <si>
    <t>PEACH POP</t>
  </si>
  <si>
    <t>049000-77</t>
  </si>
  <si>
    <t>049000-00</t>
  </si>
  <si>
    <t>049001-77</t>
  </si>
  <si>
    <t>049002-77</t>
  </si>
  <si>
    <t>STRAWBERRY POP</t>
  </si>
  <si>
    <t>049100-77</t>
  </si>
  <si>
    <t>049100-00</t>
  </si>
  <si>
    <t>049101-77</t>
  </si>
  <si>
    <t>049102-77</t>
  </si>
  <si>
    <t>APPLE COBBLER</t>
  </si>
  <si>
    <t>068320-77</t>
  </si>
  <si>
    <t>068321-77</t>
  </si>
  <si>
    <t>CHERRY COBBLER</t>
  </si>
  <si>
    <t>068310-77</t>
  </si>
  <si>
    <t>PEACH COBBLER</t>
  </si>
  <si>
    <t>068300-77</t>
  </si>
  <si>
    <t>068300-00</t>
  </si>
  <si>
    <t>068301-77</t>
  </si>
  <si>
    <t>068302-77</t>
  </si>
  <si>
    <t>BLUEBERRY COBBLER</t>
  </si>
  <si>
    <t>068330-77</t>
  </si>
  <si>
    <t>BLUEBERRY HIGHBUSH FRZ</t>
  </si>
  <si>
    <t>MIXED BERRY POP</t>
  </si>
  <si>
    <t>049201-77</t>
  </si>
  <si>
    <t>049200-00</t>
  </si>
  <si>
    <t>049202-77</t>
  </si>
  <si>
    <t>049203-77</t>
  </si>
  <si>
    <t>049204-77</t>
  </si>
  <si>
    <t>049205-77</t>
  </si>
  <si>
    <t>049206-77</t>
  </si>
  <si>
    <t>049207-77</t>
  </si>
  <si>
    <t>MIXED BERRY CUP</t>
  </si>
  <si>
    <t>059602-77</t>
  </si>
  <si>
    <t>059600-00</t>
  </si>
  <si>
    <t>059603-77</t>
  </si>
  <si>
    <t>059604-77</t>
  </si>
  <si>
    <t>059605-77</t>
  </si>
  <si>
    <t>059606-77</t>
  </si>
  <si>
    <t>059607-77</t>
  </si>
  <si>
    <t>059608-77</t>
  </si>
  <si>
    <t>FOUR BERRY BLEND</t>
  </si>
  <si>
    <t>044531-77</t>
  </si>
  <si>
    <t>044530-00</t>
  </si>
  <si>
    <t>044532-77</t>
  </si>
  <si>
    <t>044533-77</t>
  </si>
  <si>
    <t>044534-77</t>
  </si>
  <si>
    <t>044535-77</t>
  </si>
  <si>
    <t>SPECTRUM BLEND</t>
  </si>
  <si>
    <t>021254-77</t>
  </si>
  <si>
    <t>021250-00</t>
  </si>
  <si>
    <t>021255-77</t>
  </si>
  <si>
    <t>TROPICAL BLEND</t>
  </si>
  <si>
    <t>021261-77</t>
  </si>
  <si>
    <t>021260-00</t>
  </si>
  <si>
    <t>021262-77</t>
  </si>
  <si>
    <t>BLUEBERRY PEAR POP</t>
  </si>
  <si>
    <t>049401-77</t>
  </si>
  <si>
    <t>049402-77</t>
  </si>
  <si>
    <t>BLUEBERRY WILD FRZ</t>
  </si>
  <si>
    <t>049403-77</t>
  </si>
  <si>
    <t>049404-77</t>
  </si>
  <si>
    <t>049405-77</t>
  </si>
  <si>
    <t>049406-77</t>
  </si>
  <si>
    <t xml:space="preserve">Commerical Case Price Bracket #1            (PICK-UP FROM SOUTH EL MONTE, CA)                </t>
  </si>
  <si>
    <t xml:space="preserve">Commerical Case Price Bracket #2  (13 PALLET DELIVERED) </t>
  </si>
  <si>
    <t>Out of the Shell, LLC d.b.a. Yangs 5th Taste</t>
  </si>
  <si>
    <t>Mandarin Orange Chicken</t>
  </si>
  <si>
    <t>8-52724-15552-4</t>
  </si>
  <si>
    <t>Chicken Legs Chilled Bulk</t>
  </si>
  <si>
    <t xml:space="preserve">Yangs minimum delivery requirement is 13 full pallets, 35 cases per pallet, delivered to one location. Full pallet orders only. Our minimum for pick up orders is 1 full pallet. Mix &amp; match of cases with the same pallet configuration is allowed in order to create full pallets. Yangs lead time is 15 business days. </t>
  </si>
  <si>
    <t>Mandarin Orange Chicken JR</t>
  </si>
  <si>
    <t>8-52724-15555-5</t>
  </si>
  <si>
    <t>Buffalo Hot Ling's Chicken</t>
  </si>
  <si>
    <t>8-52724-15558-6</t>
  </si>
  <si>
    <t>Sweet Chili Thai Chicken</t>
  </si>
  <si>
    <t>8-52724-15550-0</t>
  </si>
  <si>
    <t>General Tso's Chicken</t>
  </si>
  <si>
    <t>8-52724-15563-0</t>
  </si>
  <si>
    <t>Sweet &amp; Sour Chicken</t>
  </si>
  <si>
    <t>8-52724-15551-7</t>
  </si>
  <si>
    <t>Lemongrass Chicken</t>
  </si>
  <si>
    <t>8-52724-15553-1</t>
  </si>
  <si>
    <t>BBQ Teriyaki Chicken</t>
  </si>
  <si>
    <t>8-52724-15554-8</t>
  </si>
  <si>
    <t>Gluten Free BBQ Teriyaki Chicken</t>
  </si>
  <si>
    <t>8-52724-15559-3</t>
  </si>
  <si>
    <t>Spicy Sichuan Chicken</t>
  </si>
  <si>
    <t>8-52724-15556-2</t>
  </si>
  <si>
    <t>Edamame Kung Pao Chicken</t>
  </si>
  <si>
    <t>8-52724-15557-9</t>
  </si>
  <si>
    <t>BBQ Teriyaki Chicken Strips No Sauce</t>
  </si>
  <si>
    <t>8-52724-15565-4</t>
  </si>
  <si>
    <t>Chicken Nuggets, Whole Muscle-No Sauce</t>
  </si>
  <si>
    <t>8-52724-15566-1</t>
  </si>
  <si>
    <t>BBQ Teriyaki Chicken Rice Bowl</t>
  </si>
  <si>
    <t>8-52724-16667-4</t>
  </si>
  <si>
    <t xml:space="preserve">Yangs minimum delivery requirement is 13 full pallets, 42 cases per pallet, delivered to one location. Full pallet orders only, same product code per pallet. Our minimum for pick up orders is 1 full pallet. Yangs lead time is 15 business days. </t>
  </si>
  <si>
    <t>Mandarin Orange Chicken Rice Bowl</t>
  </si>
  <si>
    <t>8-52724-16668-1</t>
  </si>
  <si>
    <t>General Tso's Chicken Rice Bowl</t>
  </si>
  <si>
    <t>8-52724-16669-8</t>
  </si>
  <si>
    <t xml:space="preserve">FEE for Service    Price Bracket #1            (PICK-UP FROM SOUTH EL MONTE, CA)                </t>
  </si>
  <si>
    <t>FEE for Service    Price Bracket #2            (13 PALLET DELIVERED)</t>
  </si>
  <si>
    <t>Commericial Equivalent Case Price Bracket #1 (PICK-UP FROM SOUTH EL MONTE, CA)</t>
  </si>
  <si>
    <t>Commericial Equivalent           Case Price Bracket #2 (13 PALLET DELIVERED)</t>
  </si>
  <si>
    <t>Yangs minimum delivery requirement is 13 full pallets, 35 cases per pallet, delivered to one location. Full pallet orders only. Our minimum for pick up orders is 1 full pallet. Mix &amp; match of cases with the same pallet configuration is allowed in order to create full pallets. Yangs lead time is 15 business days.</t>
  </si>
  <si>
    <t>Chicken Nuggets, Whole Muscle No Sauce</t>
  </si>
  <si>
    <t>ALPHA FOODS CO.</t>
  </si>
  <si>
    <t>SD162WS-SL</t>
  </si>
  <si>
    <t>Cheese Mozz LM PT SKM UNFZ PROC PK</t>
  </si>
  <si>
    <t>SD164WS-SL</t>
  </si>
  <si>
    <t>SD164BWS-SL</t>
  </si>
  <si>
    <t>AS162W-10-SL</t>
  </si>
  <si>
    <t>AS164W-10-SL</t>
  </si>
  <si>
    <t>SIMPLY DELICIOUS 16"  CHEESE PIZZA WITH WHOLE GRAIN SKINNY CRUST</t>
  </si>
  <si>
    <t>SD162WS</t>
  </si>
  <si>
    <t>SIMPLY DELICIOUS 16"  PEPPERONI PIZZA WITH WHOLE GRAIN SKINNY CRUST</t>
  </si>
  <si>
    <t>SD164WS</t>
  </si>
  <si>
    <t>SIMPLY DELICIOUS 16"  MEGA MEAT PIZZA WITH WHOLE GRAIN SKINNY CRUST</t>
  </si>
  <si>
    <t>SD169WS</t>
  </si>
  <si>
    <t>SD164BWS</t>
  </si>
  <si>
    <t xml:space="preserve">Sgt. Pepperoni's 16" Whole Pizza, Whole Grain Cheese Pizza on Rolled Edge Bake to Rise </t>
  </si>
  <si>
    <t>SP162RW</t>
  </si>
  <si>
    <t>6.31 oz</t>
  </si>
  <si>
    <t xml:space="preserve">Cheese Mozz LM PT SKM UNFZ PROC PK </t>
  </si>
  <si>
    <t xml:space="preserve">Sgt. Pepperoni's 16" Whole Pizza, Whole Grain Pepperoni Pizza on Rolled Edge Bake to Rise </t>
  </si>
  <si>
    <t>SP164RW</t>
  </si>
  <si>
    <t>6.38 oz</t>
  </si>
  <si>
    <t xml:space="preserve">Sgt. Pepperoni's 16" Whole Pizza, Whole Grain MEGA MEAT Pizza on Rolled Edge Bake to Rise </t>
  </si>
  <si>
    <t>SP169RW</t>
  </si>
  <si>
    <t>6.75 oz</t>
  </si>
  <si>
    <t>Sgt. Pepperoni's 16" Whole Pizza, Whole Grain SUPER SUPREME Pizza on Rolled Edge Bake Rise</t>
  </si>
  <si>
    <t>SP1668RW</t>
  </si>
  <si>
    <t>7.19 oz</t>
  </si>
  <si>
    <t>Alpha Supreme 16" Whole Pizza, Whole Grain Cheese Pizza with Pizzeria Style Crust, Thin PAR BAKED CRUST</t>
  </si>
  <si>
    <t>AS162WT</t>
  </si>
  <si>
    <t>5.31 oz</t>
  </si>
  <si>
    <t>Alpha Supreme 16" WG Pepperoni Pizza  Pizzeria Style Crust, PAR BAKED CRUST</t>
  </si>
  <si>
    <t>AS164WT</t>
  </si>
  <si>
    <t>5.42 oz</t>
  </si>
  <si>
    <t>Alpha Supreme 16" WG SUPER SUPREME Pizza Pizzeria Style Crust, PAR BAKED CRUST</t>
  </si>
  <si>
    <t>AS1668WT</t>
  </si>
  <si>
    <t>Alpha Supreme 16" WG VEGGIE SUPREME Pizza Pizzeria Style Crust, PAR BAKED CRUST</t>
  </si>
  <si>
    <t>AS1628WT</t>
  </si>
  <si>
    <t>5.96 oz</t>
  </si>
  <si>
    <t>SD162S</t>
  </si>
  <si>
    <t>4.88 oz</t>
  </si>
  <si>
    <t>SD164S</t>
  </si>
  <si>
    <t>4.98 oz</t>
  </si>
  <si>
    <t>SP162R</t>
  </si>
  <si>
    <t>5.88 oz</t>
  </si>
  <si>
    <t>SP164R</t>
  </si>
  <si>
    <t>5.93 oz</t>
  </si>
  <si>
    <t xml:space="preserve">SP169R </t>
  </si>
  <si>
    <t>AS72</t>
  </si>
  <si>
    <t>7.00 oz</t>
  </si>
  <si>
    <t>AS74</t>
  </si>
  <si>
    <t>7.25 oz</t>
  </si>
  <si>
    <t xml:space="preserve">Alpha Supreme Personal Pan 5" THE SELFIE PIZZA WG 100% Mozzarella Cheese Pizza </t>
  </si>
  <si>
    <t>AS52W</t>
  </si>
  <si>
    <t>5.70 oz</t>
  </si>
  <si>
    <t xml:space="preserve">Alpha Supreme Personal Pan 5" THE SELFIE PIZZA WG 100% Mozzarella Pepperoni Pizza </t>
  </si>
  <si>
    <t>AS54W</t>
  </si>
  <si>
    <t>5.76 oz</t>
  </si>
  <si>
    <t>Sgt. Pepperoni's 6.5" Round Cheese Pizza PAR BAKED CRUST, WITH WINDOWED PIZZA BOX</t>
  </si>
  <si>
    <t>SP652WB</t>
  </si>
  <si>
    <t>5.30 oz</t>
  </si>
  <si>
    <t>Sgt. Pepperoni's 6.5" Round Pepperoni Pizza PAR BAKED CRUST, WITH WINDOWED PIZZA BOX</t>
  </si>
  <si>
    <t>SP654WB</t>
  </si>
  <si>
    <t>5.45 oz</t>
  </si>
  <si>
    <t xml:space="preserve">FEE for Service    Price Bracket #1            (TRUCKLOAD)                </t>
  </si>
  <si>
    <t>Commericial Equivalent           Case Price Bracket #1 (TRUCKLOAD)</t>
  </si>
  <si>
    <t xml:space="preserve">PIZZA </t>
  </si>
  <si>
    <t xml:space="preserve">FEE for Service    Price Bracket #1            (2 pallets minimum)                </t>
  </si>
  <si>
    <t>FEE for Service    Price Bracket #2            (Full Truckload)</t>
  </si>
  <si>
    <t>Commercial manufacturer code</t>
  </si>
  <si>
    <t>Commercial Equivalent                  Case Price Bracket #1 (INSERT BRACKET)</t>
  </si>
  <si>
    <t>Commercial Equivalent           Case Price Bracket #2 (INSERT BRACKET)</t>
  </si>
  <si>
    <t>Commercial Equivalent           Case Price Bracket #3 (INSERT BRACKET)</t>
  </si>
  <si>
    <t>Rose &amp; Shore</t>
  </si>
  <si>
    <t>Macaroni &amp; Cheese Bulk</t>
  </si>
  <si>
    <t>ENTRÉE</t>
  </si>
  <si>
    <t xml:space="preserve">CHEESE BLEND AMER SKM </t>
  </si>
  <si>
    <t>CHEESE CHED YEL BLOCK-40 LB</t>
  </si>
  <si>
    <t>Macaroni &amp; Cheese Tray</t>
  </si>
  <si>
    <t>850-Tray</t>
  </si>
  <si>
    <t>IW Cheese Pizza Wedge</t>
  </si>
  <si>
    <t>BSTR100C</t>
  </si>
  <si>
    <t>CHEESE MOZ LM PT SKM UNFZ</t>
  </si>
  <si>
    <t>IW Pepperoni Pizza Wedge</t>
  </si>
  <si>
    <t>BSTR100P</t>
  </si>
  <si>
    <t>Bulk Cheese Pizza Wedge</t>
  </si>
  <si>
    <t>BSTR125C</t>
  </si>
  <si>
    <t>Bulk Pepperoni Pizza Wedge</t>
  </si>
  <si>
    <t>BSTR125P</t>
  </si>
  <si>
    <t xml:space="preserve">16" WG Cheese Pizza </t>
  </si>
  <si>
    <t>BSTR1600C</t>
  </si>
  <si>
    <t>16" WG Pepperoni Pizza</t>
  </si>
  <si>
    <t>BSTR1600P</t>
  </si>
  <si>
    <t>3"x5" IW Breakfast Pizza</t>
  </si>
  <si>
    <t>BSTR500B</t>
  </si>
  <si>
    <t>5" IW Cheese Pizza</t>
  </si>
  <si>
    <t>BSTR500C</t>
  </si>
  <si>
    <t>5" IW Pepperoni Pizza</t>
  </si>
  <si>
    <t>BSTR500P</t>
  </si>
  <si>
    <t>5" Bulk Cheese Pizza</t>
  </si>
  <si>
    <t>BSTR525C</t>
  </si>
  <si>
    <t>5" Bulk Pepperoni Pizza</t>
  </si>
  <si>
    <t>BSTR525P</t>
  </si>
  <si>
    <t>GCW454WC</t>
  </si>
  <si>
    <t>Breakfast Cheese Quesadilla</t>
  </si>
  <si>
    <t>Quesadilla</t>
  </si>
  <si>
    <t>W24072</t>
  </si>
  <si>
    <t>W31100</t>
  </si>
  <si>
    <t>Shredded Pork Carnitas</t>
  </si>
  <si>
    <t>PORK PICNIC BNLS FRZ CTN-60 LB</t>
  </si>
  <si>
    <t>790-7</t>
  </si>
  <si>
    <t>Cooked Turkey &amp; Gravy</t>
  </si>
  <si>
    <t>PROC TURKEY ROAST</t>
  </si>
  <si>
    <t>TURKEY ROASTS FRZ CTN-32-48 LB</t>
  </si>
  <si>
    <t>Cooked Turkey &amp; Creamy Gravy</t>
  </si>
  <si>
    <t>Cooked Diced Turkey, Gravy &amp; Mashed Potatoes</t>
  </si>
  <si>
    <t>780P-TRAY</t>
  </si>
  <si>
    <t>Bkfst Turkey Ham &amp; Cheese Wrap</t>
  </si>
  <si>
    <t>Breakfast</t>
  </si>
  <si>
    <t>BDS100SDC</t>
  </si>
  <si>
    <t>TURKEY HAM SMKDFRZ</t>
  </si>
  <si>
    <t>Turkey Ham &amp; Cheese Wrap</t>
  </si>
  <si>
    <t>C63019</t>
  </si>
  <si>
    <t>Turkey Ham &amp; Cheese French Roll</t>
  </si>
  <si>
    <t>SST10WC</t>
  </si>
  <si>
    <t>Turkey Ham, Egg &amp; Cheese Sunnyside Up Sandwich</t>
  </si>
  <si>
    <t>SSU248WC</t>
  </si>
  <si>
    <t>Turkey Ham &amp; Cheese Sunnyside Up Sandwich</t>
  </si>
  <si>
    <t>Turkey Deli Roast &amp; Cheese on a Bun</t>
  </si>
  <si>
    <t>TDB100WC</t>
  </si>
  <si>
    <t>TURKEY BREAST DELI FRZ CTN-40 LB</t>
  </si>
  <si>
    <t>Turkey Deli Roast &amp; Cheese on a French Roll</t>
  </si>
  <si>
    <t>TDC248WC</t>
  </si>
  <si>
    <t>Turkey Deli Roast &amp; Cheese Submarine Sandwich</t>
  </si>
  <si>
    <t>TDC336WC</t>
  </si>
  <si>
    <t>Seasoned Pork &amp; Cheese French Roll Sandwich</t>
  </si>
  <si>
    <t>SPC248WC</t>
  </si>
  <si>
    <t xml:space="preserve">LEGACY ITEM CODE </t>
  </si>
  <si>
    <t xml:space="preserve">Commerical Case Price Bracket #1            (5,000 LBS PER DROP LOCATION)                </t>
  </si>
  <si>
    <t xml:space="preserve">Commerical Case Price Bracket #2            
(5,000 LBS PER DROP LOCATION)   </t>
  </si>
  <si>
    <t xml:space="preserve">Commerical Case Price Bracket #3            (5,000 LBS PER DROP LOCATION)   </t>
  </si>
  <si>
    <t>Tyson</t>
  </si>
  <si>
    <t>Breaded Chicken Drumsticks</t>
  </si>
  <si>
    <t>037831-0928)</t>
  </si>
  <si>
    <t>Yes</t>
  </si>
  <si>
    <t>4.21-6.6</t>
  </si>
  <si>
    <t>CHICKEN LARGE CHILLED -BULK</t>
  </si>
  <si>
    <t>Breaded Nashville Hot MWWM Tenders, 1.55 oz.</t>
  </si>
  <si>
    <t>038479-0928)</t>
  </si>
  <si>
    <t>All Natural Chicken Philly, 2.52 oz.</t>
  </si>
  <si>
    <t>027653-0928)</t>
  </si>
  <si>
    <t>Buffalo Style Glazed Chicken Drumsticks</t>
  </si>
  <si>
    <t>000413-0928)</t>
  </si>
  <si>
    <t>3.75-6.0</t>
  </si>
  <si>
    <t>Breaded Chicken Patties, 3.29 oz.</t>
  </si>
  <si>
    <t>002154-0928)</t>
  </si>
  <si>
    <t>Breaded Chicken Nuggets, 0.66 oz.</t>
  </si>
  <si>
    <t>002155-0928)</t>
  </si>
  <si>
    <t>Breaded Homestyle Popcorn Chicken with bag, 0.257 oz.</t>
  </si>
  <si>
    <t>002940-0928)</t>
  </si>
  <si>
    <t xml:space="preserve">Fajita Seasoned Chicken Strips, White and Dark Meat, 2.8 oz. </t>
  </si>
  <si>
    <t>003522-0928)</t>
  </si>
  <si>
    <t>All Natural Breaded Homestyle Chicken Patties, 4.07 oz.</t>
  </si>
  <si>
    <t>003731-0928)</t>
  </si>
  <si>
    <t>Breaded Homestyle Chicken Nuggets, 0.79 oz.</t>
  </si>
  <si>
    <t>003732-0928)</t>
  </si>
  <si>
    <t>Krisp N Krunchy™ Breaded Chicken Patties Fritter, 3.53 oz.</t>
  </si>
  <si>
    <t>003857-0928)</t>
  </si>
  <si>
    <t>Krisp N Krunchy™ Breaded Chicken Tenders, 1.2 oz.</t>
  </si>
  <si>
    <t>003859-0928)</t>
  </si>
  <si>
    <t>Fajita Chicken Strips, 3.0 oz.</t>
  </si>
  <si>
    <t>004621-0928)</t>
  </si>
  <si>
    <t>Breaded Hot 'N Spicy Chicken Patties with foil wrapper, 3.26 oz.</t>
  </si>
  <si>
    <t>005567-0928)</t>
  </si>
  <si>
    <t>Breaded Chicken Patties, 1.6 oz.</t>
  </si>
  <si>
    <t>005778-0928)</t>
  </si>
  <si>
    <t>Breaded MWWM Honey Sriracha Glazed Boneless Chicken Wings, 0.86 oz.</t>
  </si>
  <si>
    <t>006147-0928)</t>
  </si>
  <si>
    <t xml:space="preserve">Chicken Meatballs, 0.5 oz. </t>
  </si>
  <si>
    <t>011026-0328)</t>
  </si>
  <si>
    <t>Whole Grain Breaded Homestyle Patties, 3.4 oz.</t>
  </si>
  <si>
    <t>016477-0928)</t>
  </si>
  <si>
    <t>Whole Grain Breaded Homestyle Chicken Chunks, 0.68 oz.</t>
  </si>
  <si>
    <t>016478-0928)</t>
  </si>
  <si>
    <t>Chicken Strips with Grill Marks, 2.85 oz.</t>
  </si>
  <si>
    <t>016702-0928)</t>
  </si>
  <si>
    <t>Chicken Sausage Patties, 1.43 oz.</t>
  </si>
  <si>
    <t>017443-0928)</t>
  </si>
  <si>
    <t>Pancake Flavored Chicken Sausage Bites, 0.58 oz.</t>
  </si>
  <si>
    <t>019543-0928)</t>
  </si>
  <si>
    <t>Chicken Meatballs, 1.0 oz.</t>
  </si>
  <si>
    <t>019777-0328)</t>
  </si>
  <si>
    <t>Chicken Taco Meat, 3.0 oz.</t>
  </si>
  <si>
    <t>019957-0328)</t>
  </si>
  <si>
    <t>Sliced Black Forest Chicken Ham, 0.5 oz.</t>
  </si>
  <si>
    <t>020980-0328)</t>
  </si>
  <si>
    <t>Breaded MWWM Sweet Asian Glazed Boneless Chicken Wings, 0.91 oz.</t>
  </si>
  <si>
    <t>021122-0928)</t>
  </si>
  <si>
    <t>Breaded MWWM Homestyle Boneless Chicken Wings, 0.85 oz.</t>
  </si>
  <si>
    <t>021422-0928)</t>
  </si>
  <si>
    <t>Seasoned, Glazed, Mesquite &amp; Smoke Flavored ProPortion® Bone-In Chicken</t>
  </si>
  <si>
    <t>021879-0928)</t>
  </si>
  <si>
    <t>3.7-6.5</t>
  </si>
  <si>
    <t>Battered Tempura Style Chicken Nuggets, 0.75 oz.</t>
  </si>
  <si>
    <t>022178-0928)</t>
  </si>
  <si>
    <t>Breaded MWWM Dark Meat Chunks, 3.0 oz.</t>
  </si>
  <si>
    <t>024450-0928)</t>
  </si>
  <si>
    <t>Breaded Chicken Sausage Bites, 0.39 oz.</t>
  </si>
  <si>
    <t>024841-0928)</t>
  </si>
  <si>
    <t>Glazed Chicken Drumsticks</t>
  </si>
  <si>
    <t>026435-0928)</t>
  </si>
  <si>
    <t>Mesquite Glazed Chicken Drumsticks</t>
  </si>
  <si>
    <t>026436-0928)</t>
  </si>
  <si>
    <t>Mega Minis® Breaded Homestyle MWWM Chicken Chunks, 0.42 oz.</t>
  </si>
  <si>
    <t>026976-0928)</t>
  </si>
  <si>
    <t>Mini Chicken Corn Dog Bites, 0.67 oz.</t>
  </si>
  <si>
    <t>027024-0928)</t>
  </si>
  <si>
    <t>Mega Minis® Breaded Nashville Hot MWWM Chunks, 0.45 oz.</t>
  </si>
  <si>
    <t>028686-0928)</t>
  </si>
  <si>
    <t>Mega Minis® Breaded Waffle Flavored MWWM Chicken Chunks, 0.54 oz.</t>
  </si>
  <si>
    <t>029494-0928)</t>
  </si>
  <si>
    <t>All Natural Grilled Patties, 2.47 oz.</t>
  </si>
  <si>
    <t>029901-0928)</t>
  </si>
  <si>
    <t>Breaded Hot 'N Spicy Chicken Drumsticks</t>
  </si>
  <si>
    <t>030016-0928)</t>
  </si>
  <si>
    <t>IW Grilled Chicken with Hot Pepper Cheese Mini Twin Sandwiches, 4.66 oz.</t>
  </si>
  <si>
    <t>033605-0928)</t>
  </si>
  <si>
    <t>IW Grilled Chicken with Teriyaki Sauce Mini Twin Sandwiches, 4.34 oz.</t>
  </si>
  <si>
    <t>033606-0928)</t>
  </si>
  <si>
    <t>IW Breaded Chicken Mini Twin Sandwiches, 5.33 oz.</t>
  </si>
  <si>
    <t>033607-0928)</t>
  </si>
  <si>
    <t>All Natural Low Sodium Chicken Crumbles, 3.0 oz.</t>
  </si>
  <si>
    <t>036233-0928)</t>
  </si>
  <si>
    <t>Oven Roasted Glazed Chicken Wings</t>
  </si>
  <si>
    <t>034696-0928)</t>
  </si>
  <si>
    <t>5.4-6.73</t>
  </si>
  <si>
    <t>Chicken Corn Dogs, 4.0 oz.</t>
  </si>
  <si>
    <t>036365-0928)</t>
  </si>
  <si>
    <t>Mega Minis® Breaded Dill Flavored MWWM Chunks, 0.43 oz.</t>
  </si>
  <si>
    <t>036476-0928)</t>
  </si>
  <si>
    <t>IW Breaded Chicken Biscuit Sandwich, 3.15 oz.</t>
  </si>
  <si>
    <t>036523-0928)</t>
  </si>
  <si>
    <t>Breaded Whole Muscle Tenderloin, 1.14 oz.</t>
  </si>
  <si>
    <t>036864-0928)</t>
  </si>
  <si>
    <t>3.42 avg.</t>
  </si>
  <si>
    <t>Red Label™ Premium Grilled Whole Muscle Filets, 3 oz.</t>
  </si>
  <si>
    <t>038300-0928)</t>
  </si>
  <si>
    <t>Red Label™ Select Cut Grilled Chicken Filets, 3 oz.</t>
  </si>
  <si>
    <t>038350-0928)</t>
  </si>
  <si>
    <t>Wings of Fire Glazed Chicken Wings</t>
  </si>
  <si>
    <t>038942-0928)</t>
  </si>
  <si>
    <t>5.40 - 6.73</t>
  </si>
  <si>
    <t>All Natural Low Sodium Diced Chicken, 2.3 oz.</t>
  </si>
  <si>
    <t>046012-0928)</t>
  </si>
  <si>
    <t>All Natural Low Sodium Pulled Chicken, 2.2 oz. (65/35 Dark/White)</t>
  </si>
  <si>
    <t>046021-0928)</t>
  </si>
  <si>
    <t>Fully Cooked, Low Sodium, Boneless, Skinless Pulled Dark and White Chicken</t>
  </si>
  <si>
    <t>051026-0928)</t>
  </si>
  <si>
    <t>Breaded Golden Crispy Whole Muscle Chicken Breast Filets, 4.0 oz.</t>
  </si>
  <si>
    <t>070300-0928)</t>
  </si>
  <si>
    <t>Breaded Golden Crispy MWWM Chicken Filets, 3.75 oz.</t>
  </si>
  <si>
    <t>070302-0928)</t>
  </si>
  <si>
    <t>Breaded MWWM Chicken Filets, 2.12 oz.</t>
  </si>
  <si>
    <t>070303-0928)</t>
  </si>
  <si>
    <t xml:space="preserve">Breaded Golden Crispy Patties, 3.00 oz. </t>
  </si>
  <si>
    <t>070304-0928)</t>
  </si>
  <si>
    <t>Breaded Hot 'N Spicy MWWM Chicken Filets, 3.75 oz.</t>
  </si>
  <si>
    <t>070312-0928)</t>
  </si>
  <si>
    <t>Breaded Hot 'N Spicy Chicken Patties, 3.53 oz.</t>
  </si>
  <si>
    <t>070314-0928)</t>
  </si>
  <si>
    <t>Grilled Whole Muscle Chicken Breast Filets, 2.5 oz</t>
  </si>
  <si>
    <t>070320-0928)</t>
  </si>
  <si>
    <t>Grilled MWWM Chicken Filets, 2.26 oz.</t>
  </si>
  <si>
    <t>070322-0928)</t>
  </si>
  <si>
    <t>Breaded Golden Crispy MWWM Chicken Tenders, 1.41 oz.</t>
  </si>
  <si>
    <t>070332-0928)</t>
  </si>
  <si>
    <t>Breaded Golden Crispy Chicken Tenders, 1.13 oz.</t>
  </si>
  <si>
    <t>070334-0928)</t>
  </si>
  <si>
    <t>Breaded Hot N Spicy MWWM Chicken Tenders, 1.38 oz.</t>
  </si>
  <si>
    <t>070342-0928)</t>
  </si>
  <si>
    <t>Breaded Hot 'N Spicy Chicken Tenders, 1.14 oz.</t>
  </si>
  <si>
    <t>070344-0928)</t>
  </si>
  <si>
    <t>Breaded Golden Crispy MWWM Boneless Chicken Wings, 0.79 oz.</t>
  </si>
  <si>
    <t>070362-0928)</t>
  </si>
  <si>
    <t>Breaded Golden Crispy Chicken Nuggets, 0.6 oz.</t>
  </si>
  <si>
    <t>070364-0928)</t>
  </si>
  <si>
    <t>Breaded Golden Crispy Rings, 0.74 oz.</t>
  </si>
  <si>
    <t>070366-0928)</t>
  </si>
  <si>
    <t>Breaded Golden Crispy Chicken Fries, 0.43 oz.</t>
  </si>
  <si>
    <t>070367-0928)</t>
  </si>
  <si>
    <t>Breaded Golden Crispy Popcorn Chicken, 0.28 oz.</t>
  </si>
  <si>
    <t>070368-0928)</t>
  </si>
  <si>
    <t>Breaded Hot 'N Spicy MWWM Boneless Chicken Wings, 0.76 oz.</t>
  </si>
  <si>
    <t>070372-0928)</t>
  </si>
  <si>
    <t>Breaded Hot 'N Spicy Chicken Nuggets, 0.69 oz.</t>
  </si>
  <si>
    <t>070374-0928)</t>
  </si>
  <si>
    <t>Breaded Hot 'N Spicy Popcorn Chicken, 0.27 oz.</t>
  </si>
  <si>
    <t>070378-0928)</t>
  </si>
  <si>
    <t>Breaded Traditional ProPortion® Bone-In Chicken</t>
  </si>
  <si>
    <t>666000-0928)</t>
  </si>
  <si>
    <t>4.7-8.4</t>
  </si>
  <si>
    <t>Breaded Traditional Chicken Drumsticks</t>
  </si>
  <si>
    <t>666010-0928)</t>
  </si>
  <si>
    <t>4.21-6.60</t>
  </si>
  <si>
    <t>Breaded Homestyle MWWM Chicken Tenders, 1.5 oz.</t>
  </si>
  <si>
    <t>703322-0928)</t>
  </si>
  <si>
    <t>IW Egg &amp; Cheese with Maple Cheddar Topping Breadsticks, 2.22 oz.</t>
  </si>
  <si>
    <t>002474-1120)</t>
  </si>
  <si>
    <t>Cheese Pizza Stuffed Breadsticks, 3.77 oz.</t>
  </si>
  <si>
    <t>029649-1120)</t>
  </si>
  <si>
    <t>Whole Grain Garlic Flavored Cheese Stuffed Breadsticks</t>
  </si>
  <si>
    <t>048461-1120)</t>
  </si>
  <si>
    <t>Stuffed Crust Cheese Pizza, 5.19 oz.</t>
  </si>
  <si>
    <t>701422-1120)</t>
  </si>
  <si>
    <t>Reduced Fat Cheese Breadsticks, 2.15 oz.</t>
  </si>
  <si>
    <t>702011-1120)</t>
  </si>
  <si>
    <t>Par-baked LMPS Cheese Breadstick, 2.99 oz</t>
  </si>
  <si>
    <t>702108-1120)</t>
  </si>
  <si>
    <t>Reduced Fat Cheese Breadsticks, 2.82 oz.</t>
  </si>
  <si>
    <t>702110-1120)</t>
  </si>
  <si>
    <t xml:space="preserve">100% LMPS Cheese Breadsticks, 2.15 oz. </t>
  </si>
  <si>
    <t>702210-1120)</t>
  </si>
  <si>
    <t>Pepperoni Pizza Sticks, 3.77 oz.</t>
  </si>
  <si>
    <t>702372-1120)</t>
  </si>
  <si>
    <t>IW Cheese Stuffed Breadsticks, 2.5 oz.</t>
  </si>
  <si>
    <t>702672-1120)</t>
  </si>
  <si>
    <t>Pepperoni Stuffed Breadsticks, 1.55 oz.</t>
  </si>
  <si>
    <t>703112-1120)</t>
  </si>
  <si>
    <t xml:space="preserve">Reduced Fat Cheese Breadsticks, 1.52 oz. </t>
  </si>
  <si>
    <t>703114-1120)</t>
  </si>
  <si>
    <t>Pretzel Sticks Stuffed with Cheddar Cheese, 2.4 oz.</t>
  </si>
  <si>
    <t>705672-1120)</t>
  </si>
  <si>
    <t xml:space="preserve">LEGACY ITEM  CODE </t>
  </si>
  <si>
    <t>IW Pork Sausage Biscuit Sandwich, 3.1 oz.</t>
  </si>
  <si>
    <t>Pork Sausage Pattie, 1.2 oz.</t>
  </si>
  <si>
    <t>Smokie Grill® Pork Rib Pattie with Honey BBQ Sauce, 3.25 oz.</t>
  </si>
  <si>
    <t>Pork Sausage Link, 1.2 oz.</t>
  </si>
  <si>
    <t>Breaded Pork Steak, 3.85 oz.</t>
  </si>
  <si>
    <t>Pork Mock Drumstick, 3.7 oz.</t>
  </si>
  <si>
    <t>1-46-701-15</t>
  </si>
  <si>
    <t>Country Fried Pork Chop, 3.1 oz.</t>
  </si>
  <si>
    <t xml:space="preserve">All Natural Pork Sausage Pattie 1.7 oz </t>
  </si>
  <si>
    <t>IW BBQ Beef Rib Mini Twin Sandwiches, 5.4 oz.</t>
  </si>
  <si>
    <t>Flame Grilled Beef Pattie, 2.5 oz.</t>
  </si>
  <si>
    <t>1-155-525-20</t>
  </si>
  <si>
    <t>Cheeseburger Meatloaf, 2.9 oz.</t>
  </si>
  <si>
    <t>Down Home Beef Salisbury Steak, 3 oz.</t>
  </si>
  <si>
    <t>1-16-530-0</t>
  </si>
  <si>
    <t>Beef Crumbles, 2.4 oz.</t>
  </si>
  <si>
    <t>Beef Sausage Pattie, 1.2 oz.</t>
  </si>
  <si>
    <t>Breaded Beef Patties, 3.35 oz.</t>
  </si>
  <si>
    <t>IW Beef Sausage Biscuit Sandwich, 3.1 oz.</t>
  </si>
  <si>
    <t>IW Cheeseburger Mini Twin Sandwiches, 5.5 oz.</t>
  </si>
  <si>
    <t>IW Cheeseburger Mini Twin Sandwiches, 4.7 oz.</t>
  </si>
  <si>
    <t>Beef Meatballs, 0.5 oz.</t>
  </si>
  <si>
    <t>1-17-505-0</t>
  </si>
  <si>
    <t>Smokie Grill® Beef Rib Pattie with Honey BBQ Sauce, 3.25 oz.</t>
  </si>
  <si>
    <t>Delite Bites® Flame Broiled Salisbury Steak, 2.6 oz.</t>
  </si>
  <si>
    <t>Wonderbites® Beef Dipper with Teriyaki, 2.8 oz.</t>
  </si>
  <si>
    <t>Beef Rib Pattie with BBQ Sauce, 3.0 oz.</t>
  </si>
  <si>
    <t>Flame Grilled Mesquite Flavored Beef Pattie, 2.45 oz.</t>
  </si>
  <si>
    <t>Flame Grilled Beef Pattie, 2.45 oz.</t>
  </si>
  <si>
    <t>Flame Grilled Beef Pattie with Onion, 2.6 oz.</t>
  </si>
  <si>
    <t>Flame Grilled Beef Burger, 3.0 oz.</t>
  </si>
  <si>
    <t>1-15-230</t>
  </si>
  <si>
    <t>Flame Grilled Beef Burger with Foil Bags, 3.0 oz.</t>
  </si>
  <si>
    <t>1-15-230-2</t>
  </si>
  <si>
    <t>Flame Grilled Beef Burger, 2.01 oz.</t>
  </si>
  <si>
    <t>1-15-320-09</t>
  </si>
  <si>
    <t>Flame Grilled Beef Burger, 2.7 oz.</t>
  </si>
  <si>
    <t>1-15-327-09</t>
  </si>
  <si>
    <t>Flame Grilled Beef Burger, 2.4 oz.</t>
  </si>
  <si>
    <t>1-15-924-20</t>
  </si>
  <si>
    <t>1-15-930-20</t>
  </si>
  <si>
    <t>Breaded Beef Finger, 0.97 oz.</t>
  </si>
  <si>
    <t>Flame Broiled Beef Burgers with Buns, 2.2 oz.</t>
  </si>
  <si>
    <t>Breaded Steak Finger, 3.72 oz.</t>
  </si>
  <si>
    <t>1-2316-20WG</t>
  </si>
  <si>
    <t>Breaded Steak Pattie, 3.8 oz.</t>
  </si>
  <si>
    <t>1-234-20WG</t>
  </si>
  <si>
    <t>Beef Crumbles, 2.03 oz.</t>
  </si>
  <si>
    <t>1-320410-20</t>
  </si>
  <si>
    <t>Beef Crumbles, 2.0 oz.</t>
  </si>
  <si>
    <t>1-320610-20</t>
  </si>
  <si>
    <t>Beef Taco Meat, 2.4 oz.</t>
  </si>
  <si>
    <t>32432-328</t>
  </si>
  <si>
    <t>IW Loaded Cheeseburger Mini Twin Sandwiches, 4.86 oz.</t>
  </si>
  <si>
    <t>Loaded Cheeseburger Mini Pattie, 1.33 oz.</t>
  </si>
  <si>
    <t>Flame Grilled Chopped Beef Burger, 2.3 oz.</t>
  </si>
  <si>
    <t>1-155-425-20</t>
  </si>
  <si>
    <t>Beef Burger, 1.6 oz.</t>
  </si>
  <si>
    <t>Harvest Breaded Beef Pattie, 3.2 oz.</t>
  </si>
  <si>
    <t>Harvest Breaded Beef Finger, 3.2 oz.</t>
  </si>
  <si>
    <t>Breaded Beef Pattie, 3.8 oz.</t>
  </si>
  <si>
    <t>Mini Beef Pattie, 1.97 oz.</t>
  </si>
  <si>
    <t>Country Fried Breaded Beef Steak, 3.8 oz.</t>
  </si>
  <si>
    <t>Country Fried Breaded Beef Pattie, 3.85 oz.</t>
  </si>
  <si>
    <t>Beef Burger, 2.0 oz.</t>
  </si>
  <si>
    <t>Flame Grilled Beef Pattie, 2.1 oz.</t>
  </si>
  <si>
    <t>Flame Grilled Beef Burger, 2.2 oz.</t>
  </si>
  <si>
    <t>Deluxe Beef Meatballs, 2.5 oz.</t>
  </si>
  <si>
    <t>1-17-305-0</t>
  </si>
  <si>
    <t>Flame Grilled Chopped Beef Burger, 3.0 oz.</t>
  </si>
  <si>
    <t>80030ADFL</t>
  </si>
  <si>
    <t>Flame Grilled Beef Pattie, 2.4 oz.</t>
  </si>
  <si>
    <t>80124ADFL</t>
  </si>
  <si>
    <t>Smokie Grill® Flame Grilled Chopped Beef Steak, 3.0 oz.</t>
  </si>
  <si>
    <t xml:space="preserve">Breaded Beef Finger, 0.9 oz. </t>
  </si>
  <si>
    <t>Beef Crumbles, 2.5 oz.</t>
  </si>
  <si>
    <t>All Natural Beef Meatball, 0.48 oz.</t>
  </si>
  <si>
    <t>All Natural Beef Meatball, 0.95 oz</t>
  </si>
  <si>
    <t>Flame Broiled Beef Pattie, 2.45 oz.</t>
  </si>
  <si>
    <t>Philly Beef Steak, 2.5 oz.</t>
  </si>
  <si>
    <t>Breaded Beef Finger, 3.88 oz.</t>
  </si>
  <si>
    <t>Flame Grilled Low Sodium Beef Pattie, 2.25 oz.</t>
  </si>
  <si>
    <r>
      <t xml:space="preserve">ALPHA FOODS CO.  Date:  2-3-2021  </t>
    </r>
    <r>
      <rPr>
        <b/>
        <sz val="10"/>
        <color rgb="FF000000"/>
        <rFont val="Calibri"/>
        <family val="2"/>
        <scheme val="minor"/>
      </rPr>
      <t xml:space="preserve"> </t>
    </r>
    <r>
      <rPr>
        <sz val="10"/>
        <color rgb="FF000000"/>
        <rFont val="Calibri"/>
        <family val="2"/>
        <scheme val="minor"/>
      </rPr>
      <t>Maria Bowen,  Maria Bowen, Vice President</t>
    </r>
  </si>
  <si>
    <r>
      <t xml:space="preserve">SIMPLY DELICIOUS 16" </t>
    </r>
    <r>
      <rPr>
        <u/>
        <sz val="10"/>
        <rFont val="Calibri"/>
        <family val="2"/>
        <scheme val="minor"/>
      </rPr>
      <t>PRE-SLICED</t>
    </r>
    <r>
      <rPr>
        <sz val="10"/>
        <rFont val="Calibri"/>
        <family val="2"/>
        <scheme val="minor"/>
      </rPr>
      <t xml:space="preserve"> CHEESE PIZZA WG SKINNY CRUST (8 SLICE)</t>
    </r>
  </si>
  <si>
    <r>
      <t xml:space="preserve">SIMPLY DELICIOUS 16" </t>
    </r>
    <r>
      <rPr>
        <u/>
        <sz val="10"/>
        <rFont val="Calibri"/>
        <family val="2"/>
        <scheme val="minor"/>
      </rPr>
      <t>PRE-SLICED</t>
    </r>
    <r>
      <rPr>
        <sz val="10"/>
        <rFont val="Calibri"/>
        <family val="2"/>
        <scheme val="minor"/>
      </rPr>
      <t xml:space="preserve"> PEPPERONI PIZZA WG SKINNY CRUST (8 SLICE)</t>
    </r>
  </si>
  <si>
    <r>
      <t xml:space="preserve">SIMPLY DELICIOUS 16" </t>
    </r>
    <r>
      <rPr>
        <u/>
        <sz val="10"/>
        <rFont val="Calibri"/>
        <family val="2"/>
        <scheme val="minor"/>
      </rPr>
      <t>PRE-SLICED</t>
    </r>
    <r>
      <rPr>
        <sz val="10"/>
        <rFont val="Calibri"/>
        <family val="2"/>
        <scheme val="minor"/>
      </rPr>
      <t xml:space="preserve"> </t>
    </r>
    <r>
      <rPr>
        <b/>
        <sz val="10"/>
        <rFont val="Calibri"/>
        <family val="2"/>
        <scheme val="minor"/>
      </rPr>
      <t>ALL BEEF</t>
    </r>
    <r>
      <rPr>
        <sz val="10"/>
        <rFont val="Calibri"/>
        <family val="2"/>
        <scheme val="minor"/>
      </rPr>
      <t xml:space="preserve"> </t>
    </r>
    <r>
      <rPr>
        <b/>
        <sz val="10"/>
        <rFont val="Calibri"/>
        <family val="2"/>
        <scheme val="minor"/>
      </rPr>
      <t>PEPPERONI</t>
    </r>
    <r>
      <rPr>
        <sz val="10"/>
        <rFont val="Calibri"/>
        <family val="2"/>
        <scheme val="minor"/>
      </rPr>
      <t xml:space="preserve"> PIZZA WG SKINNY CRUST (8 SLICE)</t>
    </r>
  </si>
  <si>
    <r>
      <t xml:space="preserve">ALPHA SUPREME 16" </t>
    </r>
    <r>
      <rPr>
        <u/>
        <sz val="10"/>
        <rFont val="Calibri"/>
        <family val="2"/>
        <scheme val="minor"/>
      </rPr>
      <t>PRE-SLICED</t>
    </r>
    <r>
      <rPr>
        <sz val="10"/>
        <rFont val="Calibri"/>
        <family val="2"/>
        <scheme val="minor"/>
      </rPr>
      <t xml:space="preserve"> CHEESE PIZZA, WG PIZZERIA STYLE CRUST (10 SLICE)</t>
    </r>
  </si>
  <si>
    <r>
      <t xml:space="preserve">ALPHA SUPREME 16" </t>
    </r>
    <r>
      <rPr>
        <u/>
        <sz val="10"/>
        <rFont val="Calibri"/>
        <family val="2"/>
        <scheme val="minor"/>
      </rPr>
      <t>PRE-SLICED</t>
    </r>
    <r>
      <rPr>
        <sz val="10"/>
        <rFont val="Calibri"/>
        <family val="2"/>
        <scheme val="minor"/>
      </rPr>
      <t xml:space="preserve"> PEPPERONI PIZZA, WG PIZZERIA STYLE CRUST (10 SLICE)</t>
    </r>
  </si>
  <si>
    <r>
      <t xml:space="preserve">SIMPLY DELICIOUS 16"  </t>
    </r>
    <r>
      <rPr>
        <b/>
        <sz val="10"/>
        <rFont val="Calibri"/>
        <family val="2"/>
        <scheme val="minor"/>
      </rPr>
      <t>ALL-BEEF PEPPERONI</t>
    </r>
    <r>
      <rPr>
        <sz val="10"/>
        <rFont val="Calibri"/>
        <family val="2"/>
        <scheme val="minor"/>
      </rPr>
      <t xml:space="preserve"> PIZZA WITH WHOLE GRAIN SKINNY CRUST</t>
    </r>
  </si>
  <si>
    <r>
      <t xml:space="preserve">SIMPLY DELICIOUS 16"  CHEESE PIZZA WITH PAR-BAKED </t>
    </r>
    <r>
      <rPr>
        <b/>
        <sz val="10"/>
        <rFont val="Calibri"/>
        <family val="2"/>
        <scheme val="minor"/>
      </rPr>
      <t>SKINNY CRUST</t>
    </r>
    <r>
      <rPr>
        <sz val="10"/>
        <rFont val="Calibri"/>
        <family val="2"/>
        <scheme val="minor"/>
      </rPr>
      <t xml:space="preserve"> </t>
    </r>
    <r>
      <rPr>
        <sz val="10"/>
        <color rgb="FFFF0000"/>
        <rFont val="Calibri"/>
        <family val="2"/>
        <scheme val="minor"/>
      </rPr>
      <t xml:space="preserve">NON WG </t>
    </r>
  </si>
  <si>
    <r>
      <t xml:space="preserve">SIMPLY DELICIOUS 16"  PEPPERONI PIZZA WITH  PAR-BAKED </t>
    </r>
    <r>
      <rPr>
        <b/>
        <sz val="10"/>
        <rFont val="Calibri"/>
        <family val="2"/>
        <scheme val="minor"/>
      </rPr>
      <t>SKINNY CRUST</t>
    </r>
    <r>
      <rPr>
        <sz val="10"/>
        <rFont val="Calibri"/>
        <family val="2"/>
        <scheme val="minor"/>
      </rPr>
      <t xml:space="preserve">  </t>
    </r>
    <r>
      <rPr>
        <sz val="10"/>
        <color rgb="FFFF0000"/>
        <rFont val="Calibri"/>
        <family val="2"/>
        <scheme val="minor"/>
      </rPr>
      <t>NON WG</t>
    </r>
    <r>
      <rPr>
        <sz val="10"/>
        <rFont val="Calibri"/>
        <family val="2"/>
        <scheme val="minor"/>
      </rPr>
      <t xml:space="preserve"> </t>
    </r>
  </si>
  <si>
    <r>
      <t xml:space="preserve">Sgt. Pepperoni's </t>
    </r>
    <r>
      <rPr>
        <sz val="10"/>
        <color rgb="FFFF0000"/>
        <rFont val="Calibri"/>
        <family val="2"/>
        <scheme val="minor"/>
      </rPr>
      <t>NON WG</t>
    </r>
    <r>
      <rPr>
        <sz val="10"/>
        <rFont val="Calibri"/>
        <family val="2"/>
        <scheme val="minor"/>
      </rPr>
      <t xml:space="preserve"> 16" Cheese Pizza Garlic Butter Rolled Edge Bake to Rise Dough</t>
    </r>
  </si>
  <si>
    <r>
      <t>Sgt. Pepperoni's</t>
    </r>
    <r>
      <rPr>
        <sz val="10"/>
        <color rgb="FFFF0000"/>
        <rFont val="Calibri"/>
        <family val="2"/>
        <scheme val="minor"/>
      </rPr>
      <t xml:space="preserve"> NON WG</t>
    </r>
    <r>
      <rPr>
        <sz val="10"/>
        <rFont val="Calibri"/>
        <family val="2"/>
        <scheme val="minor"/>
      </rPr>
      <t xml:space="preserve">  16" Pepperoni Pizza Garlic Butter Rolled Edge Bake to Rise Dough</t>
    </r>
  </si>
  <si>
    <r>
      <t xml:space="preserve">Sgt. Pepperoni's  </t>
    </r>
    <r>
      <rPr>
        <sz val="10"/>
        <color rgb="FFFF0000"/>
        <rFont val="Calibri"/>
        <family val="2"/>
        <scheme val="minor"/>
      </rPr>
      <t>NON WG</t>
    </r>
    <r>
      <rPr>
        <sz val="10"/>
        <rFont val="Calibri"/>
        <family val="2"/>
        <scheme val="minor"/>
      </rPr>
      <t xml:space="preserve"> 16" MEGA MEAT Pizza Garlic Butter Rolled Edge Bake to Rise Dough</t>
    </r>
  </si>
  <si>
    <r>
      <t>Alpha Supreme 7" Round  Cheese Pizza PAR BAKED Pizzeria CRUST,</t>
    </r>
    <r>
      <rPr>
        <sz val="10"/>
        <color rgb="FFFF0000"/>
        <rFont val="Calibri"/>
        <family val="2"/>
        <scheme val="minor"/>
      </rPr>
      <t xml:space="preserve"> NON WG</t>
    </r>
  </si>
  <si>
    <r>
      <t xml:space="preserve">Alpha Supreme 7" Round Pepperoni Pizza PAR BAKED Pizzeria  CRUST, </t>
    </r>
    <r>
      <rPr>
        <sz val="10"/>
        <color rgb="FFFF0000"/>
        <rFont val="Calibri"/>
        <family val="2"/>
        <scheme val="minor"/>
      </rPr>
      <t>NON WG</t>
    </r>
  </si>
  <si>
    <r>
      <t xml:space="preserve">Commerical Case Price Bracket #1              </t>
    </r>
    <r>
      <rPr>
        <b/>
        <sz val="10"/>
        <color rgb="FFFF0000"/>
        <rFont val="Calibri"/>
        <family val="2"/>
        <scheme val="minor"/>
      </rPr>
      <t xml:space="preserve">(One-Stop Minimum Shipment of 40,000 lbs.)                </t>
    </r>
  </si>
  <si>
    <r>
      <t xml:space="preserve">Commerical Case Price Bracket #1                        </t>
    </r>
    <r>
      <rPr>
        <b/>
        <sz val="10"/>
        <color rgb="FF0070C0"/>
        <rFont val="Calibri"/>
        <family val="2"/>
        <scheme val="minor"/>
      </rPr>
      <t xml:space="preserve">(5 PALLET SHIPMENT) </t>
    </r>
    <r>
      <rPr>
        <b/>
        <sz val="10"/>
        <color indexed="8"/>
        <rFont val="Calibri"/>
        <family val="2"/>
        <scheme val="minor"/>
      </rPr>
      <t xml:space="preserve">               </t>
    </r>
  </si>
  <si>
    <r>
      <t xml:space="preserve">Commerical Case Price Bracket #2                        </t>
    </r>
    <r>
      <rPr>
        <b/>
        <sz val="10"/>
        <color rgb="FF0070C0"/>
        <rFont val="Calibri"/>
        <family val="2"/>
        <scheme val="minor"/>
      </rPr>
      <t>(15 PALLET SHIPMENT)</t>
    </r>
    <r>
      <rPr>
        <b/>
        <sz val="10"/>
        <rFont val="Calibri"/>
        <family val="2"/>
        <scheme val="minor"/>
      </rPr>
      <t xml:space="preserve"> </t>
    </r>
  </si>
  <si>
    <r>
      <t xml:space="preserve">WG CN </t>
    </r>
    <r>
      <rPr>
        <b/>
        <sz val="10"/>
        <color rgb="FF0070C0"/>
        <rFont val="Calibri"/>
        <family val="2"/>
        <scheme val="minor"/>
      </rPr>
      <t>BLUEBERRY FLAVORED</t>
    </r>
    <r>
      <rPr>
        <b/>
        <sz val="10"/>
        <color theme="1"/>
        <rFont val="Calibri"/>
        <family val="2"/>
        <scheme val="minor"/>
      </rPr>
      <t xml:space="preserve"> PANCAKE BATTER WRAPPED CHICKEN SAUSAGE FRANK BREAKFAST BITE  "NO ADDED NITRATES"</t>
    </r>
  </si>
  <si>
    <r>
      <t xml:space="preserve">WG CN </t>
    </r>
    <r>
      <rPr>
        <b/>
        <sz val="10"/>
        <color rgb="FF0070C0"/>
        <rFont val="Calibri"/>
        <family val="2"/>
        <scheme val="minor"/>
      </rPr>
      <t>BLUEBERRY</t>
    </r>
    <r>
      <rPr>
        <b/>
        <sz val="10"/>
        <color theme="1"/>
        <rFont val="Calibri"/>
        <family val="2"/>
        <scheme val="minor"/>
      </rPr>
      <t xml:space="preserve"> FLAVORED PANCAKE BATTER WRAPPED CHICKEN SAUSAGE FRANK BREAKFAST BITE  "NO ADDED NITRATES"</t>
    </r>
  </si>
  <si>
    <r>
      <t xml:space="preserve">Macaroni &amp; Cheese (Stick)
</t>
    </r>
    <r>
      <rPr>
        <i/>
        <sz val="10"/>
        <rFont val="Calibri"/>
        <family val="2"/>
        <scheme val="minor"/>
      </rPr>
      <t>Portion Pack Bowls</t>
    </r>
  </si>
  <si>
    <r>
      <t xml:space="preserve">Macaroni &amp; Cheese (Elbow)
</t>
    </r>
    <r>
      <rPr>
        <i/>
        <sz val="10"/>
        <rFont val="Calibri"/>
        <family val="2"/>
        <scheme val="minor"/>
      </rPr>
      <t>Portion Pack Bowls</t>
    </r>
  </si>
  <si>
    <r>
      <t xml:space="preserve">Penne in Alfredo Sauce
</t>
    </r>
    <r>
      <rPr>
        <i/>
        <sz val="10"/>
        <rFont val="Calibri"/>
        <family val="2"/>
        <scheme val="minor"/>
      </rPr>
      <t>Portion Pack Bowls</t>
    </r>
  </si>
  <si>
    <r>
      <t xml:space="preserve">Cheeseburger Mac
</t>
    </r>
    <r>
      <rPr>
        <i/>
        <sz val="10"/>
        <rFont val="Calibri"/>
        <family val="2"/>
        <scheme val="minor"/>
      </rPr>
      <t>Portion Pack Bowls</t>
    </r>
  </si>
  <si>
    <r>
      <t xml:space="preserve">Spaghetti w/ Cincy Style Chili
</t>
    </r>
    <r>
      <rPr>
        <i/>
        <sz val="10"/>
        <rFont val="Calibri"/>
        <family val="2"/>
        <scheme val="minor"/>
      </rPr>
      <t>Portion Pack Bowls</t>
    </r>
  </si>
  <si>
    <r>
      <t xml:space="preserve">Rotini w/ Italian Meat Sauce
</t>
    </r>
    <r>
      <rPr>
        <i/>
        <sz val="10"/>
        <rFont val="Calibri"/>
        <family val="2"/>
        <scheme val="minor"/>
      </rPr>
      <t>Portion Pack Bowls</t>
    </r>
  </si>
  <si>
    <r>
      <t xml:space="preserve">Spaghetti w/ Meat Sauce
</t>
    </r>
    <r>
      <rPr>
        <i/>
        <sz val="10"/>
        <rFont val="Calibri"/>
        <family val="2"/>
        <scheme val="minor"/>
      </rPr>
      <t>Portion Pack Bowls</t>
    </r>
  </si>
  <si>
    <r>
      <rPr>
        <b/>
        <u/>
        <sz val="10"/>
        <color theme="1"/>
        <rFont val="Calibri"/>
        <family val="2"/>
        <scheme val="minor"/>
      </rPr>
      <t xml:space="preserve">FRESH HOAGIE    </t>
    </r>
    <r>
      <rPr>
        <sz val="10"/>
        <color theme="1"/>
        <rFont val="Calibri"/>
        <family val="2"/>
        <scheme val="minor"/>
      </rPr>
      <t xml:space="preserve">      TURKEY BREAST &amp; CHEESE</t>
    </r>
  </si>
  <si>
    <r>
      <rPr>
        <b/>
        <u/>
        <sz val="10"/>
        <color theme="1"/>
        <rFont val="Calibri"/>
        <family val="2"/>
        <scheme val="minor"/>
      </rPr>
      <t xml:space="preserve">FRESH HOAGIE </t>
    </r>
    <r>
      <rPr>
        <sz val="10"/>
        <color theme="1"/>
        <rFont val="Calibri"/>
        <family val="2"/>
        <scheme val="minor"/>
      </rPr>
      <t xml:space="preserve">             TURKEY HAM &amp; CHEESE</t>
    </r>
  </si>
  <si>
    <r>
      <rPr>
        <b/>
        <u/>
        <sz val="10"/>
        <color theme="1"/>
        <rFont val="Calibri"/>
        <family val="2"/>
        <scheme val="minor"/>
      </rPr>
      <t xml:space="preserve"> TRIANGLE PACK </t>
    </r>
    <r>
      <rPr>
        <sz val="10"/>
        <color theme="1"/>
        <rFont val="Calibri"/>
        <family val="2"/>
        <scheme val="minor"/>
      </rPr>
      <t xml:space="preserve">          FRESH SANDWICH    TURKEY &amp; CHEESE</t>
    </r>
  </si>
  <si>
    <r>
      <rPr>
        <u/>
        <sz val="10"/>
        <color theme="1"/>
        <rFont val="Calibri"/>
        <family val="2"/>
        <scheme val="minor"/>
      </rPr>
      <t xml:space="preserve">  </t>
    </r>
    <r>
      <rPr>
        <b/>
        <u/>
        <sz val="10"/>
        <color theme="1"/>
        <rFont val="Calibri"/>
        <family val="2"/>
        <scheme val="minor"/>
      </rPr>
      <t xml:space="preserve">TRIANGLE PACK  </t>
    </r>
    <r>
      <rPr>
        <sz val="10"/>
        <color theme="1"/>
        <rFont val="Calibri"/>
        <family val="2"/>
        <scheme val="minor"/>
      </rPr>
      <t xml:space="preserve">       FRESH SANDWICH        PORK HAM &amp; CHEESE</t>
    </r>
  </si>
  <si>
    <r>
      <rPr>
        <u/>
        <sz val="10"/>
        <color theme="1"/>
        <rFont val="Calibri"/>
        <family val="2"/>
        <scheme val="minor"/>
      </rPr>
      <t xml:space="preserve">  </t>
    </r>
    <r>
      <rPr>
        <b/>
        <u/>
        <sz val="10"/>
        <color theme="1"/>
        <rFont val="Calibri"/>
        <family val="2"/>
        <scheme val="minor"/>
      </rPr>
      <t xml:space="preserve">TRIANGLE PACK  </t>
    </r>
    <r>
      <rPr>
        <sz val="10"/>
        <color theme="1"/>
        <rFont val="Calibri"/>
        <family val="2"/>
        <scheme val="minor"/>
      </rPr>
      <t xml:space="preserve">       FRESH SANDWICH        TURKEY HAM &amp; CHEESE</t>
    </r>
  </si>
  <si>
    <r>
      <rPr>
        <b/>
        <u/>
        <sz val="10"/>
        <color theme="1"/>
        <rFont val="Calibri"/>
        <family val="2"/>
        <scheme val="minor"/>
      </rPr>
      <t xml:space="preserve">TRIANGLE PACK </t>
    </r>
    <r>
      <rPr>
        <sz val="10"/>
        <color theme="1"/>
        <rFont val="Calibri"/>
        <family val="2"/>
        <scheme val="minor"/>
      </rPr>
      <t xml:space="preserve">          FRESH SANDWICH                2 CHEESE SANDWICH W/WG BREAD</t>
    </r>
  </si>
  <si>
    <r>
      <rPr>
        <b/>
        <u/>
        <sz val="10"/>
        <color theme="1"/>
        <rFont val="Calibri"/>
        <family val="2"/>
        <scheme val="minor"/>
      </rPr>
      <t xml:space="preserve">MEAL </t>
    </r>
    <r>
      <rPr>
        <sz val="10"/>
        <color theme="1"/>
        <rFont val="Calibri"/>
        <family val="2"/>
        <scheme val="minor"/>
      </rPr>
      <t>TURKEY CARNITAS W/ CHEESE SAUCE, CHIPS &amp; BEANS</t>
    </r>
  </si>
  <si>
    <r>
      <rPr>
        <b/>
        <u/>
        <sz val="10"/>
        <color theme="1"/>
        <rFont val="Calibri"/>
        <family val="2"/>
        <scheme val="minor"/>
      </rPr>
      <t>MEAL</t>
    </r>
    <r>
      <rPr>
        <sz val="10"/>
        <color theme="1"/>
        <rFont val="Calibri"/>
        <family val="2"/>
        <scheme val="minor"/>
      </rPr>
      <t xml:space="preserve"> -TURKEYSALAMI, TURKEY BALOGNA &amp; CHEESE (ITALIAN)</t>
    </r>
  </si>
  <si>
    <r>
      <rPr>
        <b/>
        <u/>
        <sz val="10"/>
        <color theme="1"/>
        <rFont val="Calibri"/>
        <family val="2"/>
        <scheme val="minor"/>
      </rPr>
      <t xml:space="preserve">MEAL </t>
    </r>
    <r>
      <rPr>
        <sz val="10"/>
        <color theme="1"/>
        <rFont val="Calibri"/>
        <family val="2"/>
        <scheme val="minor"/>
      </rPr>
      <t>- TURKEY HAM &amp; CHEESE HOAGIE</t>
    </r>
  </si>
  <si>
    <r>
      <rPr>
        <b/>
        <u/>
        <sz val="10"/>
        <color theme="1"/>
        <rFont val="Calibri"/>
        <family val="2"/>
        <scheme val="minor"/>
      </rPr>
      <t xml:space="preserve">MEAL </t>
    </r>
    <r>
      <rPr>
        <sz val="10"/>
        <color theme="1"/>
        <rFont val="Calibri"/>
        <family val="2"/>
        <scheme val="minor"/>
      </rPr>
      <t>- TURKEY BREAST &amp; CHEESE CROISSANT SANDWICH</t>
    </r>
  </si>
  <si>
    <r>
      <rPr>
        <b/>
        <u/>
        <sz val="10"/>
        <color theme="1"/>
        <rFont val="Calibri"/>
        <family val="2"/>
        <scheme val="minor"/>
      </rPr>
      <t>MEAL</t>
    </r>
    <r>
      <rPr>
        <sz val="10"/>
        <color theme="1"/>
        <rFont val="Calibri"/>
        <family val="2"/>
        <scheme val="minor"/>
      </rPr>
      <t xml:space="preserve"> -         CHEESBURGER</t>
    </r>
  </si>
  <si>
    <r>
      <rPr>
        <b/>
        <u/>
        <sz val="10"/>
        <color theme="1"/>
        <rFont val="Calibri"/>
        <family val="2"/>
        <scheme val="minor"/>
      </rPr>
      <t>MEAL</t>
    </r>
    <r>
      <rPr>
        <sz val="10"/>
        <color theme="1"/>
        <rFont val="Calibri"/>
        <family val="2"/>
        <scheme val="minor"/>
      </rPr>
      <t xml:space="preserve"> -                         TURKEY BREAST &amp; CHEESE HOAGIE  </t>
    </r>
  </si>
  <si>
    <r>
      <rPr>
        <b/>
        <u/>
        <sz val="10"/>
        <color theme="1"/>
        <rFont val="Calibri"/>
        <family val="2"/>
        <scheme val="minor"/>
      </rPr>
      <t>MEAL</t>
    </r>
    <r>
      <rPr>
        <sz val="10"/>
        <color theme="1"/>
        <rFont val="Calibri"/>
        <family val="2"/>
        <scheme val="minor"/>
      </rPr>
      <t xml:space="preserve"> - CHICKEN &amp; CHEESE TAMALE GREEN CHILE  MEAL</t>
    </r>
  </si>
  <si>
    <r>
      <rPr>
        <b/>
        <u/>
        <sz val="10"/>
        <color theme="1"/>
        <rFont val="Calibri"/>
        <family val="2"/>
        <scheme val="minor"/>
      </rPr>
      <t>MEAL</t>
    </r>
    <r>
      <rPr>
        <sz val="10"/>
        <color theme="1"/>
        <rFont val="Calibri"/>
        <family val="2"/>
        <scheme val="minor"/>
      </rPr>
      <t xml:space="preserve"> - BEAN &amp; CHEESE BURRITO</t>
    </r>
  </si>
  <si>
    <r>
      <rPr>
        <b/>
        <u/>
        <sz val="10"/>
        <color theme="1"/>
        <rFont val="Calibri"/>
        <family val="2"/>
        <scheme val="minor"/>
      </rPr>
      <t xml:space="preserve">MEAL </t>
    </r>
    <r>
      <rPr>
        <sz val="10"/>
        <color theme="1"/>
        <rFont val="Calibri"/>
        <family val="2"/>
        <scheme val="minor"/>
      </rPr>
      <t>-                   PEPPERONI PIZZA</t>
    </r>
  </si>
  <si>
    <r>
      <rPr>
        <b/>
        <u/>
        <sz val="10"/>
        <color theme="1"/>
        <rFont val="Calibri"/>
        <family val="2"/>
        <scheme val="minor"/>
      </rPr>
      <t>MEAL</t>
    </r>
    <r>
      <rPr>
        <sz val="10"/>
        <color theme="1"/>
        <rFont val="Calibri"/>
        <family val="2"/>
        <scheme val="minor"/>
      </rPr>
      <t xml:space="preserve"> - PENNE PASTA W/MOZZ &amp; MEAT SAUCE</t>
    </r>
  </si>
  <si>
    <r>
      <rPr>
        <b/>
        <u/>
        <sz val="10"/>
        <color theme="1"/>
        <rFont val="Calibri"/>
        <family val="2"/>
        <scheme val="minor"/>
      </rPr>
      <t>MEAL</t>
    </r>
    <r>
      <rPr>
        <sz val="10"/>
        <color theme="1"/>
        <rFont val="Calibri"/>
        <family val="2"/>
        <scheme val="minor"/>
      </rPr>
      <t xml:space="preserve"> - BEAN &amp; CHEESE TAMALE W/ GREEN SAUCE</t>
    </r>
  </si>
  <si>
    <r>
      <rPr>
        <b/>
        <u/>
        <sz val="10"/>
        <color theme="1"/>
        <rFont val="Calibri"/>
        <family val="2"/>
        <scheme val="minor"/>
      </rPr>
      <t>NEW</t>
    </r>
    <r>
      <rPr>
        <sz val="10"/>
        <color theme="1"/>
        <rFont val="Calibri"/>
        <family val="2"/>
        <scheme val="minor"/>
      </rPr>
      <t xml:space="preserve"> -                         FLAUTA  ITLALIANO CHEESE &amp; PEPPERONI</t>
    </r>
  </si>
  <si>
    <r>
      <rPr>
        <b/>
        <u/>
        <sz val="10"/>
        <color theme="1"/>
        <rFont val="Calibri"/>
        <family val="2"/>
        <scheme val="minor"/>
      </rPr>
      <t>NEW</t>
    </r>
    <r>
      <rPr>
        <sz val="10"/>
        <color theme="1"/>
        <rFont val="Calibri"/>
        <family val="2"/>
        <scheme val="minor"/>
      </rPr>
      <t xml:space="preserve"> -                         FLAUTA  ITLALIANO CHEESE &amp; PEPPERONI (UNFRIED)</t>
    </r>
  </si>
  <si>
    <r>
      <rPr>
        <b/>
        <u/>
        <sz val="10"/>
        <color theme="1"/>
        <rFont val="Calibri"/>
        <family val="2"/>
        <scheme val="minor"/>
      </rPr>
      <t>NEW</t>
    </r>
    <r>
      <rPr>
        <sz val="10"/>
        <color theme="1"/>
        <rFont val="Calibri"/>
        <family val="2"/>
        <scheme val="minor"/>
      </rPr>
      <t xml:space="preserve"> -                         FLAUTA  ITLALIANO CHEESE ONLY</t>
    </r>
  </si>
  <si>
    <r>
      <rPr>
        <b/>
        <u/>
        <sz val="10"/>
        <color theme="1"/>
        <rFont val="Calibri"/>
        <family val="2"/>
        <scheme val="minor"/>
      </rPr>
      <t>NEW</t>
    </r>
    <r>
      <rPr>
        <sz val="10"/>
        <color theme="1"/>
        <rFont val="Calibri"/>
        <family val="2"/>
        <scheme val="minor"/>
      </rPr>
      <t xml:space="preserve"> -                         FLAUTA  ITLALIANO (UNFRIED)</t>
    </r>
  </si>
  <si>
    <r>
      <t xml:space="preserve"> </t>
    </r>
    <r>
      <rPr>
        <b/>
        <u/>
        <sz val="10"/>
        <color theme="1"/>
        <rFont val="Calibri"/>
        <family val="2"/>
        <scheme val="minor"/>
      </rPr>
      <t xml:space="preserve">NEW </t>
    </r>
    <r>
      <rPr>
        <sz val="10"/>
        <color theme="1"/>
        <rFont val="Calibri"/>
        <family val="2"/>
        <scheme val="minor"/>
      </rPr>
      <t xml:space="preserve"> FLAUTA POLLO             CHIX, CHEESE &amp; GRN CHILE</t>
    </r>
  </si>
  <si>
    <r>
      <t xml:space="preserve"> </t>
    </r>
    <r>
      <rPr>
        <b/>
        <u/>
        <sz val="10"/>
        <color theme="1"/>
        <rFont val="Calibri"/>
        <family val="2"/>
        <scheme val="minor"/>
      </rPr>
      <t xml:space="preserve">NEW </t>
    </r>
    <r>
      <rPr>
        <sz val="10"/>
        <color theme="1"/>
        <rFont val="Calibri"/>
        <family val="2"/>
        <scheme val="minor"/>
      </rPr>
      <t xml:space="preserve"> FLAUTA POLLO             CHIX, CHEESE &amp; GRN CHILE (UNFRIED)</t>
    </r>
  </si>
  <si>
    <t>Chris P WG Whole Muscle Breast Chicken Fillets</t>
  </si>
  <si>
    <t>Chris P WG Whole Muscle Breast Chk Spicy Fillets</t>
  </si>
  <si>
    <t>Chris P WG Whole Muscle Breast Chicken Bites</t>
  </si>
  <si>
    <t>A+ Chicken - CN WG 4.25 oz. Fillet</t>
  </si>
  <si>
    <t>A+ Chicken - CN WG 1.5 oz. Tenders</t>
  </si>
  <si>
    <t>Gold Kist DARK MEAT Chicken Sausage</t>
  </si>
  <si>
    <t>CN Dark Meat Drumstick</t>
  </si>
  <si>
    <t>CN "PhD" WG Homestyle Chicken Bites</t>
  </si>
  <si>
    <t>CN WG Homestyle Brd Chicken Nuggets w/ISP</t>
  </si>
  <si>
    <t>CN WG Homestyle Brd Chicken Patty w/ISP</t>
  </si>
  <si>
    <t>CN WG Hot &amp; Spicy Breaded Patty w/ISP</t>
  </si>
  <si>
    <t>CN WG Breaded Chicken Popcorn-No cups w/ISP</t>
  </si>
  <si>
    <t>CN WG Breaded Chicken Large Popcorn Smackers</t>
  </si>
  <si>
    <t>FC Diced Chicken Strips</t>
  </si>
  <si>
    <t>CN Unbreaded Chicken Fajita Strips</t>
  </si>
  <si>
    <t>CN Roasted Wings</t>
  </si>
  <si>
    <t>FC Whole Grain Breaded 8 piece parts</t>
  </si>
  <si>
    <t>FC Roasted 8 piece parts</t>
  </si>
  <si>
    <r>
      <t xml:space="preserve">Wild Mike's 10-Cut Pepperoni - </t>
    </r>
    <r>
      <rPr>
        <b/>
        <sz val="10"/>
        <color rgb="FFFF0000"/>
        <rFont val="Calibri"/>
        <family val="2"/>
        <scheme val="minor"/>
      </rPr>
      <t>All Beef</t>
    </r>
    <r>
      <rPr>
        <b/>
        <sz val="10"/>
        <color theme="1"/>
        <rFont val="Calibri"/>
        <family val="2"/>
        <scheme val="minor"/>
      </rPr>
      <t xml:space="preserve"> </t>
    </r>
  </si>
  <si>
    <r>
      <t>Wild Mike's 8-Cut Pepperoni -</t>
    </r>
    <r>
      <rPr>
        <sz val="10"/>
        <color rgb="FFFF0000"/>
        <rFont val="Calibri"/>
        <family val="2"/>
        <scheme val="minor"/>
      </rPr>
      <t xml:space="preserve"> </t>
    </r>
    <r>
      <rPr>
        <b/>
        <sz val="10"/>
        <color rgb="FFFF0000"/>
        <rFont val="Calibri"/>
        <family val="2"/>
        <scheme val="minor"/>
      </rPr>
      <t>All Beef</t>
    </r>
  </si>
  <si>
    <r>
      <t xml:space="preserve">Wild Mike's 5" Deep Dish Pepperoni - </t>
    </r>
    <r>
      <rPr>
        <b/>
        <sz val="10"/>
        <color rgb="FFFF0000"/>
        <rFont val="Calibri"/>
        <family val="2"/>
        <scheme val="minor"/>
      </rPr>
      <t>All Beef</t>
    </r>
  </si>
  <si>
    <r>
      <t xml:space="preserve">Wild Mike's 5" IW Deep Dish Pepperoni - </t>
    </r>
    <r>
      <rPr>
        <b/>
        <sz val="10"/>
        <color rgb="FFFF0000"/>
        <rFont val="Calibri"/>
        <family val="2"/>
        <scheme val="minor"/>
      </rPr>
      <t>All Beef</t>
    </r>
  </si>
  <si>
    <r>
      <t xml:space="preserve">Wild Mike's Breakfast - </t>
    </r>
    <r>
      <rPr>
        <b/>
        <sz val="10"/>
        <color rgb="FFFF0000"/>
        <rFont val="Calibri"/>
        <family val="2"/>
        <scheme val="minor"/>
      </rPr>
      <t>All Beef</t>
    </r>
  </si>
  <si>
    <r>
      <t xml:space="preserve">Wild Mike's IW Breakfast - </t>
    </r>
    <r>
      <rPr>
        <b/>
        <sz val="10"/>
        <color rgb="FFFF0000"/>
        <rFont val="Calibri"/>
        <family val="2"/>
        <scheme val="minor"/>
      </rPr>
      <t>All Beef</t>
    </r>
  </si>
  <si>
    <r>
      <t xml:space="preserve">Wild Mike's BULK Brkfst WHITE COUNTRY GRAVY- </t>
    </r>
    <r>
      <rPr>
        <b/>
        <sz val="10"/>
        <color rgb="FFFF0000"/>
        <rFont val="Calibri"/>
        <family val="2"/>
        <scheme val="minor"/>
      </rPr>
      <t>All Beef</t>
    </r>
  </si>
  <si>
    <r>
      <t xml:space="preserve">Wild Mike's I.W. Brkfst WHITE COUNTRY GRAVY- </t>
    </r>
    <r>
      <rPr>
        <b/>
        <sz val="10"/>
        <color rgb="FFFF0000"/>
        <rFont val="Calibri"/>
        <family val="2"/>
        <scheme val="minor"/>
      </rPr>
      <t>All Beef</t>
    </r>
  </si>
  <si>
    <r>
      <rPr>
        <b/>
        <sz val="10"/>
        <rFont val="Calibri"/>
        <family val="2"/>
        <scheme val="minor"/>
      </rPr>
      <t>2 sticks</t>
    </r>
    <r>
      <rPr>
        <sz val="10"/>
        <rFont val="Calibri"/>
        <family val="2"/>
        <scheme val="minor"/>
      </rPr>
      <t xml:space="preserve"> - Beacon Street Cafe 51% WG 100% Cheese Stuffed Sticks</t>
    </r>
  </si>
  <si>
    <r>
      <rPr>
        <b/>
        <sz val="10"/>
        <rFont val="Calibri"/>
        <family val="2"/>
        <scheme val="minor"/>
      </rPr>
      <t xml:space="preserve">1 stick </t>
    </r>
    <r>
      <rPr>
        <sz val="10"/>
        <rFont val="Calibri"/>
        <family val="2"/>
        <scheme val="minor"/>
      </rPr>
      <t>- Beacon Street Cafe 51% WG 100% Cheese Stuffed Sticks</t>
    </r>
  </si>
  <si>
    <r>
      <t>Roastworks</t>
    </r>
    <r>
      <rPr>
        <vertAlign val="superscript"/>
        <sz val="10"/>
        <rFont val="Calibri"/>
        <family val="2"/>
        <scheme val="minor"/>
      </rPr>
      <t>®</t>
    </r>
    <r>
      <rPr>
        <sz val="10"/>
        <rFont val="Calibri"/>
        <family val="2"/>
        <scheme val="minor"/>
      </rPr>
      <t xml:space="preserve"> Whole Baby BakersTM Potatoes</t>
    </r>
  </si>
  <si>
    <r>
      <t>Conquest</t>
    </r>
    <r>
      <rPr>
        <vertAlign val="superscript"/>
        <sz val="10"/>
        <rFont val="Calibri"/>
        <family val="2"/>
        <scheme val="minor"/>
      </rPr>
      <t>®</t>
    </r>
    <r>
      <rPr>
        <sz val="10"/>
        <rFont val="Calibri"/>
        <family val="2"/>
        <scheme val="minor"/>
      </rPr>
      <t>Junior Cut Sidewinder</t>
    </r>
  </si>
  <si>
    <r>
      <t>Conquest</t>
    </r>
    <r>
      <rPr>
        <vertAlign val="superscript"/>
        <sz val="10"/>
        <rFont val="Calibri"/>
        <family val="2"/>
        <scheme val="minor"/>
      </rPr>
      <t>®</t>
    </r>
    <r>
      <rPr>
        <sz val="10"/>
        <rFont val="Calibri"/>
        <family val="2"/>
        <scheme val="minor"/>
      </rPr>
      <t xml:space="preserve"> 3/8” TriFries</t>
    </r>
  </si>
  <si>
    <r>
      <t>Conquest</t>
    </r>
    <r>
      <rPr>
        <vertAlign val="superscript"/>
        <sz val="10"/>
        <rFont val="Calibri"/>
        <family val="2"/>
        <scheme val="minor"/>
      </rPr>
      <t>®</t>
    </r>
    <r>
      <rPr>
        <sz val="10"/>
        <rFont val="Calibri"/>
        <family val="2"/>
        <scheme val="minor"/>
      </rPr>
      <t xml:space="preserve"> Delivery </t>
    </r>
    <r>
      <rPr>
        <vertAlign val="superscript"/>
        <sz val="10"/>
        <rFont val="Calibri"/>
        <family val="2"/>
        <scheme val="minor"/>
      </rPr>
      <t>1</t>
    </r>
    <r>
      <rPr>
        <sz val="10"/>
        <rFont val="Calibri"/>
        <family val="2"/>
        <scheme val="minor"/>
      </rPr>
      <t>/</t>
    </r>
    <r>
      <rPr>
        <vertAlign val="subscript"/>
        <sz val="10"/>
        <rFont val="Calibri"/>
        <family val="2"/>
        <scheme val="minor"/>
      </rPr>
      <t>2</t>
    </r>
    <r>
      <rPr>
        <sz val="10"/>
        <rFont val="Calibri"/>
        <family val="2"/>
        <scheme val="minor"/>
      </rPr>
      <t>' CC</t>
    </r>
  </si>
  <si>
    <r>
      <t>Tater Pals</t>
    </r>
    <r>
      <rPr>
        <vertAlign val="superscript"/>
        <sz val="10"/>
        <rFont val="Calibri"/>
        <family val="2"/>
        <scheme val="minor"/>
      </rPr>
      <t>® 1</t>
    </r>
    <r>
      <rPr>
        <sz val="10"/>
        <rFont val="Calibri"/>
        <family val="2"/>
        <scheme val="minor"/>
      </rPr>
      <t>/</t>
    </r>
    <r>
      <rPr>
        <vertAlign val="subscript"/>
        <sz val="10"/>
        <rFont val="Calibri"/>
        <family val="2"/>
        <scheme val="minor"/>
      </rPr>
      <t>2</t>
    </r>
    <r>
      <rPr>
        <sz val="10"/>
        <rFont val="Calibri"/>
        <family val="2"/>
        <scheme val="minor"/>
      </rPr>
      <t>” Coated CC French Fries</t>
    </r>
  </si>
  <si>
    <r>
      <t>Tater Pals</t>
    </r>
    <r>
      <rPr>
        <vertAlign val="superscript"/>
        <sz val="10"/>
        <rFont val="Calibri"/>
        <family val="2"/>
        <scheme val="minor"/>
      </rPr>
      <t>®</t>
    </r>
    <r>
      <rPr>
        <sz val="10"/>
        <rFont val="Calibri"/>
        <family val="2"/>
        <scheme val="minor"/>
      </rPr>
      <t xml:space="preserve"> 3/8” Coated SC French Fries</t>
    </r>
  </si>
  <si>
    <r>
      <t>Tater Pals</t>
    </r>
    <r>
      <rPr>
        <vertAlign val="superscript"/>
        <sz val="10"/>
        <rFont val="Calibri"/>
        <family val="2"/>
        <scheme val="minor"/>
      </rPr>
      <t>®</t>
    </r>
    <r>
      <rPr>
        <sz val="10"/>
        <rFont val="Calibri"/>
        <family val="2"/>
        <scheme val="minor"/>
      </rPr>
      <t xml:space="preserve"> 3/8” Straight Cut French Fries</t>
    </r>
  </si>
  <si>
    <r>
      <t>Simplot SeasonedCRISP</t>
    </r>
    <r>
      <rPr>
        <vertAlign val="superscript"/>
        <sz val="10"/>
        <rFont val="Calibri"/>
        <family val="2"/>
        <scheme val="minor"/>
      </rPr>
      <t>®</t>
    </r>
    <r>
      <rPr>
        <sz val="10"/>
        <rFont val="Calibri"/>
        <family val="2"/>
        <scheme val="minor"/>
      </rPr>
      <t xml:space="preserve"> Delivery+TM Savory Loops</t>
    </r>
  </si>
  <si>
    <r>
      <t>Tater Pals</t>
    </r>
    <r>
      <rPr>
        <vertAlign val="superscript"/>
        <sz val="10"/>
        <rFont val="Calibri"/>
        <family val="2"/>
        <scheme val="minor"/>
      </rPr>
      <t>®</t>
    </r>
    <r>
      <rPr>
        <sz val="10"/>
        <rFont val="Calibri"/>
        <family val="2"/>
        <scheme val="minor"/>
      </rPr>
      <t xml:space="preserve"> Oven 1/2" Crinkle Cut</t>
    </r>
  </si>
  <si>
    <r>
      <t>Tater Pals</t>
    </r>
    <r>
      <rPr>
        <vertAlign val="superscript"/>
        <sz val="10"/>
        <rFont val="Calibri"/>
        <family val="2"/>
        <scheme val="minor"/>
      </rPr>
      <t>®</t>
    </r>
    <r>
      <rPr>
        <sz val="10"/>
        <rFont val="Calibri"/>
        <family val="2"/>
        <scheme val="minor"/>
      </rPr>
      <t xml:space="preserve"> Oven 1/4" Shoe String</t>
    </r>
  </si>
  <si>
    <r>
      <t xml:space="preserve">Commerical Case Price Bracket #3 </t>
    </r>
    <r>
      <rPr>
        <b/>
        <sz val="10"/>
        <color rgb="FFFF0000"/>
        <rFont val="Calibri"/>
        <family val="2"/>
        <scheme val="minor"/>
      </rPr>
      <t xml:space="preserve"> (Full Truck Load, 1,560 cases)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</si>
</sst>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0">
    <numFmt numFmtId="6" formatCode="&quot;$&quot;#,##0_);[Red]\(&quot;$&quot;#,##0\)"/>
    <numFmt numFmtId="7" formatCode="&quot;$&quot;#,##0.00_);\(&quot;$&quot;#,##0.00\)"/>
    <numFmt numFmtId="8" formatCode="&quot;$&quot;#,##0.00_);[Red]\(&quot;$&quot;#,##0.00\)"/>
    <numFmt numFmtId="44" formatCode="_(&quot;$&quot;* #,##0.00_);_(&quot;$&quot;* \(#,##0.00\);_(&quot;$&quot;* &quot;-&quot;??_);_(@_)"/>
    <numFmt numFmtId="43" formatCode="_(* #,##0.00_);_(* \(#,##0.00\);_(* &quot;-&quot;??_);_(@_)"/>
    <numFmt numFmtId="164" formatCode="mmmm\ d\,\ yyyy"/>
    <numFmt numFmtId="165" formatCode="0.0000"/>
    <numFmt numFmtId="166" formatCode="_(&quot;$&quot;* #,##0.000_);_(&quot;$&quot;* \(#,##0.000\);_(&quot;$&quot;* &quot;-&quot;??_);_(@_)"/>
    <numFmt numFmtId="167" formatCode="&quot;$&quot;#,##0.00"/>
    <numFmt numFmtId="168" formatCode="_(&quot;$&quot;* #,##0.0000_);_(&quot;$&quot;* \(#,##0.0000\);_(&quot;$&quot;* &quot;-&quot;??_);_(@_)"/>
    <numFmt numFmtId="169" formatCode="_(&quot;$&quot;* #,##0.0000_);_(&quot;$&quot;* \(#,##0.0000\);_(&quot;$&quot;* &quot;-&quot;????_);_(@_)"/>
    <numFmt numFmtId="170" formatCode="mm/dd/yy;@"/>
    <numFmt numFmtId="171" formatCode="&quot;$&quot;#,##0.0000_);\(&quot;$&quot;#,##0.0000\)"/>
    <numFmt numFmtId="172" formatCode="&quot;$&quot;#,##0.0000"/>
    <numFmt numFmtId="173" formatCode="&quot;$&quot;#,##0.0000_);[Red]\(&quot;$&quot;#,##0.0000\)"/>
    <numFmt numFmtId="174" formatCode="_(* #,##0.0000_);_(* \(#,##0.0000\);_(* &quot;-&quot;????_);_(@_)"/>
    <numFmt numFmtId="175" formatCode="0.0"/>
    <numFmt numFmtId="176" formatCode="00000"/>
    <numFmt numFmtId="177" formatCode="0.000"/>
    <numFmt numFmtId="178" formatCode="&quot;$&quot;#,##0.000"/>
  </numFmts>
  <fonts count="37" x14ac:knownFonts="1">
    <font>
      <sz val="11"/>
      <color theme="1"/>
      <name val="Calibri"/>
      <family val="2"/>
      <scheme val="minor"/>
    </font>
    <font>
      <sz val="11"/>
      <color theme="1"/>
      <name val="Calibri"/>
      <family val="2"/>
      <scheme val="minor"/>
    </font>
    <font>
      <sz val="10"/>
      <name val="Arial"/>
      <family val="2"/>
    </font>
    <font>
      <sz val="15"/>
      <color indexed="81"/>
      <name val="Tahoma"/>
      <family val="2"/>
    </font>
    <font>
      <sz val="9"/>
      <color indexed="81"/>
      <name val="Tahoma"/>
      <family val="2"/>
    </font>
    <font>
      <b/>
      <sz val="10"/>
      <color indexed="8"/>
      <name val="Calibri"/>
      <family val="2"/>
      <scheme val="minor"/>
    </font>
    <font>
      <sz val="10"/>
      <color theme="1"/>
      <name val="Calibri"/>
      <family val="2"/>
      <scheme val="minor"/>
    </font>
    <font>
      <sz val="10"/>
      <color rgb="FF000000"/>
      <name val="Calibri"/>
      <family val="2"/>
      <scheme val="minor"/>
    </font>
    <font>
      <b/>
      <sz val="10"/>
      <color theme="1"/>
      <name val="Calibri"/>
      <family val="2"/>
      <scheme val="minor"/>
    </font>
    <font>
      <sz val="10"/>
      <name val="Calibri"/>
      <family val="2"/>
      <scheme val="minor"/>
    </font>
    <font>
      <sz val="10"/>
      <name val="Helv"/>
    </font>
    <font>
      <b/>
      <sz val="10"/>
      <color rgb="FF000000"/>
      <name val="Calibri"/>
      <family val="2"/>
      <scheme val="minor"/>
    </font>
    <font>
      <sz val="11"/>
      <color indexed="8"/>
      <name val="Calibri"/>
      <family val="2"/>
    </font>
    <font>
      <b/>
      <sz val="10"/>
      <color indexed="8"/>
      <name val="Calibri"/>
      <family val="2"/>
    </font>
    <font>
      <b/>
      <sz val="9"/>
      <color indexed="81"/>
      <name val="Tahoma"/>
      <family val="2"/>
    </font>
    <font>
      <b/>
      <sz val="10"/>
      <name val="Calibri"/>
      <family val="2"/>
      <scheme val="minor"/>
    </font>
    <font>
      <b/>
      <i/>
      <sz val="10"/>
      <name val="Calibri"/>
      <family val="2"/>
      <scheme val="minor"/>
    </font>
    <font>
      <b/>
      <i/>
      <sz val="10"/>
      <color indexed="8"/>
      <name val="Calibri"/>
      <family val="2"/>
      <scheme val="minor"/>
    </font>
    <font>
      <u/>
      <sz val="10"/>
      <name val="Calibri"/>
      <family val="2"/>
      <scheme val="minor"/>
    </font>
    <font>
      <sz val="10"/>
      <color indexed="8"/>
      <name val="Calibri"/>
      <family val="2"/>
      <scheme val="minor"/>
    </font>
    <font>
      <sz val="10"/>
      <color rgb="FFFF0000"/>
      <name val="Calibri"/>
      <family val="2"/>
      <scheme val="minor"/>
    </font>
    <font>
      <sz val="10"/>
      <color rgb="FF080707"/>
      <name val="Calibri"/>
      <family val="2"/>
      <scheme val="minor"/>
    </font>
    <font>
      <b/>
      <sz val="10"/>
      <color rgb="FFFF0000"/>
      <name val="Calibri"/>
      <family val="2"/>
      <scheme val="minor"/>
    </font>
    <font>
      <i/>
      <sz val="10"/>
      <name val="Calibri"/>
      <family val="2"/>
      <scheme val="minor"/>
    </font>
    <font>
      <i/>
      <sz val="10"/>
      <color indexed="8"/>
      <name val="Calibri"/>
      <family val="2"/>
      <scheme val="minor"/>
    </font>
    <font>
      <sz val="10"/>
      <name val="Calibri"/>
      <family val="2"/>
    </font>
    <font>
      <b/>
      <sz val="10"/>
      <name val="Calibri"/>
      <family val="2"/>
    </font>
    <font>
      <sz val="10"/>
      <color indexed="8"/>
      <name val="Calibri"/>
      <family val="2"/>
    </font>
    <font>
      <b/>
      <i/>
      <sz val="10"/>
      <name val="Calibri"/>
      <family val="2"/>
    </font>
    <font>
      <b/>
      <i/>
      <sz val="10"/>
      <color indexed="8"/>
      <name val="Calibri"/>
      <family val="2"/>
    </font>
    <font>
      <b/>
      <sz val="10"/>
      <color rgb="FF0070C0"/>
      <name val="Calibri"/>
      <family val="2"/>
      <scheme val="minor"/>
    </font>
    <font>
      <strike/>
      <sz val="10"/>
      <color theme="1"/>
      <name val="Calibri"/>
      <family val="2"/>
      <scheme val="minor"/>
    </font>
    <font>
      <strike/>
      <sz val="10"/>
      <color indexed="8"/>
      <name val="Calibri"/>
      <family val="2"/>
      <scheme val="minor"/>
    </font>
    <font>
      <b/>
      <u/>
      <sz val="10"/>
      <color theme="1"/>
      <name val="Calibri"/>
      <family val="2"/>
      <scheme val="minor"/>
    </font>
    <font>
      <u/>
      <sz val="10"/>
      <color theme="1"/>
      <name val="Calibri"/>
      <family val="2"/>
      <scheme val="minor"/>
    </font>
    <font>
      <vertAlign val="superscript"/>
      <sz val="10"/>
      <name val="Calibri"/>
      <family val="2"/>
      <scheme val="minor"/>
    </font>
    <font>
      <vertAlign val="subscript"/>
      <sz val="10"/>
      <name val="Calibri"/>
      <family val="2"/>
      <scheme val="minor"/>
    </font>
  </fonts>
  <fills count="14">
    <fill>
      <patternFill patternType="none"/>
    </fill>
    <fill>
      <patternFill patternType="gray125"/>
    </fill>
    <fill>
      <patternFill patternType="solid">
        <fgColor theme="8" tint="0.39997558519241921"/>
        <bgColor indexed="64"/>
      </patternFill>
    </fill>
    <fill>
      <patternFill patternType="solid">
        <fgColor theme="9" tint="0.59999389629810485"/>
        <bgColor indexed="64"/>
      </patternFill>
    </fill>
    <fill>
      <patternFill patternType="solid">
        <fgColor theme="2" tint="-0.249977111117893"/>
        <bgColor indexed="64"/>
      </patternFill>
    </fill>
    <fill>
      <patternFill patternType="solid">
        <fgColor rgb="FFFFFF00"/>
        <bgColor indexed="64"/>
      </patternFill>
    </fill>
    <fill>
      <patternFill patternType="solid">
        <fgColor indexed="22"/>
        <bgColor indexed="64"/>
      </patternFill>
    </fill>
    <fill>
      <patternFill patternType="solid">
        <fgColor indexed="44"/>
        <bgColor indexed="64"/>
      </patternFill>
    </fill>
    <fill>
      <patternFill patternType="solid">
        <fgColor indexed="43"/>
        <bgColor indexed="64"/>
      </patternFill>
    </fill>
    <fill>
      <patternFill patternType="solid">
        <fgColor theme="0"/>
        <bgColor indexed="64"/>
      </patternFill>
    </fill>
    <fill>
      <patternFill patternType="solid">
        <fgColor rgb="FF00B0F0"/>
        <bgColor indexed="64"/>
      </patternFill>
    </fill>
    <fill>
      <patternFill patternType="solid">
        <fgColor theme="0" tint="-0.34998626667073579"/>
        <bgColor indexed="64"/>
      </patternFill>
    </fill>
    <fill>
      <patternFill patternType="solid">
        <fgColor theme="7" tint="0.79998168889431442"/>
        <bgColor indexed="64"/>
      </patternFill>
    </fill>
    <fill>
      <patternFill patternType="solid">
        <fgColor theme="9" tint="0.39997558519241921"/>
        <bgColor indexed="64"/>
      </patternFill>
    </fill>
  </fills>
  <borders count="2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diagonal/>
    </border>
    <border>
      <left/>
      <right/>
      <top style="thin">
        <color indexed="64"/>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top style="medium">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right style="medium">
        <color indexed="64"/>
      </right>
      <top style="medium">
        <color indexed="64"/>
      </top>
      <bottom style="medium">
        <color indexed="64"/>
      </bottom>
      <diagonal/>
    </border>
    <border>
      <left/>
      <right/>
      <top style="thin">
        <color theme="4" tint="0.39997558519241921"/>
      </top>
      <bottom style="thin">
        <color theme="4" tint="0.39997558519241921"/>
      </bottom>
      <diagonal/>
    </border>
  </borders>
  <cellStyleXfs count="24">
    <xf numFmtId="0" fontId="0" fillId="0" borderId="0"/>
    <xf numFmtId="44" fontId="1" fillId="0" borderId="0" applyFont="0" applyFill="0" applyBorder="0" applyAlignment="0" applyProtection="0"/>
    <xf numFmtId="0" fontId="2" fillId="0" borderId="0"/>
    <xf numFmtId="44" fontId="2" fillId="0" borderId="0" applyFont="0" applyFill="0" applyBorder="0" applyAlignment="0" applyProtection="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3" fontId="1" fillId="0" borderId="0" applyFont="0" applyFill="0" applyBorder="0" applyAlignment="0" applyProtection="0"/>
    <xf numFmtId="8" fontId="10" fillId="0" borderId="0" applyFont="0" applyFill="0" applyBorder="0" applyAlignment="0" applyProtection="0"/>
    <xf numFmtId="44" fontId="12" fillId="0" borderId="0" applyFont="0" applyFill="0" applyBorder="0" applyAlignment="0" applyProtection="0"/>
    <xf numFmtId="0" fontId="10" fillId="0" borderId="0"/>
  </cellStyleXfs>
  <cellXfs count="802">
    <xf numFmtId="0" fontId="0" fillId="0" borderId="0" xfId="0"/>
    <xf numFmtId="44" fontId="5" fillId="0" borderId="5" xfId="1" applyFont="1" applyBorder="1" applyAlignment="1">
      <alignment horizontal="center" wrapText="1"/>
    </xf>
    <xf numFmtId="2" fontId="5" fillId="0" borderId="5" xfId="1" applyNumberFormat="1" applyFont="1" applyBorder="1" applyAlignment="1">
      <alignment horizontal="center" wrapText="1"/>
    </xf>
    <xf numFmtId="0" fontId="6" fillId="0" borderId="8" xfId="0" applyFont="1" applyBorder="1"/>
    <xf numFmtId="49" fontId="7" fillId="0" borderId="8" xfId="0" applyNumberFormat="1" applyFont="1" applyBorder="1" applyAlignment="1">
      <alignment horizontal="center" vertical="center"/>
    </xf>
    <xf numFmtId="0" fontId="6" fillId="0" borderId="8" xfId="0" applyFont="1" applyBorder="1" applyAlignment="1">
      <alignment horizontal="center"/>
    </xf>
    <xf numFmtId="0" fontId="7" fillId="0" borderId="8" xfId="0" applyFont="1" applyBorder="1" applyAlignment="1">
      <alignment horizontal="center" vertical="center" wrapText="1"/>
    </xf>
    <xf numFmtId="1" fontId="7" fillId="0" borderId="8" xfId="0" applyNumberFormat="1" applyFont="1" applyBorder="1" applyAlignment="1">
      <alignment horizontal="center" vertical="center"/>
    </xf>
    <xf numFmtId="44" fontId="6" fillId="0" borderId="8" xfId="1" applyFont="1" applyBorder="1" applyAlignment="1">
      <alignment horizontal="center"/>
    </xf>
    <xf numFmtId="0" fontId="7" fillId="0" borderId="8" xfId="0" applyFont="1" applyBorder="1" applyAlignment="1">
      <alignment horizontal="center" vertical="center"/>
    </xf>
    <xf numFmtId="168" fontId="6" fillId="0" borderId="8" xfId="1" applyNumberFormat="1" applyFont="1" applyBorder="1" applyAlignment="1">
      <alignment horizontal="center"/>
    </xf>
    <xf numFmtId="0" fontId="6" fillId="4" borderId="8" xfId="0" applyFont="1" applyFill="1" applyBorder="1" applyAlignment="1">
      <alignment horizontal="center"/>
    </xf>
    <xf numFmtId="0" fontId="6" fillId="0" borderId="0" xfId="0" applyFont="1"/>
    <xf numFmtId="0" fontId="6" fillId="0" borderId="0" xfId="0" applyFont="1" applyAlignment="1">
      <alignment horizontal="center"/>
    </xf>
    <xf numFmtId="44" fontId="6" fillId="0" borderId="0" xfId="1" applyFont="1" applyAlignment="1">
      <alignment horizontal="center"/>
    </xf>
    <xf numFmtId="2" fontId="6" fillId="0" borderId="0" xfId="1" applyNumberFormat="1" applyFont="1" applyAlignment="1">
      <alignment horizontal="center"/>
    </xf>
    <xf numFmtId="168" fontId="6" fillId="0" borderId="0" xfId="1" applyNumberFormat="1" applyFont="1" applyAlignment="1">
      <alignment horizontal="center"/>
    </xf>
    <xf numFmtId="0" fontId="6" fillId="4" borderId="0" xfId="0" applyFont="1" applyFill="1" applyAlignment="1">
      <alignment horizontal="center"/>
    </xf>
    <xf numFmtId="44" fontId="8" fillId="5" borderId="0" xfId="1" applyFont="1" applyFill="1" applyAlignment="1">
      <alignment horizontal="center" wrapText="1"/>
    </xf>
    <xf numFmtId="44" fontId="8" fillId="5" borderId="0" xfId="1" applyFont="1" applyFill="1" applyAlignment="1">
      <alignment horizontal="center" vertical="top" wrapText="1"/>
    </xf>
    <xf numFmtId="2" fontId="5" fillId="0" borderId="5" xfId="1" applyNumberFormat="1" applyFont="1" applyFill="1" applyBorder="1" applyAlignment="1">
      <alignment horizontal="center" wrapText="1"/>
    </xf>
    <xf numFmtId="44" fontId="5" fillId="0" borderId="5" xfId="1" applyFont="1" applyFill="1" applyBorder="1" applyAlignment="1">
      <alignment horizontal="center" wrapText="1"/>
    </xf>
    <xf numFmtId="0" fontId="6" fillId="0" borderId="0" xfId="0" applyFont="1" applyAlignment="1">
      <alignment horizontal="left"/>
    </xf>
    <xf numFmtId="0" fontId="6" fillId="0" borderId="0" xfId="0" applyFont="1" applyAlignment="1">
      <alignment horizontal="right"/>
    </xf>
    <xf numFmtId="2" fontId="6" fillId="0" borderId="0" xfId="0" applyNumberFormat="1" applyFont="1" applyAlignment="1">
      <alignment horizontal="center"/>
    </xf>
    <xf numFmtId="44" fontId="6" fillId="0" borderId="0" xfId="0" applyNumberFormat="1" applyFont="1" applyAlignment="1">
      <alignment horizontal="right"/>
    </xf>
    <xf numFmtId="0" fontId="9" fillId="0" borderId="0" xfId="0" applyFont="1"/>
    <xf numFmtId="0" fontId="9" fillId="0" borderId="0" xfId="0" applyFont="1" applyAlignment="1">
      <alignment horizontal="center"/>
    </xf>
    <xf numFmtId="49" fontId="9" fillId="0" borderId="0" xfId="0" applyNumberFormat="1" applyFont="1" applyAlignment="1">
      <alignment horizontal="center"/>
    </xf>
    <xf numFmtId="2" fontId="5" fillId="0" borderId="8" xfId="1" applyNumberFormat="1" applyFont="1" applyBorder="1" applyAlignment="1">
      <alignment horizontal="center" wrapText="1"/>
    </xf>
    <xf numFmtId="44" fontId="5" fillId="0" borderId="8" xfId="1" applyFont="1" applyBorder="1" applyAlignment="1">
      <alignment horizontal="center" wrapText="1"/>
    </xf>
    <xf numFmtId="2" fontId="13" fillId="0" borderId="5" xfId="22" applyNumberFormat="1" applyFont="1" applyBorder="1" applyAlignment="1">
      <alignment horizontal="center" wrapText="1"/>
    </xf>
    <xf numFmtId="44" fontId="13" fillId="0" borderId="5" xfId="22" applyFont="1" applyBorder="1" applyAlignment="1">
      <alignment horizontal="center" wrapText="1"/>
    </xf>
    <xf numFmtId="2" fontId="5" fillId="0" borderId="0" xfId="1" applyNumberFormat="1" applyFont="1" applyBorder="1" applyAlignment="1">
      <alignment horizontal="center" wrapText="1"/>
    </xf>
    <xf numFmtId="44" fontId="5" fillId="0" borderId="0" xfId="1" applyFont="1" applyBorder="1" applyAlignment="1">
      <alignment horizontal="center" wrapText="1"/>
    </xf>
    <xf numFmtId="2" fontId="5" fillId="0" borderId="9" xfId="1" applyNumberFormat="1" applyFont="1" applyBorder="1" applyAlignment="1">
      <alignment horizontal="center" vertical="center" wrapText="1"/>
    </xf>
    <xf numFmtId="44" fontId="5" fillId="0" borderId="9" xfId="1" applyFont="1" applyBorder="1" applyAlignment="1">
      <alignment horizontal="center" vertical="center" wrapText="1"/>
    </xf>
    <xf numFmtId="2" fontId="5" fillId="9" borderId="5" xfId="1" applyNumberFormat="1" applyFont="1" applyFill="1" applyBorder="1" applyAlignment="1">
      <alignment horizontal="center" wrapText="1"/>
    </xf>
    <xf numFmtId="169" fontId="5" fillId="9" borderId="5" xfId="1" applyNumberFormat="1" applyFont="1" applyFill="1" applyBorder="1" applyAlignment="1">
      <alignment horizontal="center" wrapText="1"/>
    </xf>
    <xf numFmtId="44" fontId="5" fillId="9" borderId="5" xfId="1" applyFont="1" applyFill="1" applyBorder="1" applyAlignment="1">
      <alignment horizontal="center" wrapText="1"/>
    </xf>
    <xf numFmtId="169" fontId="5" fillId="0" borderId="5" xfId="1" applyNumberFormat="1" applyFont="1" applyBorder="1" applyAlignment="1">
      <alignment horizontal="center" wrapText="1"/>
    </xf>
    <xf numFmtId="44" fontId="5" fillId="0" borderId="7" xfId="1" applyFont="1" applyBorder="1" applyAlignment="1">
      <alignment horizontal="right" wrapText="1"/>
    </xf>
    <xf numFmtId="44" fontId="5" fillId="0" borderId="7" xfId="1" applyFont="1" applyBorder="1" applyAlignment="1">
      <alignment horizontal="center" wrapText="1"/>
    </xf>
    <xf numFmtId="167" fontId="5" fillId="0" borderId="5" xfId="1" applyNumberFormat="1" applyFont="1" applyBorder="1" applyAlignment="1">
      <alignment horizontal="center" wrapText="1"/>
    </xf>
    <xf numFmtId="0" fontId="6" fillId="0" borderId="8" xfId="0" applyFont="1" applyBorder="1" applyAlignment="1">
      <alignment wrapText="1"/>
    </xf>
    <xf numFmtId="0" fontId="6" fillId="0" borderId="8" xfId="0" applyFont="1" applyBorder="1" applyAlignment="1">
      <alignment horizontal="center" vertical="center"/>
    </xf>
    <xf numFmtId="49" fontId="6" fillId="0" borderId="8" xfId="0" applyNumberFormat="1" applyFont="1" applyBorder="1" applyAlignment="1">
      <alignment horizontal="center"/>
    </xf>
    <xf numFmtId="2" fontId="5" fillId="0" borderId="17" xfId="1" applyNumberFormat="1" applyFont="1" applyBorder="1" applyAlignment="1">
      <alignment horizontal="center" wrapText="1"/>
    </xf>
    <xf numFmtId="171" fontId="5" fillId="0" borderId="5" xfId="1" applyNumberFormat="1" applyFont="1" applyBorder="1" applyAlignment="1">
      <alignment horizontal="center" wrapText="1"/>
    </xf>
    <xf numFmtId="2" fontId="5" fillId="0" borderId="9" xfId="1" applyNumberFormat="1" applyFont="1" applyBorder="1" applyAlignment="1">
      <alignment horizontal="center" wrapText="1"/>
    </xf>
    <xf numFmtId="44" fontId="5" fillId="0" borderId="9" xfId="1" applyFont="1" applyBorder="1" applyAlignment="1">
      <alignment horizontal="center" wrapText="1"/>
    </xf>
    <xf numFmtId="2" fontId="5" fillId="0" borderId="5" xfId="1" applyNumberFormat="1" applyFont="1" applyBorder="1" applyAlignment="1">
      <alignment horizontal="center" vertical="center" wrapText="1"/>
    </xf>
    <xf numFmtId="169" fontId="5" fillId="0" borderId="5" xfId="1" applyNumberFormat="1" applyFont="1" applyBorder="1" applyAlignment="1">
      <alignment horizontal="center" vertical="center" wrapText="1"/>
    </xf>
    <xf numFmtId="44" fontId="5" fillId="0" borderId="5" xfId="1" applyFont="1" applyBorder="1" applyAlignment="1">
      <alignment horizontal="center" vertical="center" wrapText="1"/>
    </xf>
    <xf numFmtId="0" fontId="6" fillId="0" borderId="8" xfId="0" applyFont="1" applyBorder="1" applyAlignment="1" applyProtection="1">
      <alignment horizontal="center" vertical="top" wrapText="1"/>
      <protection locked="0"/>
    </xf>
    <xf numFmtId="0" fontId="9" fillId="0" borderId="8" xfId="4" applyFont="1" applyBorder="1" applyAlignment="1" applyProtection="1">
      <alignment horizontal="center" vertical="center" wrapText="1"/>
      <protection locked="0"/>
    </xf>
    <xf numFmtId="49" fontId="9" fillId="0" borderId="8" xfId="5" applyNumberFormat="1" applyFont="1" applyFill="1" applyBorder="1" applyAlignment="1" applyProtection="1">
      <alignment horizontal="center" vertical="center" wrapText="1"/>
      <protection locked="0"/>
    </xf>
    <xf numFmtId="0" fontId="6" fillId="0" borderId="0" xfId="0" applyFont="1" applyAlignment="1">
      <alignment horizontal="center" vertical="center"/>
    </xf>
    <xf numFmtId="2" fontId="6" fillId="0" borderId="0" xfId="0" applyNumberFormat="1" applyFont="1" applyAlignment="1">
      <alignment horizontal="center" vertical="center"/>
    </xf>
    <xf numFmtId="0" fontId="6" fillId="0" borderId="0" xfId="0" applyFont="1" applyAlignment="1">
      <alignment horizontal="center" vertical="center" wrapText="1"/>
    </xf>
    <xf numFmtId="8" fontId="6" fillId="0" borderId="0" xfId="0" applyNumberFormat="1" applyFont="1" applyAlignment="1">
      <alignment horizontal="center" vertical="center"/>
    </xf>
    <xf numFmtId="8" fontId="6" fillId="0" borderId="0" xfId="0" applyNumberFormat="1" applyFont="1" applyAlignment="1">
      <alignment horizontal="center"/>
    </xf>
    <xf numFmtId="2" fontId="6" fillId="0" borderId="0" xfId="1" applyNumberFormat="1" applyFont="1" applyAlignment="1">
      <alignment horizontal="center" vertical="center"/>
    </xf>
    <xf numFmtId="173" fontId="6" fillId="0" borderId="0" xfId="1" applyNumberFormat="1" applyFont="1" applyAlignment="1">
      <alignment horizontal="center" vertical="center"/>
    </xf>
    <xf numFmtId="8" fontId="6" fillId="0" borderId="0" xfId="1" applyNumberFormat="1" applyFont="1" applyAlignment="1">
      <alignment horizontal="center" vertical="center"/>
    </xf>
    <xf numFmtId="6" fontId="6" fillId="0" borderId="0" xfId="1" applyNumberFormat="1" applyFont="1" applyAlignment="1">
      <alignment horizontal="center" vertical="center"/>
    </xf>
    <xf numFmtId="0" fontId="6" fillId="0" borderId="8" xfId="0" applyFont="1" applyBorder="1" applyAlignment="1" applyProtection="1">
      <alignment horizontal="center" vertical="center" wrapText="1"/>
      <protection locked="0"/>
    </xf>
    <xf numFmtId="0" fontId="6" fillId="4" borderId="0" xfId="0" applyFont="1" applyFill="1" applyAlignment="1">
      <alignment horizontal="center" vertical="center"/>
    </xf>
    <xf numFmtId="0" fontId="9" fillId="0" borderId="0" xfId="1" quotePrefix="1" applyNumberFormat="1" applyFont="1" applyBorder="1" applyAlignment="1">
      <alignment horizontal="center" vertical="center"/>
    </xf>
    <xf numFmtId="2" fontId="9" fillId="0" borderId="0" xfId="1" applyNumberFormat="1" applyFont="1" applyBorder="1" applyAlignment="1">
      <alignment horizontal="center" vertical="center"/>
    </xf>
    <xf numFmtId="0" fontId="7" fillId="0" borderId="0" xfId="1" applyNumberFormat="1" applyFont="1" applyBorder="1" applyAlignment="1">
      <alignment horizontal="center" vertical="center"/>
    </xf>
    <xf numFmtId="2" fontId="7" fillId="0" borderId="0" xfId="1" applyNumberFormat="1" applyFont="1" applyBorder="1" applyAlignment="1">
      <alignment horizontal="center" vertical="center"/>
    </xf>
    <xf numFmtId="1" fontId="9" fillId="0" borderId="0" xfId="0" quotePrefix="1" applyNumberFormat="1" applyFont="1" applyAlignment="1">
      <alignment horizontal="center" vertical="center"/>
    </xf>
    <xf numFmtId="2" fontId="9" fillId="0" borderId="0" xfId="0" applyNumberFormat="1" applyFont="1" applyAlignment="1">
      <alignment horizontal="center" vertical="center"/>
    </xf>
    <xf numFmtId="1" fontId="9" fillId="0" borderId="0" xfId="0" applyNumberFormat="1" applyFont="1" applyAlignment="1">
      <alignment horizontal="center" vertical="center"/>
    </xf>
    <xf numFmtId="2" fontId="5" fillId="0" borderId="5" xfId="1" applyNumberFormat="1" applyFont="1" applyFill="1" applyBorder="1" applyAlignment="1" applyProtection="1">
      <alignment horizontal="center" wrapText="1"/>
    </xf>
    <xf numFmtId="44" fontId="5" fillId="0" borderId="5" xfId="1" applyFont="1" applyBorder="1" applyAlignment="1" applyProtection="1">
      <alignment horizontal="center" wrapText="1"/>
    </xf>
    <xf numFmtId="0" fontId="9" fillId="0" borderId="0" xfId="0" applyFont="1" applyAlignment="1">
      <alignment horizontal="left" vertical="center"/>
    </xf>
    <xf numFmtId="0" fontId="15" fillId="0" borderId="0" xfId="2" applyFont="1" applyAlignment="1" applyProtection="1">
      <alignment horizontal="left"/>
      <protection locked="0"/>
    </xf>
    <xf numFmtId="0" fontId="15" fillId="0" borderId="0" xfId="2" applyFont="1" applyAlignment="1" applyProtection="1">
      <alignment horizontal="center"/>
      <protection locked="0"/>
    </xf>
    <xf numFmtId="2" fontId="15" fillId="0" borderId="0" xfId="1" applyNumberFormat="1" applyFont="1" applyAlignment="1" applyProtection="1">
      <alignment horizontal="center"/>
      <protection locked="0"/>
    </xf>
    <xf numFmtId="44" fontId="15" fillId="0" borderId="0" xfId="1" applyFont="1" applyAlignment="1" applyProtection="1">
      <alignment horizontal="center"/>
      <protection locked="0"/>
    </xf>
    <xf numFmtId="0" fontId="15" fillId="4" borderId="0" xfId="2" applyFont="1" applyFill="1" applyAlignment="1">
      <alignment horizontal="center"/>
    </xf>
    <xf numFmtId="44" fontId="15" fillId="0" borderId="0" xfId="1" applyFont="1" applyAlignment="1">
      <alignment horizontal="center"/>
    </xf>
    <xf numFmtId="44" fontId="9" fillId="0" borderId="0" xfId="1" applyFont="1" applyAlignment="1">
      <alignment horizontal="center" vertical="center"/>
    </xf>
    <xf numFmtId="0" fontId="9" fillId="0" borderId="0" xfId="0" applyFont="1" applyAlignment="1">
      <alignment horizontal="center" vertical="center"/>
    </xf>
    <xf numFmtId="0" fontId="6" fillId="0" borderId="0" xfId="0" applyFont="1" applyAlignment="1">
      <alignment horizontal="left" vertical="center"/>
    </xf>
    <xf numFmtId="1" fontId="15" fillId="0" borderId="0" xfId="2" applyNumberFormat="1" applyFont="1" applyAlignment="1" applyProtection="1">
      <alignment horizontal="left" vertical="center"/>
      <protection locked="0"/>
    </xf>
    <xf numFmtId="0" fontId="15" fillId="0" borderId="0" xfId="2" applyFont="1" applyAlignment="1" applyProtection="1">
      <alignment horizontal="center" vertical="center"/>
      <protection locked="0"/>
    </xf>
    <xf numFmtId="1" fontId="15" fillId="0" borderId="0" xfId="2" applyNumberFormat="1" applyFont="1" applyAlignment="1" applyProtection="1">
      <alignment horizontal="center" vertical="center"/>
      <protection locked="0"/>
    </xf>
    <xf numFmtId="2" fontId="15" fillId="0" borderId="0" xfId="1" applyNumberFormat="1" applyFont="1" applyAlignment="1" applyProtection="1">
      <alignment horizontal="center" vertical="center"/>
      <protection locked="0"/>
    </xf>
    <xf numFmtId="44" fontId="15" fillId="0" borderId="0" xfId="1" applyFont="1" applyAlignment="1" applyProtection="1">
      <alignment horizontal="center" vertical="center"/>
      <protection locked="0"/>
    </xf>
    <xf numFmtId="1" fontId="15" fillId="4" borderId="0" xfId="2" applyNumberFormat="1" applyFont="1" applyFill="1" applyAlignment="1">
      <alignment horizontal="center" vertical="center"/>
    </xf>
    <xf numFmtId="44" fontId="15" fillId="0" borderId="0" xfId="1" applyFont="1" applyAlignment="1">
      <alignment horizontal="center" vertical="center"/>
    </xf>
    <xf numFmtId="44" fontId="6" fillId="0" borderId="0" xfId="1" applyFont="1" applyAlignment="1">
      <alignment horizontal="center" vertical="center"/>
    </xf>
    <xf numFmtId="164" fontId="5" fillId="0" borderId="0" xfId="2" applyNumberFormat="1" applyFont="1" applyAlignment="1" applyProtection="1">
      <alignment horizontal="left" vertical="center"/>
      <protection locked="0"/>
    </xf>
    <xf numFmtId="0" fontId="5" fillId="0" borderId="0" xfId="2" applyFont="1" applyAlignment="1" applyProtection="1">
      <alignment horizontal="center" vertical="center"/>
      <protection locked="0"/>
    </xf>
    <xf numFmtId="164" fontId="5" fillId="0" borderId="0" xfId="2" applyNumberFormat="1" applyFont="1" applyAlignment="1" applyProtection="1">
      <alignment horizontal="center" vertical="center"/>
      <protection locked="0"/>
    </xf>
    <xf numFmtId="2" fontId="5" fillId="0" borderId="0" xfId="1" applyNumberFormat="1" applyFont="1" applyAlignment="1" applyProtection="1">
      <alignment horizontal="center" vertical="center"/>
      <protection locked="0"/>
    </xf>
    <xf numFmtId="44" fontId="5" fillId="0" borderId="0" xfId="1" applyFont="1" applyAlignment="1" applyProtection="1">
      <alignment horizontal="center" vertical="center"/>
      <protection locked="0"/>
    </xf>
    <xf numFmtId="164" fontId="5" fillId="4" borderId="0" xfId="2" applyNumberFormat="1" applyFont="1" applyFill="1" applyAlignment="1">
      <alignment horizontal="center" vertical="center"/>
    </xf>
    <xf numFmtId="44" fontId="5" fillId="0" borderId="0" xfId="1" applyFont="1" applyAlignment="1">
      <alignment horizontal="center" vertical="center"/>
    </xf>
    <xf numFmtId="0" fontId="9" fillId="0" borderId="0" xfId="0" applyFont="1" applyProtection="1">
      <protection locked="0"/>
    </xf>
    <xf numFmtId="49" fontId="15" fillId="0" borderId="1" xfId="0" applyNumberFormat="1" applyFont="1" applyBorder="1" applyAlignment="1" applyProtection="1">
      <alignment horizontal="center"/>
      <protection locked="0"/>
    </xf>
    <xf numFmtId="0" fontId="15" fillId="0" borderId="2" xfId="0" applyFont="1" applyBorder="1" applyAlignment="1" applyProtection="1">
      <alignment horizontal="center"/>
      <protection locked="0"/>
    </xf>
    <xf numFmtId="0" fontId="16" fillId="0" borderId="2" xfId="0" applyFont="1" applyBorder="1" applyAlignment="1" applyProtection="1">
      <alignment horizontal="center"/>
      <protection locked="0"/>
    </xf>
    <xf numFmtId="2" fontId="16" fillId="0" borderId="2" xfId="0" applyNumberFormat="1" applyFont="1" applyBorder="1" applyAlignment="1" applyProtection="1">
      <alignment horizontal="center"/>
      <protection locked="0"/>
    </xf>
    <xf numFmtId="2" fontId="15" fillId="0" borderId="2" xfId="1" applyNumberFormat="1" applyFont="1" applyBorder="1" applyAlignment="1" applyProtection="1">
      <alignment horizontal="center"/>
      <protection locked="0"/>
    </xf>
    <xf numFmtId="44" fontId="16" fillId="0" borderId="2" xfId="1" applyFont="1" applyBorder="1" applyAlignment="1" applyProtection="1">
      <alignment horizontal="center"/>
      <protection locked="0"/>
    </xf>
    <xf numFmtId="165" fontId="9" fillId="4" borderId="2" xfId="0" applyNumberFormat="1" applyFont="1" applyFill="1" applyBorder="1" applyAlignment="1">
      <alignment horizontal="center"/>
    </xf>
    <xf numFmtId="44" fontId="15" fillId="2" borderId="7" xfId="1" applyFont="1" applyFill="1" applyBorder="1" applyAlignment="1">
      <alignment horizontal="center"/>
    </xf>
    <xf numFmtId="44" fontId="9" fillId="0" borderId="0" xfId="1" applyFont="1" applyAlignment="1">
      <alignment horizontal="center"/>
    </xf>
    <xf numFmtId="0" fontId="15" fillId="0" borderId="4" xfId="0" applyFont="1" applyBorder="1"/>
    <xf numFmtId="0" fontId="15" fillId="0" borderId="5" xfId="0" applyFont="1" applyBorder="1" applyAlignment="1" applyProtection="1">
      <alignment horizontal="center" wrapText="1"/>
      <protection locked="0"/>
    </xf>
    <xf numFmtId="49" fontId="5" fillId="0" borderId="5" xfId="0" applyNumberFormat="1" applyFont="1" applyBorder="1" applyAlignment="1" applyProtection="1">
      <alignment horizontal="center" wrapText="1"/>
      <protection locked="0"/>
    </xf>
    <xf numFmtId="0" fontId="5" fillId="0" borderId="5" xfId="0" applyFont="1" applyBorder="1" applyAlignment="1" applyProtection="1">
      <alignment horizontal="center" wrapText="1"/>
      <protection locked="0"/>
    </xf>
    <xf numFmtId="0" fontId="17" fillId="0" borderId="5" xfId="0" applyFont="1" applyBorder="1" applyAlignment="1" applyProtection="1">
      <alignment horizontal="center" wrapText="1"/>
      <protection locked="0"/>
    </xf>
    <xf numFmtId="44" fontId="5" fillId="0" borderId="5" xfId="1" applyFont="1" applyBorder="1" applyAlignment="1" applyProtection="1">
      <alignment horizontal="center" wrapText="1"/>
      <protection locked="0"/>
    </xf>
    <xf numFmtId="166" fontId="15" fillId="0" borderId="5" xfId="1" applyNumberFormat="1" applyFont="1" applyBorder="1" applyAlignment="1">
      <alignment horizontal="center" wrapText="1"/>
    </xf>
    <xf numFmtId="0" fontId="5" fillId="4" borderId="5" xfId="0" applyFont="1" applyFill="1" applyBorder="1" applyAlignment="1">
      <alignment horizontal="center" vertical="center" wrapText="1"/>
    </xf>
    <xf numFmtId="44" fontId="5" fillId="0" borderId="6" xfId="1" applyFont="1" applyBorder="1" applyAlignment="1">
      <alignment horizontal="center" wrapText="1"/>
    </xf>
    <xf numFmtId="44" fontId="6" fillId="0" borderId="0" xfId="1" applyFont="1" applyAlignment="1"/>
    <xf numFmtId="167" fontId="6" fillId="0" borderId="0" xfId="1" applyNumberFormat="1" applyFont="1" applyAlignment="1">
      <alignment horizontal="center"/>
    </xf>
    <xf numFmtId="0" fontId="6" fillId="0" borderId="0" xfId="0" applyFont="1" applyAlignment="1">
      <alignment wrapText="1"/>
    </xf>
    <xf numFmtId="0" fontId="6" fillId="0" borderId="0" xfId="0" applyFont="1" applyAlignment="1">
      <alignment horizontal="center" wrapText="1"/>
    </xf>
    <xf numFmtId="44" fontId="6" fillId="0" borderId="0" xfId="0" applyNumberFormat="1" applyFont="1" applyAlignment="1">
      <alignment horizontal="center"/>
    </xf>
    <xf numFmtId="0" fontId="9" fillId="0" borderId="0" xfId="0" applyFont="1" applyAlignment="1" applyProtection="1">
      <alignment horizontal="center"/>
      <protection locked="0"/>
    </xf>
    <xf numFmtId="49" fontId="15" fillId="0" borderId="1" xfId="0" applyNumberFormat="1" applyFont="1" applyBorder="1" applyAlignment="1" applyProtection="1">
      <alignment horizontal="left"/>
      <protection locked="0"/>
    </xf>
    <xf numFmtId="44" fontId="15" fillId="2" borderId="2" xfId="1" applyFont="1" applyFill="1" applyBorder="1" applyAlignment="1" applyProtection="1">
      <alignment horizontal="center"/>
      <protection locked="0"/>
    </xf>
    <xf numFmtId="44" fontId="15" fillId="2" borderId="3" xfId="1" applyFont="1" applyFill="1" applyBorder="1" applyAlignment="1" applyProtection="1">
      <alignment horizontal="center"/>
      <protection locked="0"/>
    </xf>
    <xf numFmtId="44" fontId="15" fillId="2" borderId="2" xfId="1" applyFont="1" applyFill="1" applyBorder="1" applyAlignment="1" applyProtection="1">
      <alignment horizontal="center"/>
      <protection locked="0"/>
    </xf>
    <xf numFmtId="49" fontId="15" fillId="3" borderId="1" xfId="0" applyNumberFormat="1" applyFont="1" applyFill="1" applyBorder="1" applyProtection="1">
      <protection locked="0"/>
    </xf>
    <xf numFmtId="0" fontId="15" fillId="3" borderId="2" xfId="0" applyFont="1" applyFill="1" applyBorder="1" applyProtection="1">
      <protection locked="0"/>
    </xf>
    <xf numFmtId="0" fontId="16" fillId="3" borderId="2" xfId="0" applyFont="1" applyFill="1" applyBorder="1" applyProtection="1">
      <protection locked="0"/>
    </xf>
    <xf numFmtId="44" fontId="16" fillId="3" borderId="2" xfId="1" applyFont="1" applyFill="1" applyBorder="1" applyAlignment="1" applyProtection="1">
      <protection locked="0"/>
    </xf>
    <xf numFmtId="44" fontId="15" fillId="3" borderId="2" xfId="1" applyFont="1" applyFill="1" applyBorder="1" applyAlignment="1" applyProtection="1">
      <protection locked="0"/>
    </xf>
    <xf numFmtId="165" fontId="5" fillId="0" borderId="5" xfId="1" applyNumberFormat="1" applyFont="1" applyBorder="1" applyAlignment="1">
      <alignment horizontal="center" wrapText="1"/>
    </xf>
    <xf numFmtId="0" fontId="6" fillId="0" borderId="8" xfId="0" applyFont="1" applyBorder="1" applyAlignment="1">
      <alignment horizontal="center" vertical="center" wrapText="1"/>
    </xf>
    <xf numFmtId="0" fontId="9" fillId="0" borderId="8" xfId="4" applyFont="1" applyBorder="1" applyAlignment="1">
      <alignment horizontal="center" vertical="center" wrapText="1"/>
    </xf>
    <xf numFmtId="49" fontId="9" fillId="0" borderId="8" xfId="5" applyNumberFormat="1" applyFont="1" applyFill="1" applyBorder="1" applyAlignment="1" applyProtection="1">
      <alignment horizontal="center" vertical="center" wrapText="1"/>
    </xf>
    <xf numFmtId="2" fontId="9" fillId="0" borderId="8" xfId="5" applyNumberFormat="1" applyFont="1" applyFill="1" applyBorder="1" applyAlignment="1" applyProtection="1">
      <alignment horizontal="center" vertical="center" wrapText="1"/>
    </xf>
    <xf numFmtId="2" fontId="6" fillId="0" borderId="8" xfId="0" applyNumberFormat="1" applyFont="1" applyBorder="1" applyAlignment="1">
      <alignment horizontal="center" vertical="center"/>
    </xf>
    <xf numFmtId="1" fontId="9" fillId="0" borderId="8" xfId="5" applyNumberFormat="1" applyFont="1" applyFill="1" applyBorder="1" applyAlignment="1" applyProtection="1">
      <alignment horizontal="center" vertical="center" wrapText="1"/>
    </xf>
    <xf numFmtId="0" fontId="9" fillId="0" borderId="8" xfId="5" applyNumberFormat="1" applyFont="1" applyFill="1" applyBorder="1" applyAlignment="1" applyProtection="1">
      <alignment horizontal="center" vertical="center" wrapText="1"/>
    </xf>
    <xf numFmtId="0" fontId="19" fillId="0" borderId="8" xfId="0" applyFont="1" applyBorder="1" applyAlignment="1">
      <alignment horizontal="center" vertical="center" wrapText="1"/>
    </xf>
    <xf numFmtId="44" fontId="6" fillId="0" borderId="8" xfId="0" applyNumberFormat="1" applyFont="1" applyBorder="1" applyAlignment="1">
      <alignment horizontal="center" vertical="center"/>
    </xf>
    <xf numFmtId="2" fontId="19" fillId="0" borderId="8" xfId="1" applyNumberFormat="1" applyFont="1" applyFill="1" applyBorder="1" applyAlignment="1" applyProtection="1">
      <alignment horizontal="center" vertical="center" wrapText="1"/>
    </xf>
    <xf numFmtId="169" fontId="19" fillId="0" borderId="8" xfId="1" applyNumberFormat="1" applyFont="1" applyFill="1" applyBorder="1" applyAlignment="1" applyProtection="1">
      <alignment horizontal="center" vertical="center" wrapText="1"/>
    </xf>
    <xf numFmtId="167" fontId="19" fillId="0" borderId="8" xfId="1" applyNumberFormat="1" applyFont="1" applyFill="1" applyBorder="1" applyAlignment="1" applyProtection="1">
      <alignment horizontal="center" vertical="center" wrapText="1"/>
    </xf>
    <xf numFmtId="2" fontId="19" fillId="0" borderId="7" xfId="1" applyNumberFormat="1" applyFont="1" applyFill="1" applyBorder="1" applyAlignment="1" applyProtection="1">
      <alignment horizontal="center" vertical="center" wrapText="1"/>
    </xf>
    <xf numFmtId="169" fontId="19" fillId="0" borderId="7" xfId="1" applyNumberFormat="1" applyFont="1" applyFill="1" applyBorder="1" applyAlignment="1" applyProtection="1">
      <alignment horizontal="center" vertical="center" wrapText="1"/>
    </xf>
    <xf numFmtId="167" fontId="19" fillId="0" borderId="7" xfId="1" applyNumberFormat="1" applyFont="1" applyFill="1" applyBorder="1" applyAlignment="1" applyProtection="1">
      <alignment horizontal="center" vertical="center" wrapText="1"/>
    </xf>
    <xf numFmtId="44" fontId="19" fillId="0" borderId="8" xfId="0" applyNumberFormat="1" applyFont="1" applyBorder="1" applyAlignment="1">
      <alignment horizontal="center" vertical="center" wrapText="1"/>
    </xf>
    <xf numFmtId="167" fontId="19" fillId="4" borderId="8" xfId="4" applyNumberFormat="1" applyFont="1" applyFill="1" applyBorder="1" applyAlignment="1">
      <alignment horizontal="center" vertical="center" wrapText="1"/>
    </xf>
    <xf numFmtId="0" fontId="9" fillId="0" borderId="8" xfId="6" applyFont="1" applyBorder="1" applyAlignment="1">
      <alignment horizontal="center" vertical="center" wrapText="1"/>
    </xf>
    <xf numFmtId="49" fontId="9" fillId="0" borderId="8" xfId="7" applyNumberFormat="1" applyFont="1" applyBorder="1" applyAlignment="1">
      <alignment horizontal="center" vertical="center" wrapText="1"/>
    </xf>
    <xf numFmtId="4" fontId="9" fillId="0" borderId="8" xfId="8" applyNumberFormat="1" applyFont="1" applyBorder="1" applyAlignment="1">
      <alignment horizontal="center" vertical="center" wrapText="1"/>
    </xf>
    <xf numFmtId="1" fontId="9" fillId="0" borderId="8" xfId="9" applyNumberFormat="1" applyFont="1" applyBorder="1" applyAlignment="1">
      <alignment horizontal="center" vertical="center" wrapText="1"/>
    </xf>
    <xf numFmtId="2" fontId="9" fillId="0" borderId="8" xfId="10" applyNumberFormat="1" applyFont="1" applyBorder="1" applyAlignment="1">
      <alignment horizontal="center" vertical="center" wrapText="1"/>
    </xf>
    <xf numFmtId="0" fontId="9" fillId="0" borderId="8" xfId="9" applyFont="1" applyBorder="1" applyAlignment="1">
      <alignment horizontal="center" vertical="center" wrapText="1"/>
    </xf>
    <xf numFmtId="4" fontId="9" fillId="0" borderId="8" xfId="11" applyNumberFormat="1" applyFont="1" applyBorder="1" applyAlignment="1">
      <alignment horizontal="center" vertical="center" wrapText="1"/>
    </xf>
    <xf numFmtId="1" fontId="9" fillId="0" borderId="8" xfId="10" applyNumberFormat="1" applyFont="1" applyBorder="1" applyAlignment="1">
      <alignment horizontal="center" vertical="center" wrapText="1"/>
    </xf>
    <xf numFmtId="4" fontId="9" fillId="0" borderId="8" xfId="4" applyNumberFormat="1" applyFont="1" applyBorder="1" applyAlignment="1">
      <alignment horizontal="center" vertical="center" wrapText="1"/>
    </xf>
    <xf numFmtId="4" fontId="9" fillId="0" borderId="8" xfId="5" applyNumberFormat="1" applyFont="1" applyFill="1" applyBorder="1" applyAlignment="1" applyProtection="1">
      <alignment horizontal="center" vertical="center" wrapText="1"/>
    </xf>
    <xf numFmtId="0" fontId="9" fillId="9" borderId="8" xfId="6" applyFont="1" applyFill="1" applyBorder="1" applyAlignment="1">
      <alignment horizontal="center" vertical="center" wrapText="1"/>
    </xf>
    <xf numFmtId="0" fontId="9" fillId="9" borderId="8" xfId="0" applyFont="1" applyFill="1" applyBorder="1" applyAlignment="1">
      <alignment horizontal="center" vertical="center" wrapText="1"/>
    </xf>
    <xf numFmtId="1" fontId="9" fillId="9" borderId="8" xfId="0" applyNumberFormat="1" applyFont="1" applyFill="1" applyBorder="1" applyAlignment="1">
      <alignment horizontal="center" vertical="center" wrapText="1"/>
    </xf>
    <xf numFmtId="44" fontId="9" fillId="9" borderId="8" xfId="0" applyNumberFormat="1" applyFont="1" applyFill="1" applyBorder="1" applyAlignment="1">
      <alignment horizontal="center" vertical="center" wrapText="1"/>
    </xf>
    <xf numFmtId="2" fontId="9" fillId="0" borderId="8" xfId="0" applyNumberFormat="1" applyFont="1" applyBorder="1" applyAlignment="1">
      <alignment horizontal="center" vertical="center" wrapText="1"/>
    </xf>
    <xf numFmtId="167" fontId="9" fillId="4" borderId="8" xfId="0" applyNumberFormat="1" applyFont="1" applyFill="1" applyBorder="1" applyAlignment="1">
      <alignment horizontal="center" vertical="center" wrapText="1"/>
    </xf>
    <xf numFmtId="4" fontId="9" fillId="0" borderId="8" xfId="12" applyNumberFormat="1" applyFont="1" applyBorder="1" applyAlignment="1">
      <alignment horizontal="center" vertical="center" wrapText="1"/>
    </xf>
    <xf numFmtId="1" fontId="9" fillId="0" borderId="8" xfId="12" applyNumberFormat="1" applyFont="1" applyBorder="1" applyAlignment="1">
      <alignment horizontal="center" vertical="center" wrapText="1"/>
    </xf>
    <xf numFmtId="2" fontId="9" fillId="0" borderId="8" xfId="13" applyNumberFormat="1" applyFont="1" applyBorder="1" applyAlignment="1">
      <alignment horizontal="center" vertical="center" wrapText="1"/>
    </xf>
    <xf numFmtId="2" fontId="19" fillId="0" borderId="8" xfId="1" applyNumberFormat="1" applyFont="1" applyBorder="1" applyAlignment="1" applyProtection="1">
      <alignment horizontal="center" vertical="center" wrapText="1"/>
    </xf>
    <xf numFmtId="4" fontId="9" fillId="0" borderId="8" xfId="14" applyNumberFormat="1" applyFont="1" applyBorder="1" applyAlignment="1">
      <alignment horizontal="center" vertical="center" wrapText="1"/>
    </xf>
    <xf numFmtId="1" fontId="9" fillId="0" borderId="8" xfId="14" applyNumberFormat="1" applyFont="1" applyBorder="1" applyAlignment="1">
      <alignment horizontal="center" vertical="center" wrapText="1"/>
    </xf>
    <xf numFmtId="2" fontId="9" fillId="0" borderId="8" xfId="15" applyNumberFormat="1" applyFont="1" applyBorder="1" applyAlignment="1">
      <alignment horizontal="center" vertical="center" wrapText="1"/>
    </xf>
    <xf numFmtId="2" fontId="9" fillId="0" borderId="8" xfId="1" applyNumberFormat="1" applyFont="1" applyFill="1" applyBorder="1" applyAlignment="1" applyProtection="1">
      <alignment horizontal="center" vertical="center" wrapText="1"/>
    </xf>
    <xf numFmtId="49" fontId="9" fillId="0" borderId="8" xfId="9" applyNumberFormat="1" applyFont="1" applyBorder="1" applyAlignment="1">
      <alignment horizontal="center" vertical="center" wrapText="1"/>
    </xf>
    <xf numFmtId="4" fontId="9" fillId="0" borderId="8" xfId="9" applyNumberFormat="1" applyFont="1" applyBorder="1" applyAlignment="1">
      <alignment horizontal="center" vertical="center" wrapText="1"/>
    </xf>
    <xf numFmtId="4" fontId="9" fillId="0" borderId="8" xfId="16" applyNumberFormat="1" applyFont="1" applyBorder="1" applyAlignment="1">
      <alignment horizontal="center" vertical="center" wrapText="1"/>
    </xf>
    <xf numFmtId="1" fontId="9" fillId="0" borderId="8" xfId="15" applyNumberFormat="1" applyFont="1" applyBorder="1" applyAlignment="1">
      <alignment horizontal="center" vertical="center" wrapText="1"/>
    </xf>
    <xf numFmtId="49" fontId="6" fillId="0" borderId="8" xfId="0" applyNumberFormat="1" applyFont="1" applyBorder="1" applyAlignment="1">
      <alignment horizontal="center" vertical="center" wrapText="1"/>
    </xf>
    <xf numFmtId="4" fontId="6" fillId="0" borderId="8" xfId="0" applyNumberFormat="1" applyFont="1" applyBorder="1" applyAlignment="1">
      <alignment horizontal="center" vertical="center" wrapText="1"/>
    </xf>
    <xf numFmtId="1" fontId="6" fillId="0" borderId="8" xfId="0" applyNumberFormat="1" applyFont="1" applyBorder="1" applyAlignment="1">
      <alignment horizontal="center" vertical="center" wrapText="1"/>
    </xf>
    <xf numFmtId="2" fontId="6" fillId="0" borderId="8" xfId="0" applyNumberFormat="1" applyFont="1" applyBorder="1" applyAlignment="1">
      <alignment horizontal="center" vertical="center" wrapText="1"/>
    </xf>
    <xf numFmtId="44" fontId="6" fillId="0" borderId="8" xfId="0" applyNumberFormat="1" applyFont="1" applyBorder="1" applyAlignment="1">
      <alignment horizontal="center" vertical="center" wrapText="1"/>
    </xf>
    <xf numFmtId="44" fontId="6" fillId="0" borderId="8" xfId="1" applyFont="1" applyBorder="1" applyAlignment="1">
      <alignment horizontal="center" vertical="center"/>
    </xf>
    <xf numFmtId="4" fontId="9" fillId="0" borderId="8" xfId="5" applyNumberFormat="1" applyFont="1" applyFill="1" applyBorder="1" applyAlignment="1" applyProtection="1">
      <alignment horizontal="center" vertical="center" wrapText="1"/>
      <protection locked="0"/>
    </xf>
    <xf numFmtId="4" fontId="6" fillId="0" borderId="8" xfId="0" applyNumberFormat="1" applyFont="1" applyBorder="1" applyAlignment="1">
      <alignment horizontal="center" vertical="center"/>
    </xf>
    <xf numFmtId="2" fontId="9" fillId="0" borderId="8" xfId="5" applyNumberFormat="1" applyFont="1" applyFill="1" applyBorder="1" applyAlignment="1" applyProtection="1">
      <alignment horizontal="center" vertical="center" wrapText="1"/>
      <protection locked="0"/>
    </xf>
    <xf numFmtId="1" fontId="9" fillId="0" borderId="8" xfId="0" applyNumberFormat="1" applyFont="1" applyBorder="1" applyAlignment="1">
      <alignment horizontal="center" vertical="center"/>
    </xf>
    <xf numFmtId="0" fontId="9" fillId="0" borderId="8" xfId="0" applyFont="1" applyBorder="1" applyAlignment="1">
      <alignment horizontal="center" vertical="center" wrapText="1"/>
    </xf>
    <xf numFmtId="167" fontId="6" fillId="0" borderId="8" xfId="0" applyNumberFormat="1" applyFont="1" applyBorder="1" applyAlignment="1">
      <alignment horizontal="center"/>
    </xf>
    <xf numFmtId="167" fontId="6" fillId="0" borderId="0" xfId="0" applyNumberFormat="1" applyFont="1" applyAlignment="1">
      <alignment horizontal="center"/>
    </xf>
    <xf numFmtId="0" fontId="9" fillId="0" borderId="8" xfId="6" applyFont="1" applyBorder="1" applyAlignment="1" applyProtection="1">
      <alignment horizontal="center" vertical="center" wrapText="1"/>
      <protection locked="0"/>
    </xf>
    <xf numFmtId="49" fontId="9" fillId="0" borderId="8" xfId="7" applyNumberFormat="1" applyFont="1" applyBorder="1" applyAlignment="1" applyProtection="1">
      <alignment horizontal="center" vertical="center" wrapText="1"/>
      <protection locked="0"/>
    </xf>
    <xf numFmtId="4" fontId="9" fillId="0" borderId="8" xfId="17" applyNumberFormat="1" applyFont="1" applyBorder="1" applyAlignment="1" applyProtection="1">
      <alignment horizontal="center" vertical="center" wrapText="1"/>
      <protection locked="0"/>
    </xf>
    <xf numFmtId="2" fontId="9" fillId="0" borderId="8" xfId="10" applyNumberFormat="1" applyFont="1" applyBorder="1" applyAlignment="1" applyProtection="1">
      <alignment horizontal="center" vertical="center" wrapText="1"/>
      <protection locked="0"/>
    </xf>
    <xf numFmtId="4" fontId="9" fillId="0" borderId="8" xfId="10" applyNumberFormat="1" applyFont="1" applyBorder="1" applyAlignment="1" applyProtection="1">
      <alignment horizontal="center" vertical="center" wrapText="1"/>
      <protection locked="0"/>
    </xf>
    <xf numFmtId="4" fontId="9" fillId="0" borderId="8" xfId="8" applyNumberFormat="1" applyFont="1" applyBorder="1" applyAlignment="1" applyProtection="1">
      <alignment horizontal="center" vertical="center" wrapText="1"/>
      <protection locked="0"/>
    </xf>
    <xf numFmtId="2" fontId="9" fillId="0" borderId="8" xfId="8" applyNumberFormat="1" applyFont="1" applyBorder="1" applyAlignment="1" applyProtection="1">
      <alignment horizontal="center" vertical="center" wrapText="1"/>
      <protection locked="0"/>
    </xf>
    <xf numFmtId="4" fontId="9" fillId="0" borderId="8" xfId="11" applyNumberFormat="1" applyFont="1" applyBorder="1" applyAlignment="1" applyProtection="1">
      <alignment horizontal="center" vertical="center" wrapText="1"/>
      <protection locked="0"/>
    </xf>
    <xf numFmtId="4" fontId="9" fillId="0" borderId="8" xfId="18" applyNumberFormat="1" applyFont="1" applyBorder="1" applyAlignment="1" applyProtection="1">
      <alignment horizontal="center" vertical="center" wrapText="1"/>
      <protection locked="0"/>
    </xf>
    <xf numFmtId="4" fontId="9" fillId="0" borderId="8" xfId="19" applyNumberFormat="1" applyFont="1" applyBorder="1" applyAlignment="1" applyProtection="1">
      <alignment horizontal="center" vertical="center" wrapText="1"/>
      <protection locked="0"/>
    </xf>
    <xf numFmtId="4" fontId="9" fillId="0" borderId="8" xfId="14" applyNumberFormat="1" applyFont="1" applyBorder="1" applyAlignment="1" applyProtection="1">
      <alignment horizontal="center" vertical="center" wrapText="1"/>
      <protection locked="0"/>
    </xf>
    <xf numFmtId="2" fontId="9" fillId="0" borderId="8" xfId="14" applyNumberFormat="1" applyFont="1" applyBorder="1" applyAlignment="1" applyProtection="1">
      <alignment horizontal="center" vertical="center" wrapText="1"/>
      <protection locked="0"/>
    </xf>
    <xf numFmtId="2" fontId="9" fillId="0" borderId="8" xfId="15" applyNumberFormat="1" applyFont="1" applyBorder="1" applyAlignment="1" applyProtection="1">
      <alignment horizontal="center" vertical="center" wrapText="1"/>
      <protection locked="0"/>
    </xf>
    <xf numFmtId="49" fontId="6" fillId="0" borderId="8" xfId="0" applyNumberFormat="1" applyFont="1" applyBorder="1" applyAlignment="1" applyProtection="1">
      <alignment horizontal="center" vertical="center" wrapText="1"/>
      <protection locked="0"/>
    </xf>
    <xf numFmtId="4" fontId="6" fillId="0" borderId="8" xfId="0" applyNumberFormat="1" applyFont="1" applyBorder="1" applyAlignment="1" applyProtection="1">
      <alignment horizontal="center" vertical="center" wrapText="1"/>
      <protection locked="0"/>
    </xf>
    <xf numFmtId="2" fontId="6" fillId="0" borderId="8" xfId="0" applyNumberFormat="1" applyFont="1" applyBorder="1" applyAlignment="1" applyProtection="1">
      <alignment horizontal="center" vertical="center" wrapText="1"/>
      <protection locked="0"/>
    </xf>
    <xf numFmtId="1" fontId="9" fillId="0" borderId="8" xfId="0" applyNumberFormat="1" applyFont="1" applyBorder="1" applyAlignment="1">
      <alignment horizontal="center"/>
    </xf>
    <xf numFmtId="167" fontId="9" fillId="0" borderId="8" xfId="0" applyNumberFormat="1" applyFont="1" applyBorder="1" applyAlignment="1">
      <alignment horizontal="center" vertical="center" wrapText="1"/>
    </xf>
    <xf numFmtId="2" fontId="9" fillId="0" borderId="8" xfId="4" applyNumberFormat="1" applyFont="1" applyBorder="1" applyAlignment="1" applyProtection="1">
      <alignment horizontal="center" vertical="center" wrapText="1"/>
      <protection locked="0"/>
    </xf>
    <xf numFmtId="44" fontId="5" fillId="0" borderId="9" xfId="1" applyFont="1" applyBorder="1" applyAlignment="1" applyProtection="1">
      <alignment horizontal="center" wrapText="1"/>
      <protection locked="0"/>
    </xf>
    <xf numFmtId="44" fontId="15" fillId="0" borderId="9" xfId="1" applyFont="1" applyBorder="1" applyAlignment="1">
      <alignment horizontal="center" wrapText="1"/>
    </xf>
    <xf numFmtId="43" fontId="6" fillId="0" borderId="0" xfId="20" applyFont="1" applyAlignment="1">
      <alignment horizontal="center"/>
    </xf>
    <xf numFmtId="44" fontId="6" fillId="0" borderId="0" xfId="1" applyFont="1" applyFill="1" applyAlignment="1">
      <alignment horizontal="center"/>
    </xf>
    <xf numFmtId="2" fontId="6" fillId="0" borderId="0" xfId="1" applyNumberFormat="1" applyFont="1" applyFill="1" applyAlignment="1">
      <alignment horizontal="center"/>
    </xf>
    <xf numFmtId="44" fontId="5" fillId="0" borderId="5" xfId="1" applyFont="1" applyFill="1" applyBorder="1" applyAlignment="1" applyProtection="1">
      <alignment horizontal="center" wrapText="1"/>
      <protection locked="0"/>
    </xf>
    <xf numFmtId="166" fontId="15" fillId="0" borderId="5" xfId="1" applyNumberFormat="1" applyFont="1" applyFill="1" applyBorder="1" applyAlignment="1">
      <alignment horizontal="center" wrapText="1"/>
    </xf>
    <xf numFmtId="44" fontId="5" fillId="0" borderId="6" xfId="1" applyFont="1" applyFill="1" applyBorder="1" applyAlignment="1">
      <alignment horizontal="center" wrapText="1"/>
    </xf>
    <xf numFmtId="0" fontId="6" fillId="5" borderId="0" xfId="0" applyFont="1" applyFill="1" applyAlignment="1">
      <alignment horizontal="center"/>
    </xf>
    <xf numFmtId="0" fontId="6" fillId="0" borderId="0" xfId="0" applyFont="1" applyAlignment="1">
      <alignment horizontal="left" wrapText="1"/>
    </xf>
    <xf numFmtId="169" fontId="6" fillId="0" borderId="0" xfId="1" applyNumberFormat="1" applyFont="1" applyAlignment="1">
      <alignment horizontal="center"/>
    </xf>
    <xf numFmtId="0" fontId="15" fillId="0" borderId="0" xfId="2" applyFont="1" applyAlignment="1" applyProtection="1">
      <alignment horizontal="center" vertical="center"/>
      <protection locked="0"/>
    </xf>
    <xf numFmtId="1" fontId="15" fillId="0" borderId="0" xfId="2" applyNumberFormat="1" applyFont="1" applyAlignment="1" applyProtection="1">
      <alignment horizontal="center" vertical="center"/>
      <protection locked="0"/>
    </xf>
    <xf numFmtId="170" fontId="15" fillId="0" borderId="0" xfId="1" applyNumberFormat="1" applyFont="1" applyAlignment="1" applyProtection="1">
      <alignment horizontal="center" vertical="center"/>
      <protection locked="0"/>
    </xf>
    <xf numFmtId="0" fontId="5" fillId="0" borderId="10" xfId="2" applyFont="1" applyBorder="1" applyAlignment="1" applyProtection="1">
      <alignment horizontal="center" vertical="center"/>
      <protection locked="0"/>
    </xf>
    <xf numFmtId="164" fontId="5" fillId="0" borderId="10" xfId="2" applyNumberFormat="1" applyFont="1" applyBorder="1" applyAlignment="1" applyProtection="1">
      <alignment horizontal="center" vertical="center"/>
      <protection locked="0"/>
    </xf>
    <xf numFmtId="164" fontId="5" fillId="0" borderId="10" xfId="2" applyNumberFormat="1" applyFont="1" applyBorder="1" applyAlignment="1" applyProtection="1">
      <alignment horizontal="center" vertical="center"/>
      <protection locked="0"/>
    </xf>
    <xf numFmtId="2" fontId="5" fillId="0" borderId="10" xfId="1" applyNumberFormat="1" applyFont="1" applyBorder="1" applyAlignment="1" applyProtection="1">
      <alignment horizontal="center" vertical="center"/>
      <protection locked="0"/>
    </xf>
    <xf numFmtId="44" fontId="5" fillId="0" borderId="10" xfId="1" applyFont="1" applyBorder="1" applyAlignment="1" applyProtection="1">
      <alignment horizontal="center" vertical="center"/>
      <protection locked="0"/>
    </xf>
    <xf numFmtId="0" fontId="6" fillId="0" borderId="0" xfId="0" applyFont="1" applyAlignment="1">
      <alignment vertical="center"/>
    </xf>
    <xf numFmtId="0" fontId="6" fillId="0" borderId="0" xfId="0" applyFont="1" applyAlignment="1">
      <alignment vertical="center" wrapText="1"/>
    </xf>
    <xf numFmtId="167" fontId="6" fillId="0" borderId="0" xfId="0" applyNumberFormat="1" applyFont="1" applyAlignment="1">
      <alignment horizontal="center" vertical="center"/>
    </xf>
    <xf numFmtId="168" fontId="6" fillId="0" borderId="0" xfId="1" applyNumberFormat="1" applyFont="1" applyAlignment="1">
      <alignment horizontal="center" vertical="center"/>
    </xf>
    <xf numFmtId="0" fontId="21" fillId="0" borderId="0" xfId="0" applyFont="1" applyAlignment="1">
      <alignment horizontal="left" wrapText="1"/>
    </xf>
    <xf numFmtId="49" fontId="6" fillId="0" borderId="0" xfId="0" applyNumberFormat="1" applyFont="1"/>
    <xf numFmtId="166" fontId="6" fillId="0" borderId="0" xfId="1" applyNumberFormat="1" applyFont="1" applyAlignment="1">
      <alignment horizontal="center"/>
    </xf>
    <xf numFmtId="44" fontId="6" fillId="0" borderId="0" xfId="1" applyFont="1" applyBorder="1" applyAlignment="1">
      <alignment horizontal="left" vertical="center"/>
    </xf>
    <xf numFmtId="49" fontId="15" fillId="0" borderId="1" xfId="0" applyNumberFormat="1" applyFont="1" applyBorder="1" applyAlignment="1" applyProtection="1">
      <alignment horizontal="right"/>
      <protection locked="0"/>
    </xf>
    <xf numFmtId="171" fontId="6" fillId="0" borderId="0" xfId="1" applyNumberFormat="1" applyFont="1" applyAlignment="1">
      <alignment horizontal="center"/>
    </xf>
    <xf numFmtId="171" fontId="6" fillId="0" borderId="0" xfId="1" applyNumberFormat="1" applyFont="1" applyFill="1" applyAlignment="1">
      <alignment horizontal="center"/>
    </xf>
    <xf numFmtId="0" fontId="6" fillId="0" borderId="8" xfId="0" applyFont="1" applyBorder="1" applyAlignment="1">
      <alignment horizontal="right"/>
    </xf>
    <xf numFmtId="0" fontId="6" fillId="0" borderId="8" xfId="0" applyFont="1" applyBorder="1" applyAlignment="1">
      <alignment horizontal="left"/>
    </xf>
    <xf numFmtId="2" fontId="6" fillId="0" borderId="8" xfId="1" applyNumberFormat="1" applyFont="1" applyBorder="1" applyAlignment="1">
      <alignment horizontal="center"/>
    </xf>
    <xf numFmtId="0" fontId="6" fillId="0" borderId="8" xfId="0" applyFont="1" applyBorder="1" applyAlignment="1">
      <alignment horizontal="right" vertical="center"/>
    </xf>
    <xf numFmtId="0" fontId="6" fillId="0" borderId="8" xfId="0" applyFont="1" applyBorder="1" applyAlignment="1">
      <alignment horizontal="left" vertical="center"/>
    </xf>
    <xf numFmtId="0" fontId="6" fillId="0" borderId="8" xfId="0" applyFont="1" applyBorder="1" applyAlignment="1">
      <alignment horizontal="center" vertical="center"/>
    </xf>
    <xf numFmtId="0" fontId="6" fillId="0" borderId="8" xfId="0" applyFont="1" applyBorder="1" applyAlignment="1">
      <alignment horizontal="center" vertical="center" wrapText="1"/>
    </xf>
    <xf numFmtId="44" fontId="6" fillId="0" borderId="8" xfId="1" applyFont="1" applyBorder="1" applyAlignment="1">
      <alignment horizontal="center" vertical="center"/>
    </xf>
    <xf numFmtId="0" fontId="6" fillId="0" borderId="8" xfId="0" applyFont="1" applyBorder="1" applyAlignment="1">
      <alignment horizontal="left" vertical="center" wrapText="1"/>
    </xf>
    <xf numFmtId="0" fontId="9" fillId="0" borderId="0" xfId="0" applyFont="1" applyAlignment="1">
      <alignment horizontal="center" vertical="center" wrapText="1"/>
    </xf>
    <xf numFmtId="49" fontId="9" fillId="0" borderId="0" xfId="5" applyNumberFormat="1" applyFont="1" applyFill="1" applyBorder="1" applyAlignment="1" applyProtection="1">
      <alignment horizontal="center" vertical="center" wrapText="1"/>
      <protection locked="0"/>
    </xf>
    <xf numFmtId="2" fontId="6" fillId="0" borderId="0" xfId="0" applyNumberFormat="1" applyFont="1" applyAlignment="1">
      <alignment horizontal="center" vertical="center" wrapText="1"/>
    </xf>
    <xf numFmtId="2" fontId="9" fillId="0" borderId="0" xfId="0" applyNumberFormat="1" applyFont="1" applyAlignment="1">
      <alignment horizontal="center" vertical="center" wrapText="1"/>
    </xf>
    <xf numFmtId="0" fontId="9" fillId="0" borderId="0" xfId="21" applyNumberFormat="1" applyFont="1" applyFill="1" applyBorder="1" applyAlignment="1" applyProtection="1">
      <alignment horizontal="center" vertical="center"/>
      <protection locked="0"/>
    </xf>
    <xf numFmtId="1" fontId="9" fillId="0" borderId="0" xfId="0" applyNumberFormat="1" applyFont="1" applyAlignment="1" applyProtection="1">
      <alignment horizontal="center" vertical="center" wrapText="1"/>
      <protection locked="0"/>
    </xf>
    <xf numFmtId="172" fontId="6" fillId="0" borderId="0" xfId="1" applyNumberFormat="1" applyFont="1" applyFill="1" applyBorder="1" applyAlignment="1">
      <alignment horizontal="center" vertical="center" wrapText="1"/>
    </xf>
    <xf numFmtId="44" fontId="6" fillId="0" borderId="0" xfId="1" applyFont="1" applyBorder="1" applyAlignment="1">
      <alignment horizontal="center" vertical="center"/>
    </xf>
    <xf numFmtId="0" fontId="6" fillId="4" borderId="0" xfId="0" applyFont="1" applyFill="1" applyAlignment="1">
      <alignment horizontal="center" vertical="center" wrapText="1"/>
    </xf>
    <xf numFmtId="44" fontId="6" fillId="0" borderId="0" xfId="1" applyFont="1" applyBorder="1" applyAlignment="1">
      <alignment horizontal="center" vertical="center" wrapText="1"/>
    </xf>
    <xf numFmtId="0" fontId="9" fillId="0" borderId="0" xfId="7" applyFont="1" applyAlignment="1" applyProtection="1">
      <alignment horizontal="center" vertical="center" wrapText="1"/>
      <protection locked="0"/>
    </xf>
    <xf numFmtId="2" fontId="9" fillId="0" borderId="0" xfId="7" applyNumberFormat="1" applyFont="1" applyAlignment="1" applyProtection="1">
      <alignment horizontal="center" vertical="center" wrapText="1"/>
      <protection locked="0"/>
    </xf>
    <xf numFmtId="167" fontId="9" fillId="0" borderId="0" xfId="7" applyNumberFormat="1" applyFont="1" applyAlignment="1" applyProtection="1">
      <alignment horizontal="center" vertical="center" wrapText="1"/>
      <protection locked="0"/>
    </xf>
    <xf numFmtId="0" fontId="19" fillId="0" borderId="0" xfId="4" applyFont="1" applyAlignment="1" applyProtection="1">
      <alignment horizontal="center" vertical="center" wrapText="1"/>
      <protection locked="0"/>
    </xf>
    <xf numFmtId="167" fontId="6" fillId="0" borderId="0" xfId="1" applyNumberFormat="1" applyFont="1" applyBorder="1" applyAlignment="1">
      <alignment horizontal="center" vertical="center"/>
    </xf>
    <xf numFmtId="1" fontId="9" fillId="0" borderId="0" xfId="0" applyNumberFormat="1" applyFont="1" applyAlignment="1" applyProtection="1">
      <alignment horizontal="center" vertical="center"/>
      <protection locked="0"/>
    </xf>
    <xf numFmtId="0" fontId="15" fillId="0" borderId="8" xfId="0" applyFont="1" applyBorder="1"/>
    <xf numFmtId="0" fontId="15" fillId="0" borderId="8" xfId="0" applyFont="1" applyBorder="1" applyAlignment="1" applyProtection="1">
      <alignment horizontal="center" wrapText="1"/>
      <protection locked="0"/>
    </xf>
    <xf numFmtId="49" fontId="5" fillId="0" borderId="8" xfId="0" applyNumberFormat="1" applyFont="1" applyBorder="1" applyAlignment="1" applyProtection="1">
      <alignment horizontal="center" wrapText="1"/>
      <protection locked="0"/>
    </xf>
    <xf numFmtId="0" fontId="5" fillId="0" borderId="8" xfId="0" applyFont="1" applyBorder="1" applyAlignment="1" applyProtection="1">
      <alignment horizontal="center" wrapText="1"/>
      <protection locked="0"/>
    </xf>
    <xf numFmtId="0" fontId="17" fillId="0" borderId="8" xfId="0" applyFont="1" applyBorder="1" applyAlignment="1" applyProtection="1">
      <alignment horizontal="center" wrapText="1"/>
      <protection locked="0"/>
    </xf>
    <xf numFmtId="166" fontId="15" fillId="0" borderId="8" xfId="1" applyNumberFormat="1" applyFont="1" applyBorder="1" applyAlignment="1">
      <alignment horizontal="center" wrapText="1"/>
    </xf>
    <xf numFmtId="44" fontId="5" fillId="0" borderId="8" xfId="1" applyFont="1" applyBorder="1" applyAlignment="1" applyProtection="1">
      <alignment horizontal="center" wrapText="1"/>
      <protection locked="0"/>
    </xf>
    <xf numFmtId="0" fontId="5" fillId="4" borderId="8" xfId="0" applyFont="1" applyFill="1" applyBorder="1" applyAlignment="1">
      <alignment horizontal="center" vertical="center" wrapText="1"/>
    </xf>
    <xf numFmtId="0" fontId="8" fillId="0" borderId="0" xfId="0" applyFont="1"/>
    <xf numFmtId="0" fontId="8" fillId="0" borderId="0" xfId="0" applyFont="1" applyAlignment="1">
      <alignment horizontal="center"/>
    </xf>
    <xf numFmtId="2" fontId="8" fillId="0" borderId="0" xfId="1" applyNumberFormat="1" applyFont="1" applyAlignment="1">
      <alignment horizontal="center"/>
    </xf>
    <xf numFmtId="44" fontId="8" fillId="0" borderId="0" xfId="1" applyFont="1" applyAlignment="1">
      <alignment horizontal="center"/>
    </xf>
    <xf numFmtId="0" fontId="8" fillId="4" borderId="0" xfId="0" applyFont="1" applyFill="1" applyAlignment="1">
      <alignment horizontal="center"/>
    </xf>
    <xf numFmtId="0" fontId="9" fillId="0" borderId="0" xfId="2" applyFont="1" applyAlignment="1" applyProtection="1">
      <alignment horizontal="left"/>
      <protection locked="0"/>
    </xf>
    <xf numFmtId="0" fontId="9" fillId="0" borderId="0" xfId="2" applyFont="1" applyAlignment="1" applyProtection="1">
      <alignment horizontal="center"/>
      <protection locked="0"/>
    </xf>
    <xf numFmtId="2" fontId="9" fillId="0" borderId="0" xfId="1" applyNumberFormat="1" applyFont="1" applyAlignment="1" applyProtection="1">
      <alignment horizontal="center"/>
      <protection locked="0"/>
    </xf>
    <xf numFmtId="44" fontId="9" fillId="0" borderId="0" xfId="1" applyFont="1" applyAlignment="1" applyProtection="1">
      <alignment horizontal="center"/>
      <protection locked="0"/>
    </xf>
    <xf numFmtId="0" fontId="9" fillId="4" borderId="0" xfId="2" applyFont="1" applyFill="1" applyAlignment="1">
      <alignment horizontal="center"/>
    </xf>
    <xf numFmtId="1" fontId="9" fillId="0" borderId="0" xfId="2" applyNumberFormat="1" applyFont="1" applyAlignment="1" applyProtection="1">
      <alignment horizontal="left" vertical="center"/>
      <protection locked="0"/>
    </xf>
    <xf numFmtId="1" fontId="9" fillId="0" borderId="0" xfId="2" applyNumberFormat="1" applyFont="1" applyAlignment="1" applyProtection="1">
      <alignment horizontal="center" vertical="center"/>
      <protection locked="0"/>
    </xf>
    <xf numFmtId="0" fontId="9" fillId="0" borderId="0" xfId="2" applyFont="1" applyAlignment="1" applyProtection="1">
      <alignment horizontal="center" vertical="center"/>
      <protection locked="0"/>
    </xf>
    <xf numFmtId="2" fontId="9" fillId="0" borderId="0" xfId="1" applyNumberFormat="1" applyFont="1" applyAlignment="1" applyProtection="1">
      <alignment horizontal="center" vertical="center"/>
      <protection locked="0"/>
    </xf>
    <xf numFmtId="44" fontId="9" fillId="0" borderId="0" xfId="1" applyFont="1" applyAlignment="1" applyProtection="1">
      <alignment horizontal="center" vertical="center"/>
      <protection locked="0"/>
    </xf>
    <xf numFmtId="1" fontId="9" fillId="4" borderId="0" xfId="2" applyNumberFormat="1" applyFont="1" applyFill="1" applyAlignment="1">
      <alignment horizontal="center" vertical="center"/>
    </xf>
    <xf numFmtId="164" fontId="19" fillId="0" borderId="0" xfId="2" applyNumberFormat="1" applyFont="1" applyAlignment="1" applyProtection="1">
      <alignment horizontal="left" vertical="center"/>
      <protection locked="0"/>
    </xf>
    <xf numFmtId="164" fontId="19" fillId="0" borderId="0" xfId="2" applyNumberFormat="1" applyFont="1" applyAlignment="1" applyProtection="1">
      <alignment horizontal="center" vertical="center"/>
      <protection locked="0"/>
    </xf>
    <xf numFmtId="0" fontId="19" fillId="0" borderId="0" xfId="2" applyFont="1" applyAlignment="1" applyProtection="1">
      <alignment horizontal="center" vertical="center"/>
      <protection locked="0"/>
    </xf>
    <xf numFmtId="2" fontId="19" fillId="0" borderId="0" xfId="1" applyNumberFormat="1" applyFont="1" applyAlignment="1" applyProtection="1">
      <alignment horizontal="center" vertical="center"/>
      <protection locked="0"/>
    </xf>
    <xf numFmtId="44" fontId="19" fillId="0" borderId="0" xfId="1" applyFont="1" applyAlignment="1" applyProtection="1">
      <alignment horizontal="center" vertical="center"/>
      <protection locked="0"/>
    </xf>
    <xf numFmtId="164" fontId="19" fillId="4" borderId="0" xfId="2" applyNumberFormat="1" applyFont="1" applyFill="1" applyAlignment="1">
      <alignment horizontal="center" vertical="center"/>
    </xf>
    <xf numFmtId="44" fontId="19" fillId="0" borderId="0" xfId="1" applyFont="1" applyAlignment="1">
      <alignment horizontal="center" vertical="center"/>
    </xf>
    <xf numFmtId="49" fontId="9" fillId="0" borderId="1" xfId="0" applyNumberFormat="1" applyFont="1" applyBorder="1" applyAlignment="1" applyProtection="1">
      <alignment horizontal="center"/>
      <protection locked="0"/>
    </xf>
    <xf numFmtId="0" fontId="9" fillId="0" borderId="2" xfId="0" applyFont="1" applyBorder="1" applyAlignment="1" applyProtection="1">
      <alignment horizontal="center"/>
      <protection locked="0"/>
    </xf>
    <xf numFmtId="0" fontId="23" fillId="0" borderId="2" xfId="0" applyFont="1" applyBorder="1" applyAlignment="1" applyProtection="1">
      <alignment horizontal="center"/>
      <protection locked="0"/>
    </xf>
    <xf numFmtId="2" fontId="23" fillId="0" borderId="2" xfId="0" applyNumberFormat="1" applyFont="1" applyBorder="1" applyAlignment="1" applyProtection="1">
      <alignment horizontal="center"/>
      <protection locked="0"/>
    </xf>
    <xf numFmtId="2" fontId="9" fillId="0" borderId="2" xfId="1" applyNumberFormat="1" applyFont="1" applyBorder="1" applyAlignment="1" applyProtection="1">
      <alignment horizontal="center"/>
      <protection locked="0"/>
    </xf>
    <xf numFmtId="44" fontId="23" fillId="0" borderId="2" xfId="1" applyFont="1" applyBorder="1" applyAlignment="1" applyProtection="1">
      <alignment horizontal="center"/>
      <protection locked="0"/>
    </xf>
    <xf numFmtId="44" fontId="9" fillId="2" borderId="7" xfId="1" applyFont="1" applyFill="1" applyBorder="1" applyAlignment="1">
      <alignment horizontal="center"/>
    </xf>
    <xf numFmtId="0" fontId="9" fillId="0" borderId="8" xfId="0" applyFont="1" applyBorder="1"/>
    <xf numFmtId="0" fontId="9" fillId="0" borderId="8" xfId="0" applyFont="1" applyBorder="1" applyAlignment="1" applyProtection="1">
      <alignment horizontal="center" wrapText="1"/>
      <protection locked="0"/>
    </xf>
    <xf numFmtId="49" fontId="19" fillId="0" borderId="8" xfId="0" applyNumberFormat="1" applyFont="1" applyBorder="1" applyAlignment="1" applyProtection="1">
      <alignment horizontal="center" wrapText="1"/>
      <protection locked="0"/>
    </xf>
    <xf numFmtId="0" fontId="19" fillId="0" borderId="8" xfId="0" applyFont="1" applyBorder="1" applyAlignment="1" applyProtection="1">
      <alignment horizontal="center" wrapText="1"/>
      <protection locked="0"/>
    </xf>
    <xf numFmtId="0" fontId="24" fillId="0" borderId="8" xfId="0" applyFont="1" applyBorder="1" applyAlignment="1" applyProtection="1">
      <alignment horizontal="center" wrapText="1"/>
      <protection locked="0"/>
    </xf>
    <xf numFmtId="44" fontId="20" fillId="0" borderId="8" xfId="1" applyFont="1" applyFill="1" applyBorder="1" applyAlignment="1" applyProtection="1">
      <alignment horizontal="center" wrapText="1"/>
      <protection locked="0"/>
    </xf>
    <xf numFmtId="166" fontId="9" fillId="0" borderId="8" xfId="1" applyNumberFormat="1" applyFont="1" applyBorder="1" applyAlignment="1">
      <alignment horizontal="center" wrapText="1"/>
    </xf>
    <xf numFmtId="44" fontId="19" fillId="0" borderId="8" xfId="1" applyFont="1" applyBorder="1" applyAlignment="1" applyProtection="1">
      <alignment horizontal="center" wrapText="1"/>
      <protection locked="0"/>
    </xf>
    <xf numFmtId="2" fontId="19" fillId="0" borderId="8" xfId="1" applyNumberFormat="1" applyFont="1" applyBorder="1" applyAlignment="1">
      <alignment horizontal="center" wrapText="1"/>
    </xf>
    <xf numFmtId="44" fontId="19" fillId="0" borderId="8" xfId="1" applyFont="1" applyBorder="1" applyAlignment="1">
      <alignment horizontal="center" wrapText="1"/>
    </xf>
    <xf numFmtId="0" fontId="19" fillId="4" borderId="8" xfId="0" applyFont="1" applyFill="1" applyBorder="1" applyAlignment="1">
      <alignment horizontal="center" vertical="center" wrapText="1"/>
    </xf>
    <xf numFmtId="44" fontId="19" fillId="0" borderId="8" xfId="1" applyFont="1" applyFill="1" applyBorder="1" applyAlignment="1" applyProtection="1">
      <alignment horizontal="center" wrapText="1"/>
      <protection locked="0"/>
    </xf>
    <xf numFmtId="2" fontId="6" fillId="0" borderId="8" xfId="0" applyNumberFormat="1" applyFont="1" applyBorder="1" applyAlignment="1">
      <alignment horizontal="center"/>
    </xf>
    <xf numFmtId="2" fontId="7" fillId="0" borderId="8" xfId="0" applyNumberFormat="1" applyFont="1" applyBorder="1" applyAlignment="1">
      <alignment horizontal="center"/>
    </xf>
    <xf numFmtId="0" fontId="6" fillId="0" borderId="8" xfId="0" applyFont="1" applyBorder="1" applyAlignment="1">
      <alignment horizontal="center" wrapText="1"/>
    </xf>
    <xf numFmtId="8" fontId="7" fillId="0" borderId="8" xfId="0" applyNumberFormat="1" applyFont="1" applyBorder="1" applyAlignment="1">
      <alignment horizontal="center" shrinkToFit="1"/>
    </xf>
    <xf numFmtId="0" fontId="7" fillId="0" borderId="8" xfId="0" applyFont="1" applyBorder="1" applyAlignment="1">
      <alignment horizontal="center"/>
    </xf>
    <xf numFmtId="173" fontId="7" fillId="0" borderId="8" xfId="0" applyNumberFormat="1" applyFont="1" applyBorder="1" applyAlignment="1">
      <alignment horizontal="center"/>
    </xf>
    <xf numFmtId="8" fontId="7" fillId="0" borderId="8" xfId="0" applyNumberFormat="1" applyFont="1" applyBorder="1"/>
    <xf numFmtId="0" fontId="25" fillId="0" borderId="0" xfId="0" applyFont="1" applyAlignment="1">
      <alignment horizontal="left" vertical="center"/>
    </xf>
    <xf numFmtId="0" fontId="26" fillId="0" borderId="0" xfId="2" applyFont="1" applyAlignment="1" applyProtection="1">
      <alignment horizontal="left"/>
      <protection locked="0"/>
    </xf>
    <xf numFmtId="0" fontId="26" fillId="0" borderId="0" xfId="2" applyFont="1" applyAlignment="1" applyProtection="1">
      <alignment horizontal="center"/>
      <protection locked="0"/>
    </xf>
    <xf numFmtId="2" fontId="26" fillId="0" borderId="0" xfId="22" applyNumberFormat="1" applyFont="1" applyAlignment="1" applyProtection="1">
      <alignment horizontal="center"/>
      <protection locked="0"/>
    </xf>
    <xf numFmtId="44" fontId="26" fillId="0" borderId="0" xfId="22" applyFont="1" applyAlignment="1" applyProtection="1">
      <alignment horizontal="center"/>
      <protection locked="0"/>
    </xf>
    <xf numFmtId="0" fontId="26" fillId="6" borderId="0" xfId="2" applyFont="1" applyFill="1" applyAlignment="1">
      <alignment horizontal="center"/>
    </xf>
    <xf numFmtId="44" fontId="26" fillId="0" borderId="0" xfId="22" applyFont="1" applyAlignment="1">
      <alignment horizontal="center"/>
    </xf>
    <xf numFmtId="44" fontId="25" fillId="0" borderId="0" xfId="22" applyFont="1" applyAlignment="1">
      <alignment horizontal="center" vertical="center"/>
    </xf>
    <xf numFmtId="0" fontId="25" fillId="0" borderId="0" xfId="0" applyFont="1" applyAlignment="1">
      <alignment horizontal="center" vertical="center"/>
    </xf>
    <xf numFmtId="0" fontId="27" fillId="0" borderId="0" xfId="0" applyFont="1" applyAlignment="1">
      <alignment horizontal="left"/>
    </xf>
    <xf numFmtId="0" fontId="27" fillId="0" borderId="0" xfId="0" applyFont="1" applyAlignment="1">
      <alignment horizontal="left" vertical="center"/>
    </xf>
    <xf numFmtId="1" fontId="26" fillId="0" borderId="0" xfId="2" applyNumberFormat="1" applyFont="1" applyAlignment="1" applyProtection="1">
      <alignment horizontal="left" vertical="center"/>
      <protection locked="0"/>
    </xf>
    <xf numFmtId="0" fontId="26" fillId="0" borderId="0" xfId="2" applyFont="1" applyAlignment="1" applyProtection="1">
      <alignment horizontal="center" vertical="center"/>
      <protection locked="0"/>
    </xf>
    <xf numFmtId="1" fontId="26" fillId="0" borderId="0" xfId="2" applyNumberFormat="1" applyFont="1" applyAlignment="1" applyProtection="1">
      <alignment horizontal="center" vertical="center"/>
      <protection locked="0"/>
    </xf>
    <xf numFmtId="2" fontId="26" fillId="0" borderId="0" xfId="22" applyNumberFormat="1" applyFont="1" applyAlignment="1" applyProtection="1">
      <alignment horizontal="center" vertical="center"/>
      <protection locked="0"/>
    </xf>
    <xf numFmtId="44" fontId="26" fillId="0" borderId="0" xfId="22" applyFont="1" applyAlignment="1" applyProtection="1">
      <alignment horizontal="center" vertical="center"/>
      <protection locked="0"/>
    </xf>
    <xf numFmtId="1" fontId="26" fillId="6" borderId="0" xfId="2" applyNumberFormat="1" applyFont="1" applyFill="1" applyAlignment="1">
      <alignment horizontal="center" vertical="center"/>
    </xf>
    <xf numFmtId="44" fontId="26" fillId="0" borderId="0" xfId="22" applyFont="1" applyAlignment="1">
      <alignment horizontal="center" vertical="center"/>
    </xf>
    <xf numFmtId="44" fontId="27" fillId="0" borderId="0" xfId="22" applyFont="1" applyAlignment="1">
      <alignment horizontal="center" vertical="center"/>
    </xf>
    <xf numFmtId="0" fontId="27" fillId="0" borderId="0" xfId="0" applyFont="1" applyAlignment="1">
      <alignment horizontal="center" vertical="center"/>
    </xf>
    <xf numFmtId="164" fontId="13" fillId="0" borderId="0" xfId="2" applyNumberFormat="1" applyFont="1" applyAlignment="1" applyProtection="1">
      <alignment horizontal="left" vertical="center"/>
      <protection locked="0"/>
    </xf>
    <xf numFmtId="0" fontId="13" fillId="0" borderId="0" xfId="2" applyFont="1" applyAlignment="1" applyProtection="1">
      <alignment horizontal="center" vertical="center"/>
      <protection locked="0"/>
    </xf>
    <xf numFmtId="164" fontId="13" fillId="0" borderId="0" xfId="2" applyNumberFormat="1" applyFont="1" applyAlignment="1" applyProtection="1">
      <alignment horizontal="center" vertical="center"/>
      <protection locked="0"/>
    </xf>
    <xf numFmtId="2" fontId="13" fillId="0" borderId="0" xfId="22" applyNumberFormat="1" applyFont="1" applyAlignment="1" applyProtection="1">
      <alignment horizontal="center" vertical="center"/>
      <protection locked="0"/>
    </xf>
    <xf numFmtId="44" fontId="13" fillId="0" borderId="0" xfId="22" applyFont="1" applyAlignment="1" applyProtection="1">
      <alignment horizontal="center" vertical="center"/>
      <protection locked="0"/>
    </xf>
    <xf numFmtId="164" fontId="13" fillId="6" borderId="0" xfId="2" applyNumberFormat="1" applyFont="1" applyFill="1" applyAlignment="1">
      <alignment horizontal="center" vertical="center"/>
    </xf>
    <xf numFmtId="44" fontId="13" fillId="0" borderId="0" xfId="22" applyFont="1" applyAlignment="1">
      <alignment horizontal="center" vertical="center"/>
    </xf>
    <xf numFmtId="0" fontId="25" fillId="0" borderId="0" xfId="0" applyFont="1"/>
    <xf numFmtId="0" fontId="25" fillId="0" borderId="0" xfId="0" applyFont="1" applyProtection="1">
      <protection locked="0"/>
    </xf>
    <xf numFmtId="49" fontId="26" fillId="0" borderId="1" xfId="0" applyNumberFormat="1" applyFont="1" applyBorder="1" applyAlignment="1" applyProtection="1">
      <alignment horizontal="center"/>
      <protection locked="0"/>
    </xf>
    <xf numFmtId="0" fontId="26" fillId="0" borderId="2" xfId="0" applyFont="1" applyBorder="1" applyAlignment="1" applyProtection="1">
      <alignment horizontal="center"/>
      <protection locked="0"/>
    </xf>
    <xf numFmtId="0" fontId="28" fillId="0" borderId="2" xfId="0" applyFont="1" applyBorder="1" applyAlignment="1" applyProtection="1">
      <alignment horizontal="center"/>
      <protection locked="0"/>
    </xf>
    <xf numFmtId="2" fontId="28" fillId="0" borderId="2" xfId="0" applyNumberFormat="1" applyFont="1" applyBorder="1" applyAlignment="1" applyProtection="1">
      <alignment horizontal="center"/>
      <protection locked="0"/>
    </xf>
    <xf numFmtId="2" fontId="26" fillId="0" borderId="2" xfId="22" applyNumberFormat="1" applyFont="1" applyBorder="1" applyAlignment="1" applyProtection="1">
      <alignment horizontal="center"/>
      <protection locked="0"/>
    </xf>
    <xf numFmtId="44" fontId="28" fillId="0" borderId="2" xfId="22" applyFont="1" applyBorder="1" applyAlignment="1" applyProtection="1">
      <alignment horizontal="center"/>
      <protection locked="0"/>
    </xf>
    <xf numFmtId="165" fontId="25" fillId="6" borderId="2" xfId="0" applyNumberFormat="1" applyFont="1" applyFill="1" applyBorder="1" applyAlignment="1">
      <alignment horizontal="center"/>
    </xf>
    <xf numFmtId="44" fontId="26" fillId="7" borderId="7" xfId="22" applyFont="1" applyFill="1" applyBorder="1" applyAlignment="1">
      <alignment horizontal="center"/>
    </xf>
    <xf numFmtId="44" fontId="25" fillId="0" borderId="0" xfId="22" applyFont="1" applyAlignment="1">
      <alignment horizontal="center"/>
    </xf>
    <xf numFmtId="0" fontId="25" fillId="0" borderId="0" xfId="0" applyFont="1" applyAlignment="1">
      <alignment horizontal="center"/>
    </xf>
    <xf numFmtId="0" fontId="27" fillId="0" borderId="0" xfId="0" applyFont="1"/>
    <xf numFmtId="0" fontId="26" fillId="0" borderId="4" xfId="0" applyFont="1" applyBorder="1"/>
    <xf numFmtId="0" fontId="26" fillId="0" borderId="5" xfId="0" applyFont="1" applyBorder="1" applyAlignment="1" applyProtection="1">
      <alignment horizontal="center" wrapText="1"/>
      <protection locked="0"/>
    </xf>
    <xf numFmtId="49" fontId="13" fillId="0" borderId="5" xfId="0" applyNumberFormat="1" applyFont="1" applyBorder="1" applyAlignment="1" applyProtection="1">
      <alignment horizontal="center" wrapText="1"/>
      <protection locked="0"/>
    </xf>
    <xf numFmtId="0" fontId="13" fillId="0" borderId="5" xfId="0" applyFont="1" applyBorder="1" applyAlignment="1" applyProtection="1">
      <alignment horizontal="center" wrapText="1"/>
      <protection locked="0"/>
    </xf>
    <xf numFmtId="0" fontId="29" fillId="0" borderId="5" xfId="0" applyFont="1" applyBorder="1" applyAlignment="1" applyProtection="1">
      <alignment horizontal="center" wrapText="1"/>
      <protection locked="0"/>
    </xf>
    <xf numFmtId="44" fontId="13" fillId="0" borderId="5" xfId="22" applyFont="1" applyBorder="1" applyAlignment="1" applyProtection="1">
      <alignment horizontal="center" wrapText="1"/>
      <protection locked="0"/>
    </xf>
    <xf numFmtId="166" fontId="26" fillId="0" borderId="5" xfId="22" applyNumberFormat="1" applyFont="1" applyBorder="1" applyAlignment="1">
      <alignment horizontal="center" wrapText="1"/>
    </xf>
    <xf numFmtId="0" fontId="13" fillId="6" borderId="5" xfId="0" applyFont="1" applyFill="1" applyBorder="1" applyAlignment="1">
      <alignment horizontal="center" vertical="center" wrapText="1"/>
    </xf>
    <xf numFmtId="44" fontId="13" fillId="0" borderId="6" xfId="22" applyFont="1" applyBorder="1" applyAlignment="1">
      <alignment horizontal="center" wrapText="1"/>
    </xf>
    <xf numFmtId="0" fontId="27" fillId="0" borderId="0" xfId="0" applyFont="1" applyAlignment="1">
      <alignment horizontal="center"/>
    </xf>
    <xf numFmtId="44" fontId="27" fillId="0" borderId="0" xfId="22" applyFont="1" applyAlignment="1">
      <alignment horizontal="center"/>
    </xf>
    <xf numFmtId="2" fontId="27" fillId="0" borderId="0" xfId="22" applyNumberFormat="1" applyFont="1" applyAlignment="1">
      <alignment horizontal="center"/>
    </xf>
    <xf numFmtId="0" fontId="27" fillId="6" borderId="0" xfId="0" applyFont="1" applyFill="1" applyAlignment="1">
      <alignment horizontal="center"/>
    </xf>
    <xf numFmtId="0" fontId="25" fillId="0" borderId="0" xfId="0" applyFont="1" applyAlignment="1" applyProtection="1">
      <alignment horizontal="center"/>
      <protection locked="0"/>
    </xf>
    <xf numFmtId="49" fontId="26" fillId="0" borderId="1" xfId="0" applyNumberFormat="1" applyFont="1" applyBorder="1" applyAlignment="1" applyProtection="1">
      <alignment horizontal="left"/>
      <protection locked="0"/>
    </xf>
    <xf numFmtId="44" fontId="26" fillId="7" borderId="2" xfId="22" applyFont="1" applyFill="1" applyBorder="1" applyAlignment="1" applyProtection="1">
      <alignment horizontal="center"/>
      <protection locked="0"/>
    </xf>
    <xf numFmtId="44" fontId="26" fillId="7" borderId="3" xfId="22" applyFont="1" applyFill="1" applyBorder="1" applyAlignment="1" applyProtection="1">
      <alignment horizontal="center"/>
      <protection locked="0"/>
    </xf>
    <xf numFmtId="44" fontId="26" fillId="7" borderId="2" xfId="22" applyFont="1" applyFill="1" applyBorder="1" applyAlignment="1" applyProtection="1">
      <alignment horizontal="center"/>
      <protection locked="0"/>
    </xf>
    <xf numFmtId="49" fontId="26" fillId="8" borderId="1" xfId="0" applyNumberFormat="1" applyFont="1" applyFill="1" applyBorder="1" applyProtection="1">
      <protection locked="0"/>
    </xf>
    <xf numFmtId="0" fontId="26" fillId="8" borderId="2" xfId="0" applyFont="1" applyFill="1" applyBorder="1" applyProtection="1">
      <protection locked="0"/>
    </xf>
    <xf numFmtId="0" fontId="28" fillId="8" borderId="2" xfId="0" applyFont="1" applyFill="1" applyBorder="1" applyProtection="1">
      <protection locked="0"/>
    </xf>
    <xf numFmtId="44" fontId="28" fillId="8" borderId="2" xfId="22" applyFont="1" applyFill="1" applyBorder="1" applyAlignment="1" applyProtection="1">
      <protection locked="0"/>
    </xf>
    <xf numFmtId="44" fontId="26" fillId="8" borderId="2" xfId="22" applyFont="1" applyFill="1" applyBorder="1" applyAlignment="1" applyProtection="1">
      <protection locked="0"/>
    </xf>
    <xf numFmtId="165" fontId="13" fillId="0" borderId="5" xfId="22" applyNumberFormat="1" applyFont="1" applyBorder="1" applyAlignment="1">
      <alignment horizontal="center" wrapText="1"/>
    </xf>
    <xf numFmtId="174" fontId="6" fillId="0" borderId="0" xfId="1" applyNumberFormat="1" applyFont="1" applyAlignment="1">
      <alignment horizontal="center"/>
    </xf>
    <xf numFmtId="0" fontId="15" fillId="5" borderId="0" xfId="0" applyFont="1" applyFill="1" applyAlignment="1">
      <alignment horizontal="left"/>
    </xf>
    <xf numFmtId="0" fontId="15" fillId="5" borderId="0" xfId="0" applyFont="1" applyFill="1" applyAlignment="1" applyProtection="1">
      <alignment horizontal="center" wrapText="1"/>
      <protection locked="0"/>
    </xf>
    <xf numFmtId="49" fontId="5" fillId="0" borderId="0" xfId="0" applyNumberFormat="1" applyFont="1" applyAlignment="1" applyProtection="1">
      <alignment horizontal="center" wrapText="1"/>
      <protection locked="0"/>
    </xf>
    <xf numFmtId="0" fontId="5" fillId="0" borderId="0" xfId="0" applyFont="1" applyAlignment="1" applyProtection="1">
      <alignment horizontal="center" wrapText="1"/>
      <protection locked="0"/>
    </xf>
    <xf numFmtId="0" fontId="15" fillId="0" borderId="0" xfId="0" applyFont="1" applyAlignment="1" applyProtection="1">
      <alignment horizontal="center" wrapText="1"/>
      <protection locked="0"/>
    </xf>
    <xf numFmtId="0" fontId="17" fillId="0" borderId="0" xfId="0" applyFont="1" applyAlignment="1" applyProtection="1">
      <alignment horizontal="center" wrapText="1"/>
      <protection locked="0"/>
    </xf>
    <xf numFmtId="44" fontId="5" fillId="0" borderId="0" xfId="1" applyFont="1" applyBorder="1" applyAlignment="1" applyProtection="1">
      <alignment horizontal="center" wrapText="1"/>
      <protection locked="0"/>
    </xf>
    <xf numFmtId="166" fontId="15" fillId="0" borderId="0" xfId="1" applyNumberFormat="1" applyFont="1" applyBorder="1" applyAlignment="1">
      <alignment horizontal="center" wrapText="1"/>
    </xf>
    <xf numFmtId="0" fontId="5" fillId="4" borderId="0" xfId="0" applyFont="1" applyFill="1" applyAlignment="1">
      <alignment horizontal="center" vertical="center" wrapText="1"/>
    </xf>
    <xf numFmtId="0" fontId="8" fillId="0" borderId="0" xfId="0" applyFont="1" applyAlignment="1">
      <alignment horizontal="center" wrapText="1"/>
    </xf>
    <xf numFmtId="8" fontId="8" fillId="0" borderId="0" xfId="0" applyNumberFormat="1" applyFont="1" applyAlignment="1">
      <alignment horizontal="center"/>
    </xf>
    <xf numFmtId="173" fontId="8" fillId="0" borderId="0" xfId="1" applyNumberFormat="1" applyFont="1" applyAlignment="1">
      <alignment horizontal="center"/>
    </xf>
    <xf numFmtId="8" fontId="8" fillId="0" borderId="0" xfId="1" applyNumberFormat="1" applyFont="1" applyAlignment="1">
      <alignment horizontal="center"/>
    </xf>
    <xf numFmtId="0" fontId="8" fillId="5" borderId="0" xfId="0" applyFont="1" applyFill="1"/>
    <xf numFmtId="0" fontId="6" fillId="5" borderId="0" xfId="0" applyFont="1" applyFill="1"/>
    <xf numFmtId="173" fontId="8" fillId="0" borderId="0" xfId="1" applyNumberFormat="1" applyFont="1" applyAlignment="1">
      <alignment horizontal="center" wrapText="1"/>
    </xf>
    <xf numFmtId="8" fontId="8" fillId="0" borderId="0" xfId="1" applyNumberFormat="1" applyFont="1" applyAlignment="1">
      <alignment horizontal="center" wrapText="1"/>
    </xf>
    <xf numFmtId="0" fontId="15" fillId="5" borderId="0" xfId="0" applyFont="1" applyFill="1"/>
    <xf numFmtId="165" fontId="5" fillId="0" borderId="0" xfId="1" applyNumberFormat="1" applyFont="1" applyBorder="1" applyAlignment="1">
      <alignment horizontal="center" wrapText="1"/>
    </xf>
    <xf numFmtId="0" fontId="15" fillId="0" borderId="12" xfId="0" applyFont="1" applyBorder="1" applyAlignment="1">
      <alignment vertical="center"/>
    </xf>
    <xf numFmtId="0" fontId="15" fillId="0" borderId="9" xfId="0" applyFont="1" applyBorder="1" applyAlignment="1" applyProtection="1">
      <alignment horizontal="center" vertical="center" wrapText="1"/>
      <protection locked="0"/>
    </xf>
    <xf numFmtId="49" fontId="5" fillId="0" borderId="9" xfId="0" applyNumberFormat="1" applyFont="1" applyBorder="1" applyAlignment="1" applyProtection="1">
      <alignment horizontal="center" vertical="center" wrapText="1"/>
      <protection locked="0"/>
    </xf>
    <xf numFmtId="0" fontId="5" fillId="0" borderId="9" xfId="0" applyFont="1" applyBorder="1" applyAlignment="1" applyProtection="1">
      <alignment horizontal="center" vertical="center" wrapText="1"/>
      <protection locked="0"/>
    </xf>
    <xf numFmtId="0" fontId="17" fillId="0" borderId="9" xfId="0" applyFont="1" applyBorder="1" applyAlignment="1" applyProtection="1">
      <alignment horizontal="center" vertical="center" wrapText="1"/>
      <protection locked="0"/>
    </xf>
    <xf numFmtId="44" fontId="5" fillId="0" borderId="9" xfId="1" applyFont="1" applyBorder="1" applyAlignment="1" applyProtection="1">
      <alignment horizontal="center" vertical="center" wrapText="1"/>
      <protection locked="0"/>
    </xf>
    <xf numFmtId="166" fontId="15" fillId="0" borderId="9" xfId="1" applyNumberFormat="1" applyFont="1" applyBorder="1" applyAlignment="1">
      <alignment horizontal="center" vertical="center" wrapText="1"/>
    </xf>
    <xf numFmtId="0" fontId="5" fillId="4" borderId="9" xfId="0" applyFont="1" applyFill="1" applyBorder="1" applyAlignment="1">
      <alignment horizontal="center" vertical="center" wrapText="1"/>
    </xf>
    <xf numFmtId="44" fontId="5" fillId="0" borderId="13" xfId="1" applyFont="1" applyBorder="1" applyAlignment="1">
      <alignment horizontal="center" vertical="center" wrapText="1"/>
    </xf>
    <xf numFmtId="0" fontId="31" fillId="0" borderId="8" xfId="0" applyFont="1" applyBorder="1" applyAlignment="1">
      <alignment vertical="center"/>
    </xf>
    <xf numFmtId="0" fontId="31" fillId="0" borderId="8" xfId="0" applyFont="1" applyBorder="1" applyAlignment="1">
      <alignment horizontal="center" vertical="center"/>
    </xf>
    <xf numFmtId="2" fontId="31" fillId="0" borderId="8" xfId="0" applyNumberFormat="1" applyFont="1" applyBorder="1" applyAlignment="1">
      <alignment horizontal="center" vertical="center"/>
    </xf>
    <xf numFmtId="175" fontId="31" fillId="0" borderId="8" xfId="0" applyNumberFormat="1" applyFont="1" applyBorder="1" applyAlignment="1">
      <alignment horizontal="center" vertical="center"/>
    </xf>
    <xf numFmtId="0" fontId="31" fillId="0" borderId="8" xfId="0" applyFont="1" applyBorder="1" applyAlignment="1">
      <alignment horizontal="center" vertical="center" wrapText="1"/>
    </xf>
    <xf numFmtId="44" fontId="31" fillId="0" borderId="8" xfId="0" applyNumberFormat="1" applyFont="1" applyBorder="1" applyAlignment="1">
      <alignment horizontal="center" vertical="center"/>
    </xf>
    <xf numFmtId="2" fontId="31" fillId="0" borderId="8" xfId="1" applyNumberFormat="1" applyFont="1" applyBorder="1" applyAlignment="1">
      <alignment horizontal="center" vertical="center"/>
    </xf>
    <xf numFmtId="169" fontId="31" fillId="0" borderId="8" xfId="1" applyNumberFormat="1" applyFont="1" applyBorder="1" applyAlignment="1">
      <alignment horizontal="center" vertical="center"/>
    </xf>
    <xf numFmtId="44" fontId="31" fillId="0" borderId="8" xfId="1" applyFont="1" applyBorder="1" applyAlignment="1">
      <alignment horizontal="center" vertical="center"/>
    </xf>
    <xf numFmtId="0" fontId="31" fillId="4" borderId="8" xfId="0" applyFont="1" applyFill="1" applyBorder="1" applyAlignment="1">
      <alignment horizontal="center" vertical="center"/>
    </xf>
    <xf numFmtId="0" fontId="6" fillId="0" borderId="8" xfId="0" applyFont="1" applyBorder="1" applyAlignment="1">
      <alignment vertical="center"/>
    </xf>
    <xf numFmtId="0" fontId="6" fillId="0" borderId="8" xfId="0" applyFont="1" applyBorder="1" applyAlignment="1" applyProtection="1">
      <alignment horizontal="right" vertical="center" wrapText="1"/>
      <protection locked="0"/>
    </xf>
    <xf numFmtId="2" fontId="6" fillId="0" borderId="8" xfId="1" applyNumberFormat="1" applyFont="1" applyBorder="1" applyAlignment="1">
      <alignment horizontal="center" vertical="center"/>
    </xf>
    <xf numFmtId="169" fontId="6" fillId="0" borderId="8" xfId="1" applyNumberFormat="1" applyFont="1" applyBorder="1" applyAlignment="1">
      <alignment horizontal="center" vertical="center"/>
    </xf>
    <xf numFmtId="0" fontId="6" fillId="4" borderId="8" xfId="0" applyFont="1" applyFill="1" applyBorder="1" applyAlignment="1">
      <alignment horizontal="center" vertical="center"/>
    </xf>
    <xf numFmtId="2" fontId="6" fillId="0" borderId="8" xfId="5" applyNumberFormat="1" applyFont="1" applyBorder="1" applyAlignment="1" applyProtection="1">
      <alignment horizontal="center" vertical="center" wrapText="1"/>
      <protection locked="0"/>
    </xf>
    <xf numFmtId="2" fontId="6" fillId="0" borderId="8" xfId="10" applyNumberFormat="1" applyFont="1" applyBorder="1" applyAlignment="1" applyProtection="1">
      <alignment horizontal="center" vertical="center" wrapText="1"/>
      <protection locked="0"/>
    </xf>
    <xf numFmtId="0" fontId="6" fillId="0" borderId="8" xfId="0" applyFont="1" applyBorder="1" applyAlignment="1">
      <alignment vertical="center" wrapText="1"/>
    </xf>
    <xf numFmtId="168" fontId="6" fillId="0" borderId="8" xfId="1" applyNumberFormat="1" applyFont="1" applyBorder="1" applyAlignment="1">
      <alignment horizontal="center" vertical="center"/>
    </xf>
    <xf numFmtId="0" fontId="32" fillId="0" borderId="8" xfId="0" applyFont="1" applyBorder="1" applyAlignment="1" applyProtection="1">
      <alignment horizontal="left" vertical="center" wrapText="1"/>
      <protection locked="0"/>
    </xf>
    <xf numFmtId="0" fontId="19" fillId="0" borderId="8" xfId="0" applyFont="1" applyBorder="1" applyAlignment="1" applyProtection="1">
      <alignment horizontal="left" vertical="center" wrapText="1"/>
      <protection locked="0"/>
    </xf>
    <xf numFmtId="0" fontId="6" fillId="0" borderId="8" xfId="0" applyFont="1" applyBorder="1" applyAlignment="1">
      <alignment horizontal="left" vertical="center" wrapText="1"/>
    </xf>
    <xf numFmtId="4" fontId="6" fillId="0" borderId="8" xfId="5" applyNumberFormat="1" applyFont="1" applyBorder="1" applyAlignment="1" applyProtection="1">
      <alignment horizontal="center" vertical="center" wrapText="1"/>
      <protection locked="0"/>
    </xf>
    <xf numFmtId="4" fontId="6" fillId="0" borderId="8" xfId="17" applyNumberFormat="1" applyFont="1" applyBorder="1" applyAlignment="1" applyProtection="1">
      <alignment horizontal="center" vertical="center" wrapText="1"/>
      <protection locked="0"/>
    </xf>
    <xf numFmtId="0" fontId="9" fillId="0" borderId="0" xfId="0" applyFont="1" applyAlignment="1">
      <alignment horizontal="left"/>
    </xf>
    <xf numFmtId="44" fontId="5" fillId="0" borderId="5" xfId="1" applyFont="1" applyBorder="1" applyAlignment="1" applyProtection="1">
      <alignment horizontal="left" wrapText="1"/>
      <protection locked="0"/>
    </xf>
    <xf numFmtId="2" fontId="16" fillId="0" borderId="2" xfId="0" applyNumberFormat="1" applyFont="1" applyBorder="1" applyAlignment="1" applyProtection="1">
      <alignment horizontal="left"/>
      <protection locked="0"/>
    </xf>
    <xf numFmtId="0" fontId="5" fillId="0" borderId="5" xfId="0" applyFont="1" applyBorder="1" applyAlignment="1" applyProtection="1">
      <alignment horizontal="left" wrapText="1"/>
      <protection locked="0"/>
    </xf>
    <xf numFmtId="44" fontId="15" fillId="2" borderId="0" xfId="1" applyFont="1" applyFill="1" applyBorder="1" applyAlignment="1">
      <alignment horizontal="center"/>
    </xf>
    <xf numFmtId="0" fontId="5" fillId="5" borderId="5" xfId="0" applyFont="1" applyFill="1" applyBorder="1" applyAlignment="1" applyProtection="1">
      <alignment horizontal="center" wrapText="1"/>
      <protection locked="0"/>
    </xf>
    <xf numFmtId="44" fontId="5" fillId="5" borderId="6" xfId="1" applyFont="1" applyFill="1" applyBorder="1" applyAlignment="1">
      <alignment horizontal="center" wrapText="1"/>
    </xf>
    <xf numFmtId="44" fontId="6" fillId="0" borderId="0" xfId="0" applyNumberFormat="1" applyFont="1"/>
    <xf numFmtId="0" fontId="9" fillId="9" borderId="0" xfId="0" applyFont="1" applyFill="1" applyAlignment="1">
      <alignment horizontal="left" vertical="center"/>
    </xf>
    <xf numFmtId="0" fontId="15" fillId="9" borderId="0" xfId="2" applyFont="1" applyFill="1" applyAlignment="1" applyProtection="1">
      <alignment horizontal="left"/>
      <protection locked="0"/>
    </xf>
    <xf numFmtId="0" fontId="15" fillId="9" borderId="0" xfId="2" applyFont="1" applyFill="1" applyAlignment="1" applyProtection="1">
      <alignment horizontal="center"/>
      <protection locked="0"/>
    </xf>
    <xf numFmtId="2" fontId="15" fillId="9" borderId="0" xfId="1" applyNumberFormat="1" applyFont="1" applyFill="1" applyAlignment="1" applyProtection="1">
      <alignment horizontal="center"/>
      <protection locked="0"/>
    </xf>
    <xf numFmtId="169" fontId="15" fillId="9" borderId="0" xfId="1" applyNumberFormat="1" applyFont="1" applyFill="1" applyAlignment="1" applyProtection="1">
      <alignment horizontal="center"/>
      <protection locked="0"/>
    </xf>
    <xf numFmtId="44" fontId="15" fillId="9" borderId="0" xfId="1" applyFont="1" applyFill="1" applyAlignment="1" applyProtection="1">
      <alignment horizontal="center"/>
      <protection locked="0"/>
    </xf>
    <xf numFmtId="0" fontId="15" fillId="9" borderId="0" xfId="2" applyFont="1" applyFill="1" applyAlignment="1">
      <alignment horizontal="center"/>
    </xf>
    <xf numFmtId="44" fontId="15" fillId="9" borderId="0" xfId="1" applyFont="1" applyFill="1" applyAlignment="1">
      <alignment horizontal="center"/>
    </xf>
    <xf numFmtId="44" fontId="9" fillId="9" borderId="0" xfId="1" applyFont="1" applyFill="1" applyAlignment="1">
      <alignment horizontal="center" vertical="center"/>
    </xf>
    <xf numFmtId="0" fontId="9" fillId="9" borderId="0" xfId="0" applyFont="1" applyFill="1" applyAlignment="1">
      <alignment horizontal="center" vertical="center"/>
    </xf>
    <xf numFmtId="0" fontId="6" fillId="9" borderId="0" xfId="0" applyFont="1" applyFill="1" applyAlignment="1">
      <alignment horizontal="left"/>
    </xf>
    <xf numFmtId="0" fontId="6" fillId="9" borderId="0" xfId="0" applyFont="1" applyFill="1" applyAlignment="1">
      <alignment horizontal="left" vertical="center"/>
    </xf>
    <xf numFmtId="1" fontId="15" fillId="9" borderId="0" xfId="2" applyNumberFormat="1" applyFont="1" applyFill="1" applyAlignment="1" applyProtection="1">
      <alignment horizontal="left" vertical="center"/>
      <protection locked="0"/>
    </xf>
    <xf numFmtId="0" fontId="15" fillId="9" borderId="0" xfId="2" applyFont="1" applyFill="1" applyAlignment="1" applyProtection="1">
      <alignment horizontal="center" vertical="center"/>
      <protection locked="0"/>
    </xf>
    <xf numFmtId="1" fontId="15" fillId="9" borderId="0" xfId="2" applyNumberFormat="1" applyFont="1" applyFill="1" applyAlignment="1" applyProtection="1">
      <alignment horizontal="center" vertical="center"/>
      <protection locked="0"/>
    </xf>
    <xf numFmtId="2" fontId="15" fillId="9" borderId="0" xfId="1" applyNumberFormat="1" applyFont="1" applyFill="1" applyAlignment="1" applyProtection="1">
      <alignment horizontal="center" vertical="center"/>
      <protection locked="0"/>
    </xf>
    <xf numFmtId="169" fontId="15" fillId="9" borderId="0" xfId="1" applyNumberFormat="1" applyFont="1" applyFill="1" applyAlignment="1" applyProtection="1">
      <alignment horizontal="center" vertical="center"/>
      <protection locked="0"/>
    </xf>
    <xf numFmtId="44" fontId="15" fillId="9" borderId="0" xfId="1" applyFont="1" applyFill="1" applyAlignment="1" applyProtection="1">
      <alignment horizontal="center" vertical="center"/>
      <protection locked="0"/>
    </xf>
    <xf numFmtId="1" fontId="15" fillId="9" borderId="0" xfId="2" applyNumberFormat="1" applyFont="1" applyFill="1" applyAlignment="1">
      <alignment horizontal="center" vertical="center"/>
    </xf>
    <xf numFmtId="44" fontId="15" fillId="9" borderId="0" xfId="1" applyFont="1" applyFill="1" applyAlignment="1">
      <alignment horizontal="center" vertical="center"/>
    </xf>
    <xf numFmtId="44" fontId="6" fillId="9" borderId="0" xfId="1" applyFont="1" applyFill="1" applyAlignment="1">
      <alignment horizontal="center" vertical="center"/>
    </xf>
    <xf numFmtId="0" fontId="6" fillId="9" borderId="0" xfId="0" applyFont="1" applyFill="1" applyAlignment="1">
      <alignment horizontal="center" vertical="center"/>
    </xf>
    <xf numFmtId="164" fontId="5" fillId="9" borderId="0" xfId="2" applyNumberFormat="1" applyFont="1" applyFill="1" applyAlignment="1" applyProtection="1">
      <alignment horizontal="left" vertical="center"/>
      <protection locked="0"/>
    </xf>
    <xf numFmtId="0" fontId="5" fillId="9" borderId="0" xfId="2" applyFont="1" applyFill="1" applyAlignment="1" applyProtection="1">
      <alignment horizontal="center" vertical="center"/>
      <protection locked="0"/>
    </xf>
    <xf numFmtId="164" fontId="5" fillId="9" borderId="0" xfId="2" applyNumberFormat="1" applyFont="1" applyFill="1" applyAlignment="1" applyProtection="1">
      <alignment horizontal="center" vertical="center"/>
      <protection locked="0"/>
    </xf>
    <xf numFmtId="2" fontId="5" fillId="9" borderId="0" xfId="1" applyNumberFormat="1" applyFont="1" applyFill="1" applyAlignment="1" applyProtection="1">
      <alignment horizontal="center" vertical="center"/>
      <protection locked="0"/>
    </xf>
    <xf numFmtId="169" fontId="5" fillId="9" borderId="0" xfId="1" applyNumberFormat="1" applyFont="1" applyFill="1" applyAlignment="1" applyProtection="1">
      <alignment horizontal="center" vertical="center"/>
      <protection locked="0"/>
    </xf>
    <xf numFmtId="44" fontId="5" fillId="9" borderId="0" xfId="1" applyFont="1" applyFill="1" applyAlignment="1" applyProtection="1">
      <alignment horizontal="center" vertical="center"/>
      <protection locked="0"/>
    </xf>
    <xf numFmtId="164" fontId="5" fillId="9" borderId="0" xfId="2" applyNumberFormat="1" applyFont="1" applyFill="1" applyAlignment="1">
      <alignment horizontal="center" vertical="center"/>
    </xf>
    <xf numFmtId="44" fontId="5" fillId="9" borderId="0" xfId="1" applyFont="1" applyFill="1" applyAlignment="1">
      <alignment horizontal="center" vertical="center"/>
    </xf>
    <xf numFmtId="0" fontId="9" fillId="9" borderId="0" xfId="0" applyFont="1" applyFill="1"/>
    <xf numFmtId="0" fontId="9" fillId="9" borderId="0" xfId="0" applyFont="1" applyFill="1" applyProtection="1">
      <protection locked="0"/>
    </xf>
    <xf numFmtId="49" fontId="15" fillId="9" borderId="1" xfId="0" applyNumberFormat="1" applyFont="1" applyFill="1" applyBorder="1" applyAlignment="1" applyProtection="1">
      <alignment horizontal="center"/>
      <protection locked="0"/>
    </xf>
    <xf numFmtId="0" fontId="15" fillId="9" borderId="2" xfId="0" applyFont="1" applyFill="1" applyBorder="1" applyAlignment="1" applyProtection="1">
      <alignment horizontal="center"/>
      <protection locked="0"/>
    </xf>
    <xf numFmtId="0" fontId="16" fillId="9" borderId="2" xfId="0" applyFont="1" applyFill="1" applyBorder="1" applyAlignment="1" applyProtection="1">
      <alignment horizontal="center"/>
      <protection locked="0"/>
    </xf>
    <xf numFmtId="2" fontId="16" fillId="9" borderId="2" xfId="0" applyNumberFormat="1" applyFont="1" applyFill="1" applyBorder="1" applyAlignment="1" applyProtection="1">
      <alignment horizontal="center"/>
      <protection locked="0"/>
    </xf>
    <xf numFmtId="2" fontId="15" fillId="9" borderId="2" xfId="1" applyNumberFormat="1" applyFont="1" applyFill="1" applyBorder="1" applyAlignment="1" applyProtection="1">
      <alignment horizontal="center"/>
      <protection locked="0"/>
    </xf>
    <xf numFmtId="169" fontId="16" fillId="9" borderId="2" xfId="1" applyNumberFormat="1" applyFont="1" applyFill="1" applyBorder="1" applyAlignment="1" applyProtection="1">
      <alignment horizontal="center"/>
      <protection locked="0"/>
    </xf>
    <xf numFmtId="44" fontId="16" fillId="9" borderId="2" xfId="1" applyFont="1" applyFill="1" applyBorder="1" applyAlignment="1" applyProtection="1">
      <alignment horizontal="center"/>
      <protection locked="0"/>
    </xf>
    <xf numFmtId="165" fontId="9" fillId="9" borderId="2" xfId="0" applyNumberFormat="1" applyFont="1" applyFill="1" applyBorder="1" applyAlignment="1">
      <alignment horizontal="center"/>
    </xf>
    <xf numFmtId="44" fontId="15" fillId="9" borderId="7" xfId="1" applyFont="1" applyFill="1" applyBorder="1" applyAlignment="1">
      <alignment horizontal="center"/>
    </xf>
    <xf numFmtId="44" fontId="9" fillId="9" borderId="0" xfId="1" applyFont="1" applyFill="1" applyAlignment="1">
      <alignment horizontal="center"/>
    </xf>
    <xf numFmtId="0" fontId="9" fillId="9" borderId="0" xfId="0" applyFont="1" applyFill="1" applyAlignment="1">
      <alignment horizontal="center"/>
    </xf>
    <xf numFmtId="0" fontId="6" fillId="9" borderId="0" xfId="0" applyFont="1" applyFill="1"/>
    <xf numFmtId="0" fontId="15" fillId="9" borderId="4" xfId="0" applyFont="1" applyFill="1" applyBorder="1"/>
    <xf numFmtId="0" fontId="15" fillId="9" borderId="5" xfId="0" applyFont="1" applyFill="1" applyBorder="1" applyAlignment="1" applyProtection="1">
      <alignment horizontal="center" wrapText="1"/>
      <protection locked="0"/>
    </xf>
    <xf numFmtId="49" fontId="5" fillId="9" borderId="5" xfId="0" applyNumberFormat="1" applyFont="1" applyFill="1" applyBorder="1" applyAlignment="1" applyProtection="1">
      <alignment horizontal="center" wrapText="1"/>
      <protection locked="0"/>
    </xf>
    <xf numFmtId="0" fontId="5" fillId="9" borderId="5" xfId="0" applyFont="1" applyFill="1" applyBorder="1" applyAlignment="1" applyProtection="1">
      <alignment horizontal="center" wrapText="1"/>
      <protection locked="0"/>
    </xf>
    <xf numFmtId="0" fontId="17" fillId="9" borderId="5" xfId="0" applyFont="1" applyFill="1" applyBorder="1" applyAlignment="1" applyProtection="1">
      <alignment horizontal="center" wrapText="1"/>
      <protection locked="0"/>
    </xf>
    <xf numFmtId="44" fontId="5" fillId="9" borderId="5" xfId="1" applyFont="1" applyFill="1" applyBorder="1" applyAlignment="1" applyProtection="1">
      <alignment horizontal="center" wrapText="1"/>
      <protection locked="0"/>
    </xf>
    <xf numFmtId="166" fontId="15" fillId="9" borderId="5" xfId="1" applyNumberFormat="1" applyFont="1" applyFill="1" applyBorder="1" applyAlignment="1">
      <alignment horizontal="center" wrapText="1"/>
    </xf>
    <xf numFmtId="0" fontId="5" fillId="9" borderId="5" xfId="0" applyFont="1" applyFill="1" applyBorder="1" applyAlignment="1">
      <alignment horizontal="center" vertical="center" wrapText="1"/>
    </xf>
    <xf numFmtId="44" fontId="5" fillId="9" borderId="6" xfId="1" applyFont="1" applyFill="1" applyBorder="1" applyAlignment="1">
      <alignment horizontal="center" wrapText="1"/>
    </xf>
    <xf numFmtId="44" fontId="5" fillId="9" borderId="14" xfId="1" applyFont="1" applyFill="1" applyBorder="1" applyAlignment="1">
      <alignment horizontal="center" wrapText="1"/>
    </xf>
    <xf numFmtId="0" fontId="9" fillId="9" borderId="0" xfId="0" applyFont="1" applyFill="1" applyAlignment="1">
      <alignment vertical="center" wrapText="1"/>
    </xf>
    <xf numFmtId="0" fontId="9" fillId="9" borderId="0" xfId="0" applyFont="1" applyFill="1" applyAlignment="1">
      <alignment horizontal="center" vertical="center" wrapText="1"/>
    </xf>
    <xf numFmtId="0" fontId="6" fillId="9" borderId="0" xfId="0" applyFont="1" applyFill="1" applyAlignment="1">
      <alignment horizontal="center"/>
    </xf>
    <xf numFmtId="2" fontId="6" fillId="9" borderId="0" xfId="0" applyNumberFormat="1" applyFont="1" applyFill="1" applyAlignment="1">
      <alignment horizontal="center" vertical="center"/>
    </xf>
    <xf numFmtId="169" fontId="6" fillId="9" borderId="0" xfId="1" applyNumberFormat="1" applyFont="1" applyFill="1" applyAlignment="1">
      <alignment horizontal="center"/>
    </xf>
    <xf numFmtId="44" fontId="6" fillId="9" borderId="0" xfId="1" applyFont="1" applyFill="1" applyAlignment="1">
      <alignment horizontal="center"/>
    </xf>
    <xf numFmtId="0" fontId="9" fillId="9" borderId="0" xfId="0" applyFont="1" applyFill="1" applyAlignment="1">
      <alignment horizontal="left" vertical="center" wrapText="1"/>
    </xf>
    <xf numFmtId="2" fontId="9" fillId="9" borderId="0" xfId="0" applyNumberFormat="1" applyFont="1" applyFill="1" applyAlignment="1">
      <alignment horizontal="center" vertical="center" wrapText="1"/>
    </xf>
    <xf numFmtId="2" fontId="6" fillId="9" borderId="0" xfId="1" applyNumberFormat="1" applyFont="1" applyFill="1" applyAlignment="1">
      <alignment horizontal="center"/>
    </xf>
    <xf numFmtId="0" fontId="9" fillId="9" borderId="0" xfId="0" applyFont="1" applyFill="1" applyAlignment="1" applyProtection="1">
      <alignment horizontal="center"/>
      <protection locked="0"/>
    </xf>
    <xf numFmtId="49" fontId="15" fillId="9" borderId="1" xfId="0" applyNumberFormat="1" applyFont="1" applyFill="1" applyBorder="1" applyAlignment="1" applyProtection="1">
      <alignment horizontal="left"/>
      <protection locked="0"/>
    </xf>
    <xf numFmtId="44" fontId="15" fillId="9" borderId="2" xfId="1" applyFont="1" applyFill="1" applyBorder="1" applyAlignment="1" applyProtection="1">
      <alignment horizontal="center"/>
      <protection locked="0"/>
    </xf>
    <xf numFmtId="44" fontId="15" fillId="9" borderId="3" xfId="1" applyFont="1" applyFill="1" applyBorder="1" applyAlignment="1" applyProtection="1">
      <alignment horizontal="center"/>
      <protection locked="0"/>
    </xf>
    <xf numFmtId="44" fontId="15" fillId="9" borderId="2" xfId="1" applyFont="1" applyFill="1" applyBorder="1" applyAlignment="1" applyProtection="1">
      <alignment horizontal="center"/>
      <protection locked="0"/>
    </xf>
    <xf numFmtId="49" fontId="15" fillId="9" borderId="1" xfId="0" applyNumberFormat="1" applyFont="1" applyFill="1" applyBorder="1" applyProtection="1">
      <protection locked="0"/>
    </xf>
    <xf numFmtId="0" fontId="15" fillId="9" borderId="2" xfId="0" applyFont="1" applyFill="1" applyBorder="1" applyProtection="1">
      <protection locked="0"/>
    </xf>
    <xf numFmtId="0" fontId="16" fillId="9" borderId="2" xfId="0" applyFont="1" applyFill="1" applyBorder="1" applyProtection="1">
      <protection locked="0"/>
    </xf>
    <xf numFmtId="44" fontId="16" fillId="9" borderId="2" xfId="1" applyFont="1" applyFill="1" applyBorder="1" applyAlignment="1" applyProtection="1">
      <protection locked="0"/>
    </xf>
    <xf numFmtId="44" fontId="15" fillId="9" borderId="2" xfId="1" applyFont="1" applyFill="1" applyBorder="1" applyAlignment="1" applyProtection="1">
      <protection locked="0"/>
    </xf>
    <xf numFmtId="167" fontId="6" fillId="9" borderId="0" xfId="0" applyNumberFormat="1" applyFont="1" applyFill="1" applyAlignment="1">
      <alignment horizontal="center" vertical="center"/>
    </xf>
    <xf numFmtId="167" fontId="6" fillId="9" borderId="0" xfId="0" applyNumberFormat="1" applyFont="1" applyFill="1" applyAlignment="1">
      <alignment horizontal="center" vertical="center"/>
    </xf>
    <xf numFmtId="165" fontId="5" fillId="9" borderId="5" xfId="1" applyNumberFormat="1" applyFont="1" applyFill="1" applyBorder="1" applyAlignment="1">
      <alignment horizontal="center" wrapText="1"/>
    </xf>
    <xf numFmtId="44" fontId="9" fillId="0" borderId="0" xfId="0" applyNumberFormat="1" applyFont="1" applyAlignment="1">
      <alignment horizontal="center"/>
    </xf>
    <xf numFmtId="2" fontId="9" fillId="0" borderId="0" xfId="1" applyNumberFormat="1" applyFont="1" applyAlignment="1">
      <alignment horizontal="center"/>
    </xf>
    <xf numFmtId="0" fontId="9" fillId="4" borderId="0" xfId="0" applyFont="1" applyFill="1" applyAlignment="1">
      <alignment horizontal="center"/>
    </xf>
    <xf numFmtId="176" fontId="6" fillId="0" borderId="0" xfId="0" applyNumberFormat="1" applyFont="1"/>
    <xf numFmtId="176" fontId="9" fillId="0" borderId="0" xfId="0" applyNumberFormat="1" applyFont="1"/>
    <xf numFmtId="43" fontId="15" fillId="0" borderId="0" xfId="2" applyNumberFormat="1" applyFont="1" applyAlignment="1" applyProtection="1">
      <alignment horizontal="center"/>
      <protection locked="0"/>
    </xf>
    <xf numFmtId="169" fontId="15" fillId="0" borderId="0" xfId="1" applyNumberFormat="1" applyFont="1" applyAlignment="1" applyProtection="1">
      <alignment horizontal="center"/>
      <protection locked="0"/>
    </xf>
    <xf numFmtId="43" fontId="15" fillId="0" borderId="0" xfId="2" applyNumberFormat="1" applyFont="1" applyAlignment="1" applyProtection="1">
      <alignment horizontal="center" vertical="center"/>
      <protection locked="0"/>
    </xf>
    <xf numFmtId="169" fontId="15" fillId="0" borderId="0" xfId="1" applyNumberFormat="1" applyFont="1" applyAlignment="1" applyProtection="1">
      <alignment horizontal="center" vertical="center"/>
      <protection locked="0"/>
    </xf>
    <xf numFmtId="43" fontId="5" fillId="0" borderId="0" xfId="2" applyNumberFormat="1" applyFont="1" applyAlignment="1" applyProtection="1">
      <alignment horizontal="center" vertical="center"/>
      <protection locked="0"/>
    </xf>
    <xf numFmtId="169" fontId="5" fillId="0" borderId="0" xfId="1" applyNumberFormat="1" applyFont="1" applyAlignment="1" applyProtection="1">
      <alignment horizontal="center" vertical="center"/>
      <protection locked="0"/>
    </xf>
    <xf numFmtId="43" fontId="16" fillId="0" borderId="2" xfId="0" applyNumberFormat="1" applyFont="1" applyBorder="1" applyAlignment="1" applyProtection="1">
      <alignment horizontal="center"/>
      <protection locked="0"/>
    </xf>
    <xf numFmtId="169" fontId="16" fillId="0" borderId="2" xfId="1" applyNumberFormat="1" applyFont="1" applyBorder="1" applyAlignment="1" applyProtection="1">
      <alignment horizontal="center"/>
      <protection locked="0"/>
    </xf>
    <xf numFmtId="43" fontId="5" fillId="0" borderId="5" xfId="1" applyNumberFormat="1" applyFont="1" applyBorder="1" applyAlignment="1" applyProtection="1">
      <alignment horizontal="center" wrapText="1"/>
      <protection locked="0"/>
    </xf>
    <xf numFmtId="43" fontId="15" fillId="0" borderId="5" xfId="1" applyNumberFormat="1" applyFont="1" applyBorder="1" applyAlignment="1">
      <alignment horizontal="center" wrapText="1"/>
    </xf>
    <xf numFmtId="0" fontId="6" fillId="0" borderId="0" xfId="0" applyFont="1" applyProtection="1">
      <protection locked="0"/>
    </xf>
    <xf numFmtId="2" fontId="6" fillId="0" borderId="0" xfId="0" applyNumberFormat="1" applyFont="1" applyAlignment="1" applyProtection="1">
      <alignment horizontal="center"/>
      <protection locked="0"/>
    </xf>
    <xf numFmtId="0" fontId="6" fillId="0" borderId="0" xfId="0" applyFont="1" applyAlignment="1" applyProtection="1">
      <alignment horizontal="center"/>
      <protection locked="0"/>
    </xf>
    <xf numFmtId="175" fontId="6" fillId="0" borderId="0" xfId="0" applyNumberFormat="1" applyFont="1" applyAlignment="1" applyProtection="1">
      <alignment horizontal="center"/>
      <protection locked="0"/>
    </xf>
    <xf numFmtId="0" fontId="6" fillId="0" borderId="0" xfId="0" applyFont="1" applyAlignment="1" applyProtection="1">
      <alignment horizontal="left"/>
      <protection locked="0"/>
    </xf>
    <xf numFmtId="43" fontId="6" fillId="0" borderId="0" xfId="0" applyNumberFormat="1" applyFont="1" applyAlignment="1">
      <alignment horizontal="center"/>
    </xf>
    <xf numFmtId="2" fontId="6" fillId="0" borderId="0" xfId="1" applyNumberFormat="1" applyFont="1" applyAlignment="1" applyProtection="1">
      <alignment horizontal="center"/>
    </xf>
    <xf numFmtId="1" fontId="6" fillId="0" borderId="0" xfId="0" applyNumberFormat="1" applyFont="1" applyAlignment="1">
      <alignment horizontal="right"/>
    </xf>
    <xf numFmtId="2" fontId="15" fillId="0" borderId="0" xfId="2" applyNumberFormat="1" applyFont="1" applyAlignment="1" applyProtection="1">
      <alignment horizontal="center"/>
      <protection locked="0"/>
    </xf>
    <xf numFmtId="2" fontId="15" fillId="0" borderId="0" xfId="2" applyNumberFormat="1" applyFont="1" applyAlignment="1" applyProtection="1">
      <alignment horizontal="center" vertical="center"/>
      <protection locked="0"/>
    </xf>
    <xf numFmtId="2" fontId="5" fillId="0" borderId="0" xfId="2" applyNumberFormat="1" applyFont="1" applyAlignment="1" applyProtection="1">
      <alignment horizontal="center" vertical="center"/>
      <protection locked="0"/>
    </xf>
    <xf numFmtId="2" fontId="15" fillId="0" borderId="5" xfId="1" applyNumberFormat="1" applyFont="1" applyBorder="1" applyAlignment="1">
      <alignment horizontal="center" wrapText="1"/>
    </xf>
    <xf numFmtId="2" fontId="5" fillId="10" borderId="5" xfId="1" applyNumberFormat="1" applyFont="1" applyFill="1" applyBorder="1" applyAlignment="1" applyProtection="1">
      <alignment horizontal="center" wrapText="1"/>
      <protection locked="0"/>
    </xf>
    <xf numFmtId="2" fontId="5" fillId="5" borderId="5" xfId="1" applyNumberFormat="1" applyFont="1" applyFill="1" applyBorder="1" applyAlignment="1" applyProtection="1">
      <alignment horizontal="center" wrapText="1"/>
      <protection locked="0"/>
    </xf>
    <xf numFmtId="0" fontId="9" fillId="0" borderId="0" xfId="0" applyFont="1" applyAlignment="1">
      <alignment horizontal="right"/>
    </xf>
    <xf numFmtId="4" fontId="9" fillId="0" borderId="0" xfId="0" applyNumberFormat="1" applyFont="1" applyAlignment="1">
      <alignment horizontal="center"/>
    </xf>
    <xf numFmtId="2" fontId="9" fillId="0" borderId="0" xfId="0" applyNumberFormat="1" applyFont="1" applyAlignment="1">
      <alignment horizontal="center"/>
    </xf>
    <xf numFmtId="1" fontId="9" fillId="0" borderId="0" xfId="0" applyNumberFormat="1" applyFont="1" applyAlignment="1">
      <alignment horizontal="center"/>
    </xf>
    <xf numFmtId="0" fontId="9" fillId="0" borderId="0" xfId="0" applyFont="1" applyAlignment="1">
      <alignment vertical="top"/>
    </xf>
    <xf numFmtId="0" fontId="9" fillId="0" borderId="0" xfId="0" quotePrefix="1" applyFont="1" applyAlignment="1">
      <alignment horizontal="right"/>
    </xf>
    <xf numFmtId="0" fontId="9" fillId="0" borderId="0" xfId="0" quotePrefix="1" applyFont="1" applyAlignment="1">
      <alignment horizontal="center"/>
    </xf>
    <xf numFmtId="0" fontId="9" fillId="0" borderId="0" xfId="0" applyFont="1" applyAlignment="1">
      <alignment vertical="center"/>
    </xf>
    <xf numFmtId="167" fontId="15" fillId="0" borderId="0" xfId="2" applyNumberFormat="1" applyFont="1" applyAlignment="1" applyProtection="1">
      <alignment horizontal="center"/>
      <protection locked="0"/>
    </xf>
    <xf numFmtId="44" fontId="15" fillId="0" borderId="0" xfId="1" applyFont="1" applyAlignment="1" applyProtection="1">
      <alignment horizontal="right"/>
      <protection locked="0"/>
    </xf>
    <xf numFmtId="167" fontId="15" fillId="0" borderId="0" xfId="2" applyNumberFormat="1" applyFont="1" applyAlignment="1" applyProtection="1">
      <alignment horizontal="center" vertical="center"/>
      <protection locked="0"/>
    </xf>
    <xf numFmtId="44" fontId="15" fillId="0" borderId="0" xfId="1" applyFont="1" applyAlignment="1" applyProtection="1">
      <alignment horizontal="right" vertical="center"/>
      <protection locked="0"/>
    </xf>
    <xf numFmtId="167" fontId="5" fillId="0" borderId="0" xfId="2" applyNumberFormat="1" applyFont="1" applyAlignment="1" applyProtection="1">
      <alignment horizontal="center" vertical="center"/>
      <protection locked="0"/>
    </xf>
    <xf numFmtId="44" fontId="5" fillId="0" borderId="0" xfId="1" applyFont="1" applyAlignment="1" applyProtection="1">
      <alignment horizontal="right" vertical="center"/>
      <protection locked="0"/>
    </xf>
    <xf numFmtId="167" fontId="16" fillId="0" borderId="2" xfId="0" applyNumberFormat="1" applyFont="1" applyBorder="1" applyAlignment="1" applyProtection="1">
      <alignment horizontal="center"/>
      <protection locked="0"/>
    </xf>
    <xf numFmtId="44" fontId="16" fillId="0" borderId="2" xfId="1" applyFont="1" applyBorder="1" applyAlignment="1" applyProtection="1">
      <alignment horizontal="right"/>
      <protection locked="0"/>
    </xf>
    <xf numFmtId="0" fontId="15" fillId="0" borderId="7" xfId="0" applyFont="1" applyBorder="1"/>
    <xf numFmtId="0" fontId="15" fillId="0" borderId="7" xfId="0" applyFont="1" applyBorder="1" applyAlignment="1" applyProtection="1">
      <alignment horizontal="center" wrapText="1"/>
      <protection locked="0"/>
    </xf>
    <xf numFmtId="49" fontId="5" fillId="0" borderId="7" xfId="0" applyNumberFormat="1" applyFont="1" applyBorder="1" applyAlignment="1" applyProtection="1">
      <alignment horizontal="center" wrapText="1"/>
      <protection locked="0"/>
    </xf>
    <xf numFmtId="0" fontId="5" fillId="0" borderId="7" xfId="0" applyFont="1" applyBorder="1" applyAlignment="1" applyProtection="1">
      <alignment horizontal="center" wrapText="1"/>
      <protection locked="0"/>
    </xf>
    <xf numFmtId="0" fontId="17" fillId="0" borderId="7" xfId="0" applyFont="1" applyBorder="1" applyAlignment="1" applyProtection="1">
      <alignment horizontal="center" wrapText="1"/>
      <protection locked="0"/>
    </xf>
    <xf numFmtId="167" fontId="5" fillId="0" borderId="7" xfId="1" applyNumberFormat="1" applyFont="1" applyBorder="1" applyAlignment="1" applyProtection="1">
      <alignment horizontal="center" wrapText="1"/>
      <protection locked="0"/>
    </xf>
    <xf numFmtId="167" fontId="15" fillId="0" borderId="7" xfId="1" applyNumberFormat="1" applyFont="1" applyBorder="1" applyAlignment="1">
      <alignment horizontal="center" wrapText="1"/>
    </xf>
    <xf numFmtId="44" fontId="5" fillId="0" borderId="7" xfId="1" applyFont="1" applyBorder="1" applyAlignment="1" applyProtection="1">
      <alignment horizontal="center" wrapText="1"/>
      <protection locked="0"/>
    </xf>
    <xf numFmtId="0" fontId="5" fillId="4" borderId="7" xfId="0" applyFont="1" applyFill="1" applyBorder="1" applyAlignment="1">
      <alignment horizontal="center" vertical="center" wrapText="1"/>
    </xf>
    <xf numFmtId="44" fontId="5" fillId="0" borderId="15" xfId="1" applyFont="1" applyBorder="1" applyAlignment="1" applyProtection="1">
      <alignment horizontal="center" wrapText="1"/>
      <protection locked="0"/>
    </xf>
    <xf numFmtId="0" fontId="6" fillId="0" borderId="17" xfId="0" applyFont="1" applyBorder="1" applyAlignment="1">
      <alignment wrapText="1"/>
    </xf>
    <xf numFmtId="0" fontId="6" fillId="0" borderId="17" xfId="0" applyFont="1" applyBorder="1"/>
    <xf numFmtId="0" fontId="6" fillId="0" borderId="17" xfId="0" applyFont="1" applyBorder="1" applyAlignment="1">
      <alignment horizontal="center"/>
    </xf>
    <xf numFmtId="0" fontId="6" fillId="0" borderId="17" xfId="0" applyFont="1" applyBorder="1" applyAlignment="1">
      <alignment horizontal="center" wrapText="1"/>
    </xf>
    <xf numFmtId="167" fontId="6" fillId="0" borderId="17" xfId="0" applyNumberFormat="1" applyFont="1" applyBorder="1" applyAlignment="1">
      <alignment horizontal="center"/>
    </xf>
    <xf numFmtId="8" fontId="6" fillId="0" borderId="17" xfId="0" applyNumberFormat="1" applyFont="1" applyBorder="1" applyAlignment="1">
      <alignment horizontal="center"/>
    </xf>
    <xf numFmtId="8" fontId="6" fillId="0" borderId="17" xfId="1" applyNumberFormat="1" applyFont="1" applyBorder="1" applyAlignment="1">
      <alignment horizontal="right"/>
    </xf>
    <xf numFmtId="0" fontId="6" fillId="4" borderId="17" xfId="0" applyFont="1" applyFill="1" applyBorder="1" applyAlignment="1">
      <alignment horizontal="center"/>
    </xf>
    <xf numFmtId="44" fontId="6" fillId="0" borderId="17" xfId="1" applyFont="1" applyBorder="1" applyAlignment="1">
      <alignment horizontal="center"/>
    </xf>
    <xf numFmtId="0" fontId="6" fillId="0" borderId="18" xfId="0" applyFont="1" applyBorder="1" applyAlignment="1">
      <alignment horizontal="center"/>
    </xf>
    <xf numFmtId="8" fontId="6" fillId="0" borderId="8" xfId="0" applyNumberFormat="1" applyFont="1" applyBorder="1" applyAlignment="1">
      <alignment horizontal="center"/>
    </xf>
    <xf numFmtId="8" fontId="6" fillId="0" borderId="8" xfId="1" applyNumberFormat="1" applyFont="1" applyBorder="1" applyAlignment="1">
      <alignment horizontal="right"/>
    </xf>
    <xf numFmtId="0" fontId="6" fillId="0" borderId="20" xfId="0" applyFont="1" applyBorder="1" applyAlignment="1">
      <alignment horizontal="center"/>
    </xf>
    <xf numFmtId="167" fontId="6" fillId="0" borderId="8" xfId="0" applyNumberFormat="1" applyFont="1" applyBorder="1" applyAlignment="1">
      <alignment horizontal="center" wrapText="1"/>
    </xf>
    <xf numFmtId="167" fontId="6" fillId="9" borderId="8" xfId="0" applyNumberFormat="1" applyFont="1" applyFill="1" applyBorder="1" applyAlignment="1">
      <alignment horizontal="center"/>
    </xf>
    <xf numFmtId="44" fontId="6" fillId="0" borderId="8" xfId="1" applyFont="1" applyBorder="1" applyAlignment="1">
      <alignment horizontal="right"/>
    </xf>
    <xf numFmtId="8" fontId="6" fillId="0" borderId="8" xfId="1" applyNumberFormat="1" applyFont="1" applyFill="1" applyBorder="1" applyAlignment="1">
      <alignment horizontal="right"/>
    </xf>
    <xf numFmtId="0" fontId="6" fillId="11" borderId="8" xfId="0" applyFont="1" applyFill="1" applyBorder="1" applyAlignment="1">
      <alignment horizontal="center"/>
    </xf>
    <xf numFmtId="44" fontId="6" fillId="0" borderId="8" xfId="1" applyFont="1" applyFill="1" applyBorder="1" applyAlignment="1">
      <alignment horizontal="center"/>
    </xf>
    <xf numFmtId="44" fontId="6" fillId="0" borderId="8" xfId="1" applyFont="1" applyFill="1" applyBorder="1" applyAlignment="1">
      <alignment horizontal="right"/>
    </xf>
    <xf numFmtId="0" fontId="6" fillId="11" borderId="8" xfId="0" applyFont="1" applyFill="1" applyBorder="1" applyAlignment="1">
      <alignment wrapText="1"/>
    </xf>
    <xf numFmtId="0" fontId="6" fillId="11" borderId="8" xfId="0" applyFont="1" applyFill="1" applyBorder="1"/>
    <xf numFmtId="167" fontId="6" fillId="11" borderId="8" xfId="0" applyNumberFormat="1" applyFont="1" applyFill="1" applyBorder="1" applyAlignment="1">
      <alignment horizontal="center"/>
    </xf>
    <xf numFmtId="8" fontId="6" fillId="11" borderId="8" xfId="0" applyNumberFormat="1" applyFont="1" applyFill="1" applyBorder="1" applyAlignment="1">
      <alignment horizontal="center"/>
    </xf>
    <xf numFmtId="44" fontId="6" fillId="11" borderId="8" xfId="1" applyFont="1" applyFill="1" applyBorder="1" applyAlignment="1">
      <alignment horizontal="right"/>
    </xf>
    <xf numFmtId="44" fontId="6" fillId="11" borderId="8" xfId="1" applyFont="1" applyFill="1" applyBorder="1" applyAlignment="1">
      <alignment horizontal="center"/>
    </xf>
    <xf numFmtId="0" fontId="6" fillId="11" borderId="20" xfId="0" applyFont="1" applyFill="1" applyBorder="1" applyAlignment="1">
      <alignment horizontal="center"/>
    </xf>
    <xf numFmtId="44" fontId="6" fillId="0" borderId="8" xfId="1" applyFont="1" applyBorder="1" applyAlignment="1">
      <alignment horizontal="center" wrapText="1"/>
    </xf>
    <xf numFmtId="0" fontId="6" fillId="9" borderId="8" xfId="0" applyFont="1" applyFill="1" applyBorder="1" applyAlignment="1">
      <alignment wrapText="1"/>
    </xf>
    <xf numFmtId="0" fontId="6" fillId="9" borderId="8" xfId="0" applyFont="1" applyFill="1" applyBorder="1"/>
    <xf numFmtId="0" fontId="6" fillId="9" borderId="8" xfId="0" applyFont="1" applyFill="1" applyBorder="1" applyAlignment="1">
      <alignment horizontal="center"/>
    </xf>
    <xf numFmtId="44" fontId="6" fillId="9" borderId="8" xfId="1" applyFont="1" applyFill="1" applyBorder="1" applyAlignment="1">
      <alignment horizontal="right"/>
    </xf>
    <xf numFmtId="44" fontId="6" fillId="9" borderId="8" xfId="1" applyFont="1" applyFill="1" applyBorder="1" applyAlignment="1">
      <alignment horizontal="center"/>
    </xf>
    <xf numFmtId="0" fontId="6" fillId="9" borderId="20" xfId="0" applyFont="1" applyFill="1" applyBorder="1" applyAlignment="1">
      <alignment horizontal="center"/>
    </xf>
    <xf numFmtId="44" fontId="6" fillId="0" borderId="20" xfId="1" applyFont="1" applyFill="1" applyBorder="1" applyAlignment="1">
      <alignment horizontal="center"/>
    </xf>
    <xf numFmtId="44" fontId="6" fillId="0" borderId="0" xfId="1" applyFont="1" applyBorder="1" applyAlignment="1">
      <alignment horizontal="right"/>
    </xf>
    <xf numFmtId="44" fontId="6" fillId="0" borderId="0" xfId="1" applyFont="1" applyBorder="1" applyAlignment="1">
      <alignment horizontal="center"/>
    </xf>
    <xf numFmtId="44" fontId="6" fillId="0" borderId="0" xfId="1" applyFont="1" applyAlignment="1">
      <alignment horizontal="right"/>
    </xf>
    <xf numFmtId="0" fontId="6" fillId="0" borderId="21" xfId="0" applyFont="1" applyBorder="1" applyAlignment="1">
      <alignment horizontal="center"/>
    </xf>
    <xf numFmtId="167" fontId="15" fillId="0" borderId="0" xfId="1" applyNumberFormat="1" applyFont="1" applyAlignment="1" applyProtection="1">
      <alignment horizontal="center"/>
      <protection locked="0"/>
    </xf>
    <xf numFmtId="167" fontId="15" fillId="0" borderId="0" xfId="1" applyNumberFormat="1" applyFont="1" applyAlignment="1" applyProtection="1">
      <alignment horizontal="center" vertical="center"/>
      <protection locked="0"/>
    </xf>
    <xf numFmtId="167" fontId="5" fillId="0" borderId="0" xfId="1" applyNumberFormat="1" applyFont="1" applyAlignment="1" applyProtection="1">
      <alignment horizontal="center" vertical="center"/>
      <protection locked="0"/>
    </xf>
    <xf numFmtId="167" fontId="16" fillId="0" borderId="2" xfId="1" applyNumberFormat="1" applyFont="1" applyBorder="1" applyAlignment="1" applyProtection="1">
      <alignment horizontal="center"/>
      <protection locked="0"/>
    </xf>
    <xf numFmtId="2" fontId="19" fillId="0" borderId="7" xfId="1" applyNumberFormat="1" applyFont="1" applyBorder="1" applyAlignment="1">
      <alignment horizontal="center" wrapText="1"/>
    </xf>
    <xf numFmtId="167" fontId="5" fillId="0" borderId="7" xfId="1" applyNumberFormat="1" applyFont="1" applyBorder="1" applyAlignment="1">
      <alignment horizontal="center" wrapText="1"/>
    </xf>
    <xf numFmtId="0" fontId="6" fillId="0" borderId="16" xfId="0" applyFont="1" applyBorder="1" applyAlignment="1">
      <alignment wrapText="1"/>
    </xf>
    <xf numFmtId="2" fontId="6" fillId="0" borderId="17" xfId="1" applyNumberFormat="1" applyFont="1" applyBorder="1" applyAlignment="1">
      <alignment horizontal="center" wrapText="1"/>
    </xf>
    <xf numFmtId="167" fontId="6" fillId="0" borderId="17" xfId="1" applyNumberFormat="1" applyFont="1" applyBorder="1" applyAlignment="1">
      <alignment horizontal="center" wrapText="1"/>
    </xf>
    <xf numFmtId="0" fontId="6" fillId="0" borderId="19" xfId="0" applyFont="1" applyBorder="1" applyAlignment="1">
      <alignment wrapText="1"/>
    </xf>
    <xf numFmtId="2" fontId="6" fillId="0" borderId="8" xfId="1" applyNumberFormat="1" applyFont="1" applyBorder="1" applyAlignment="1">
      <alignment horizontal="center" wrapText="1"/>
    </xf>
    <xf numFmtId="167" fontId="6" fillId="0" borderId="8" xfId="1" applyNumberFormat="1" applyFont="1" applyBorder="1" applyAlignment="1">
      <alignment horizontal="center" wrapText="1"/>
    </xf>
    <xf numFmtId="167" fontId="6" fillId="0" borderId="8" xfId="1" applyNumberFormat="1" applyFont="1" applyBorder="1" applyAlignment="1">
      <alignment horizontal="center"/>
    </xf>
    <xf numFmtId="2" fontId="6" fillId="0" borderId="8" xfId="1" applyNumberFormat="1" applyFont="1" applyFill="1" applyBorder="1" applyAlignment="1">
      <alignment horizontal="center" wrapText="1"/>
    </xf>
    <xf numFmtId="167" fontId="6" fillId="0" borderId="8" xfId="1" applyNumberFormat="1" applyFont="1" applyFill="1" applyBorder="1" applyAlignment="1">
      <alignment horizontal="center"/>
    </xf>
    <xf numFmtId="2" fontId="6" fillId="0" borderId="8" xfId="1" applyNumberFormat="1" applyFont="1" applyFill="1" applyBorder="1" applyAlignment="1">
      <alignment horizontal="center"/>
    </xf>
    <xf numFmtId="167" fontId="6" fillId="0" borderId="8" xfId="1" applyNumberFormat="1" applyFont="1" applyFill="1" applyBorder="1" applyAlignment="1">
      <alignment horizontal="center" wrapText="1"/>
    </xf>
    <xf numFmtId="0" fontId="6" fillId="11" borderId="19" xfId="0" applyFont="1" applyFill="1" applyBorder="1" applyAlignment="1">
      <alignment wrapText="1"/>
    </xf>
    <xf numFmtId="2" fontId="6" fillId="11" borderId="8" xfId="1" applyNumberFormat="1" applyFont="1" applyFill="1" applyBorder="1" applyAlignment="1">
      <alignment horizontal="center"/>
    </xf>
    <xf numFmtId="167" fontId="6" fillId="11" borderId="8" xfId="1" applyNumberFormat="1" applyFont="1" applyFill="1" applyBorder="1" applyAlignment="1">
      <alignment horizontal="center"/>
    </xf>
    <xf numFmtId="167" fontId="6" fillId="11" borderId="8" xfId="1" applyNumberFormat="1" applyFont="1" applyFill="1" applyBorder="1" applyAlignment="1">
      <alignment horizontal="center" wrapText="1"/>
    </xf>
    <xf numFmtId="0" fontId="6" fillId="9" borderId="19" xfId="0" applyFont="1" applyFill="1" applyBorder="1" applyAlignment="1">
      <alignment wrapText="1"/>
    </xf>
    <xf numFmtId="2" fontId="6" fillId="9" borderId="8" xfId="1" applyNumberFormat="1" applyFont="1" applyFill="1" applyBorder="1" applyAlignment="1">
      <alignment horizontal="center"/>
    </xf>
    <xf numFmtId="167" fontId="6" fillId="9" borderId="8" xfId="1" applyNumberFormat="1" applyFont="1" applyFill="1" applyBorder="1" applyAlignment="1">
      <alignment horizontal="center" wrapText="1"/>
    </xf>
    <xf numFmtId="2" fontId="6" fillId="0" borderId="0" xfId="1" applyNumberFormat="1" applyFont="1" applyBorder="1" applyAlignment="1">
      <alignment horizontal="center"/>
    </xf>
    <xf numFmtId="167" fontId="6" fillId="0" borderId="0" xfId="1" applyNumberFormat="1" applyFont="1" applyBorder="1" applyAlignment="1">
      <alignment horizontal="center"/>
    </xf>
    <xf numFmtId="44" fontId="6" fillId="12" borderId="0" xfId="1" applyFont="1" applyFill="1" applyAlignment="1">
      <alignment horizontal="center"/>
    </xf>
    <xf numFmtId="167" fontId="15" fillId="0" borderId="0" xfId="1" applyNumberFormat="1" applyFont="1" applyAlignment="1">
      <alignment horizontal="center"/>
    </xf>
    <xf numFmtId="167" fontId="15" fillId="0" borderId="0" xfId="1" applyNumberFormat="1" applyFont="1" applyAlignment="1">
      <alignment horizontal="center" vertical="center"/>
    </xf>
    <xf numFmtId="167" fontId="5" fillId="0" borderId="0" xfId="1" applyNumberFormat="1" applyFont="1" applyAlignment="1">
      <alignment horizontal="center" vertical="center"/>
    </xf>
    <xf numFmtId="167" fontId="15" fillId="2" borderId="7" xfId="1" applyNumberFormat="1" applyFont="1" applyFill="1" applyBorder="1" applyAlignment="1">
      <alignment horizontal="center"/>
    </xf>
    <xf numFmtId="167" fontId="15" fillId="0" borderId="5" xfId="1" applyNumberFormat="1" applyFont="1" applyBorder="1" applyAlignment="1">
      <alignment horizontal="center" wrapText="1"/>
    </xf>
    <xf numFmtId="8" fontId="6" fillId="0" borderId="0" xfId="1" applyNumberFormat="1" applyFont="1" applyAlignment="1">
      <alignment horizontal="center"/>
    </xf>
    <xf numFmtId="0" fontId="19" fillId="0" borderId="8" xfId="0" applyFont="1" applyBorder="1" applyAlignment="1" applyProtection="1">
      <alignment horizontal="center" vertical="center" wrapText="1"/>
      <protection locked="0"/>
    </xf>
    <xf numFmtId="4" fontId="6" fillId="0" borderId="8" xfId="0" applyNumberFormat="1" applyFont="1" applyBorder="1" applyAlignment="1" applyProtection="1">
      <alignment horizontal="center" wrapText="1"/>
      <protection locked="0"/>
    </xf>
    <xf numFmtId="2" fontId="6" fillId="0" borderId="8" xfId="0" applyNumberFormat="1" applyFont="1" applyBorder="1" applyAlignment="1" applyProtection="1">
      <alignment horizontal="center" wrapText="1"/>
      <protection locked="0"/>
    </xf>
    <xf numFmtId="0" fontId="15" fillId="0" borderId="12" xfId="0" applyFont="1" applyBorder="1"/>
    <xf numFmtId="0" fontId="15" fillId="0" borderId="9" xfId="0" applyFont="1" applyBorder="1" applyAlignment="1" applyProtection="1">
      <alignment horizontal="center" wrapText="1"/>
      <protection locked="0"/>
    </xf>
    <xf numFmtId="49" fontId="5" fillId="0" borderId="9" xfId="0" applyNumberFormat="1" applyFont="1" applyBorder="1" applyAlignment="1" applyProtection="1">
      <alignment horizontal="center" wrapText="1"/>
      <protection locked="0"/>
    </xf>
    <xf numFmtId="0" fontId="5" fillId="0" borderId="9" xfId="0" applyFont="1" applyBorder="1" applyAlignment="1" applyProtection="1">
      <alignment horizontal="center" wrapText="1"/>
      <protection locked="0"/>
    </xf>
    <xf numFmtId="0" fontId="17" fillId="0" borderId="9" xfId="0" applyFont="1" applyBorder="1" applyAlignment="1" applyProtection="1">
      <alignment horizontal="center" wrapText="1"/>
      <protection locked="0"/>
    </xf>
    <xf numFmtId="44" fontId="5" fillId="0" borderId="13" xfId="1" applyFont="1" applyBorder="1" applyAlignment="1">
      <alignment horizontal="center" wrapText="1"/>
    </xf>
    <xf numFmtId="165" fontId="5" fillId="0" borderId="9" xfId="1" applyNumberFormat="1" applyFont="1" applyBorder="1" applyAlignment="1">
      <alignment horizontal="center" wrapText="1"/>
    </xf>
    <xf numFmtId="1" fontId="9" fillId="0" borderId="8" xfId="0" applyNumberFormat="1" applyFont="1" applyBorder="1" applyAlignment="1">
      <alignment horizontal="center" wrapText="1"/>
    </xf>
    <xf numFmtId="49" fontId="9" fillId="0" borderId="8" xfId="0" applyNumberFormat="1" applyFont="1" applyBorder="1" applyAlignment="1">
      <alignment horizontal="center"/>
    </xf>
    <xf numFmtId="1" fontId="19" fillId="0" borderId="8" xfId="0" applyNumberFormat="1" applyFont="1" applyBorder="1" applyAlignment="1">
      <alignment horizontal="center" wrapText="1"/>
    </xf>
    <xf numFmtId="49" fontId="19" fillId="0" borderId="8" xfId="0" applyNumberFormat="1" applyFont="1" applyBorder="1" applyAlignment="1">
      <alignment horizontal="center" wrapText="1"/>
    </xf>
    <xf numFmtId="168" fontId="6" fillId="0" borderId="8" xfId="1" applyNumberFormat="1" applyFont="1" applyFill="1" applyBorder="1" applyAlignment="1">
      <alignment horizontal="center"/>
    </xf>
    <xf numFmtId="0" fontId="9" fillId="0" borderId="8" xfId="0" applyFont="1" applyBorder="1" applyAlignment="1">
      <alignment horizontal="center"/>
    </xf>
    <xf numFmtId="1" fontId="9" fillId="0" borderId="8" xfId="0" applyNumberFormat="1" applyFont="1" applyBorder="1" applyAlignment="1" applyProtection="1">
      <alignment horizontal="center"/>
      <protection locked="0"/>
    </xf>
    <xf numFmtId="0" fontId="9" fillId="0" borderId="8" xfId="0" applyFont="1" applyBorder="1" applyAlignment="1" applyProtection="1">
      <alignment horizontal="center"/>
      <protection locked="0"/>
    </xf>
    <xf numFmtId="43" fontId="19" fillId="0" borderId="8" xfId="0" applyNumberFormat="1" applyFont="1" applyBorder="1" applyAlignment="1">
      <alignment horizontal="center"/>
    </xf>
    <xf numFmtId="2" fontId="9" fillId="0" borderId="8" xfId="0" applyNumberFormat="1" applyFont="1" applyBorder="1" applyAlignment="1">
      <alignment horizontal="center"/>
    </xf>
    <xf numFmtId="0" fontId="9" fillId="0" borderId="8" xfId="0" applyFont="1" applyBorder="1" applyAlignment="1">
      <alignment horizontal="left" vertical="top" wrapText="1" indent="1"/>
    </xf>
    <xf numFmtId="1" fontId="7" fillId="0" borderId="8" xfId="0" applyNumberFormat="1" applyFont="1" applyBorder="1" applyAlignment="1">
      <alignment horizontal="left" vertical="top" indent="4" shrinkToFit="1"/>
    </xf>
    <xf numFmtId="171" fontId="15" fillId="0" borderId="0" xfId="1" applyNumberFormat="1" applyFont="1" applyAlignment="1" applyProtection="1">
      <alignment horizontal="center"/>
      <protection locked="0"/>
    </xf>
    <xf numFmtId="171" fontId="15" fillId="0" borderId="0" xfId="1" applyNumberFormat="1" applyFont="1" applyAlignment="1" applyProtection="1">
      <alignment horizontal="center" vertical="center"/>
      <protection locked="0"/>
    </xf>
    <xf numFmtId="171" fontId="5" fillId="0" borderId="0" xfId="1" applyNumberFormat="1" applyFont="1" applyAlignment="1" applyProtection="1">
      <alignment horizontal="center" vertical="center"/>
      <protection locked="0"/>
    </xf>
    <xf numFmtId="49" fontId="15" fillId="0" borderId="22" xfId="0" applyNumberFormat="1" applyFont="1" applyBorder="1" applyAlignment="1" applyProtection="1">
      <alignment horizontal="center"/>
      <protection locked="0"/>
    </xf>
    <xf numFmtId="49" fontId="15" fillId="0" borderId="23" xfId="0" applyNumberFormat="1" applyFont="1" applyBorder="1" applyAlignment="1" applyProtection="1">
      <alignment horizontal="center"/>
      <protection locked="0"/>
    </xf>
    <xf numFmtId="171" fontId="16" fillId="0" borderId="2" xfId="1" applyNumberFormat="1" applyFont="1" applyBorder="1" applyAlignment="1" applyProtection="1">
      <alignment horizontal="center"/>
      <protection locked="0"/>
    </xf>
    <xf numFmtId="167" fontId="5" fillId="0" borderId="5" xfId="1" applyNumberFormat="1" applyFont="1" applyBorder="1" applyAlignment="1" applyProtection="1">
      <alignment horizontal="center" wrapText="1"/>
      <protection locked="0"/>
    </xf>
    <xf numFmtId="167" fontId="6" fillId="0" borderId="0" xfId="0" applyNumberFormat="1" applyFont="1"/>
    <xf numFmtId="4" fontId="9" fillId="0" borderId="0" xfId="0" applyNumberFormat="1" applyFont="1" applyAlignment="1" applyProtection="1">
      <alignment horizontal="center" vertical="center"/>
      <protection hidden="1"/>
    </xf>
    <xf numFmtId="4" fontId="6" fillId="0" borderId="0" xfId="0" applyNumberFormat="1" applyFont="1" applyAlignment="1" applyProtection="1">
      <alignment horizontal="center" vertical="center"/>
      <protection hidden="1"/>
    </xf>
    <xf numFmtId="4" fontId="6" fillId="0" borderId="0" xfId="0" applyNumberFormat="1" applyFont="1" applyAlignment="1" applyProtection="1">
      <alignment horizontal="center" vertical="center" wrapText="1"/>
      <protection hidden="1"/>
    </xf>
    <xf numFmtId="4" fontId="6" fillId="0" borderId="0" xfId="0" applyNumberFormat="1" applyFont="1" applyAlignment="1">
      <alignment horizontal="center" vertical="center" wrapText="1"/>
    </xf>
    <xf numFmtId="2" fontId="6" fillId="0" borderId="0" xfId="1" applyNumberFormat="1" applyFont="1" applyFill="1" applyBorder="1" applyAlignment="1">
      <alignment horizontal="center"/>
    </xf>
    <xf numFmtId="166" fontId="15" fillId="0" borderId="9" xfId="1" applyNumberFormat="1" applyFont="1" applyBorder="1" applyAlignment="1">
      <alignment horizontal="center" wrapText="1"/>
    </xf>
    <xf numFmtId="0" fontId="9" fillId="0" borderId="8" xfId="0" applyFont="1" applyBorder="1" applyAlignment="1">
      <alignment vertical="center" wrapText="1"/>
    </xf>
    <xf numFmtId="176" fontId="9" fillId="0" borderId="8" xfId="0" applyNumberFormat="1" applyFont="1" applyBorder="1" applyAlignment="1">
      <alignment horizontal="center" vertical="center" wrapText="1"/>
    </xf>
    <xf numFmtId="177" fontId="9" fillId="0" borderId="8" xfId="0" applyNumberFormat="1" applyFont="1" applyBorder="1" applyAlignment="1">
      <alignment horizontal="center" vertical="center" wrapText="1"/>
    </xf>
    <xf numFmtId="8" fontId="9" fillId="0" borderId="8" xfId="3" applyNumberFormat="1" applyFont="1" applyFill="1" applyBorder="1" applyAlignment="1">
      <alignment horizontal="center" vertical="center" wrapText="1"/>
    </xf>
    <xf numFmtId="44" fontId="9" fillId="0" borderId="8" xfId="3" applyFont="1" applyFill="1" applyBorder="1" applyAlignment="1">
      <alignment horizontal="center" vertical="center" wrapText="1"/>
    </xf>
    <xf numFmtId="44" fontId="9" fillId="0" borderId="11" xfId="3" applyFont="1" applyFill="1" applyBorder="1" applyAlignment="1">
      <alignment horizontal="center" vertical="center" wrapText="1"/>
    </xf>
    <xf numFmtId="0" fontId="9" fillId="0" borderId="11" xfId="0" applyFont="1" applyBorder="1" applyAlignment="1">
      <alignment vertical="center" wrapText="1"/>
    </xf>
    <xf numFmtId="176" fontId="9" fillId="0" borderId="11" xfId="0" applyNumberFormat="1" applyFont="1" applyBorder="1" applyAlignment="1">
      <alignment horizontal="center" vertical="center" wrapText="1"/>
    </xf>
    <xf numFmtId="177" fontId="9" fillId="0" borderId="11" xfId="0" applyNumberFormat="1" applyFont="1" applyBorder="1" applyAlignment="1">
      <alignment horizontal="center" vertical="center" wrapText="1"/>
    </xf>
    <xf numFmtId="8" fontId="9" fillId="0" borderId="11" xfId="3" applyNumberFormat="1" applyFont="1" applyFill="1" applyBorder="1" applyAlignment="1">
      <alignment horizontal="center" vertical="center" wrapText="1"/>
    </xf>
    <xf numFmtId="2" fontId="9" fillId="0" borderId="11" xfId="0" applyNumberFormat="1" applyFont="1" applyBorder="1" applyAlignment="1">
      <alignment horizontal="center" vertical="center" wrapText="1"/>
    </xf>
    <xf numFmtId="0" fontId="9" fillId="0" borderId="24" xfId="0" applyFont="1" applyBorder="1" applyAlignment="1">
      <alignment vertical="center" wrapText="1"/>
    </xf>
    <xf numFmtId="176" fontId="9" fillId="0" borderId="19" xfId="0" applyNumberFormat="1" applyFont="1" applyBorder="1" applyAlignment="1">
      <alignment horizontal="center" vertical="center" wrapText="1"/>
    </xf>
    <xf numFmtId="177" fontId="9" fillId="0" borderId="25" xfId="0" applyNumberFormat="1" applyFont="1" applyBorder="1" applyAlignment="1">
      <alignment horizontal="center" vertical="center" wrapText="1"/>
    </xf>
    <xf numFmtId="44" fontId="9" fillId="0" borderId="26" xfId="3" applyFont="1" applyFill="1" applyBorder="1" applyAlignment="1">
      <alignment horizontal="center" vertical="center" wrapText="1"/>
    </xf>
    <xf numFmtId="0" fontId="9" fillId="0" borderId="11" xfId="0" applyFont="1" applyBorder="1" applyAlignment="1">
      <alignment horizontal="center" vertical="center" wrapText="1"/>
    </xf>
    <xf numFmtId="44" fontId="5" fillId="5" borderId="5" xfId="1" applyFont="1" applyFill="1" applyBorder="1" applyAlignment="1" applyProtection="1">
      <alignment horizontal="center" wrapText="1"/>
      <protection locked="0"/>
    </xf>
    <xf numFmtId="168" fontId="6" fillId="0" borderId="0" xfId="1" applyNumberFormat="1" applyFont="1" applyFill="1" applyAlignment="1">
      <alignment horizontal="center"/>
    </xf>
    <xf numFmtId="0" fontId="6" fillId="13" borderId="8" xfId="0" applyFont="1" applyFill="1" applyBorder="1"/>
    <xf numFmtId="0" fontId="6" fillId="13" borderId="8" xfId="0" applyFont="1" applyFill="1" applyBorder="1"/>
    <xf numFmtId="0" fontId="6" fillId="13" borderId="8" xfId="0" applyFont="1" applyFill="1" applyBorder="1" applyAlignment="1">
      <alignment horizontal="center"/>
    </xf>
    <xf numFmtId="2" fontId="6" fillId="13" borderId="8" xfId="1" applyNumberFormat="1" applyFont="1" applyFill="1" applyBorder="1" applyAlignment="1">
      <alignment horizontal="center"/>
    </xf>
    <xf numFmtId="44" fontId="6" fillId="13" borderId="8" xfId="1" applyFont="1" applyFill="1" applyBorder="1" applyAlignment="1">
      <alignment horizontal="center"/>
    </xf>
    <xf numFmtId="44" fontId="6" fillId="13" borderId="0" xfId="1" applyFont="1" applyFill="1" applyAlignment="1">
      <alignment horizontal="center"/>
    </xf>
    <xf numFmtId="0" fontId="6" fillId="13" borderId="0" xfId="0" applyFont="1" applyFill="1" applyAlignment="1">
      <alignment horizontal="center"/>
    </xf>
    <xf numFmtId="44" fontId="6" fillId="0" borderId="7" xfId="1" applyFont="1" applyBorder="1" applyAlignment="1">
      <alignment horizontal="center"/>
    </xf>
    <xf numFmtId="0" fontId="6" fillId="4" borderId="7" xfId="0" applyFont="1" applyFill="1" applyBorder="1" applyAlignment="1">
      <alignment horizontal="center"/>
    </xf>
    <xf numFmtId="7" fontId="6" fillId="13" borderId="8" xfId="1" applyNumberFormat="1" applyFont="1" applyFill="1" applyBorder="1" applyAlignment="1">
      <alignment horizontal="center"/>
    </xf>
    <xf numFmtId="0" fontId="6" fillId="9" borderId="8" xfId="0" applyFont="1" applyFill="1" applyBorder="1" applyAlignment="1">
      <alignment horizontal="left" vertical="center"/>
    </xf>
    <xf numFmtId="0" fontId="6" fillId="9" borderId="8" xfId="0" applyFont="1" applyFill="1" applyBorder="1" applyAlignment="1">
      <alignment horizontal="center" vertical="center"/>
    </xf>
    <xf numFmtId="0" fontId="6" fillId="0" borderId="8" xfId="0" applyFont="1" applyBorder="1" applyAlignment="1">
      <alignment horizontal="left" vertical="center"/>
    </xf>
    <xf numFmtId="0" fontId="9" fillId="13" borderId="8" xfId="0" applyFont="1" applyFill="1" applyBorder="1"/>
    <xf numFmtId="0" fontId="5" fillId="9" borderId="9" xfId="0" applyFont="1" applyFill="1" applyBorder="1" applyAlignment="1">
      <alignment horizontal="center" vertical="center" wrapText="1"/>
    </xf>
    <xf numFmtId="0" fontId="6" fillId="13" borderId="0" xfId="0" applyFont="1" applyFill="1"/>
    <xf numFmtId="165" fontId="6" fillId="0" borderId="8" xfId="0" applyNumberFormat="1" applyFont="1" applyBorder="1" applyAlignment="1">
      <alignment horizontal="center" vertical="center"/>
    </xf>
    <xf numFmtId="2" fontId="6" fillId="0" borderId="0" xfId="0" applyNumberFormat="1" applyFont="1" applyAlignment="1">
      <alignment wrapText="1"/>
    </xf>
    <xf numFmtId="0" fontId="15" fillId="0" borderId="4" xfId="0" applyFont="1" applyBorder="1" applyAlignment="1">
      <alignment vertical="center"/>
    </xf>
    <xf numFmtId="0" fontId="15" fillId="0" borderId="5" xfId="0" applyFont="1" applyBorder="1" applyAlignment="1" applyProtection="1">
      <alignment horizontal="center" vertical="center" wrapText="1"/>
      <protection locked="0"/>
    </xf>
    <xf numFmtId="49" fontId="5" fillId="0" borderId="5" xfId="0" applyNumberFormat="1" applyFont="1" applyBorder="1" applyAlignment="1" applyProtection="1">
      <alignment horizontal="center" vertical="center" wrapText="1"/>
      <protection locked="0"/>
    </xf>
    <xf numFmtId="0" fontId="5" fillId="0" borderId="5" xfId="0" applyFont="1" applyBorder="1" applyAlignment="1" applyProtection="1">
      <alignment horizontal="center" vertical="center" wrapText="1"/>
      <protection locked="0"/>
    </xf>
    <xf numFmtId="0" fontId="17" fillId="0" borderId="5" xfId="0" applyFont="1" applyBorder="1" applyAlignment="1" applyProtection="1">
      <alignment horizontal="center" vertical="center" wrapText="1"/>
      <protection locked="0"/>
    </xf>
    <xf numFmtId="44" fontId="5" fillId="0" borderId="5" xfId="1" applyFont="1" applyBorder="1" applyAlignment="1" applyProtection="1">
      <alignment horizontal="center" vertical="center" wrapText="1"/>
      <protection locked="0"/>
    </xf>
    <xf numFmtId="166" fontId="15" fillId="0" borderId="5" xfId="1" applyNumberFormat="1" applyFont="1" applyBorder="1" applyAlignment="1">
      <alignment horizontal="center" vertical="center" wrapText="1"/>
    </xf>
    <xf numFmtId="44" fontId="5" fillId="0" borderId="6" xfId="1" applyFont="1" applyBorder="1" applyAlignment="1">
      <alignment horizontal="center" vertical="center" wrapText="1"/>
    </xf>
    <xf numFmtId="0" fontId="9" fillId="0" borderId="0" xfId="23" applyFont="1" applyAlignment="1">
      <alignment horizontal="left"/>
    </xf>
    <xf numFmtId="167" fontId="9" fillId="0" borderId="0" xfId="23" applyNumberFormat="1" applyFont="1" applyAlignment="1">
      <alignment horizontal="left"/>
    </xf>
    <xf numFmtId="2" fontId="9" fillId="0" borderId="0" xfId="23" applyNumberFormat="1" applyFont="1" applyAlignment="1">
      <alignment horizontal="left"/>
    </xf>
    <xf numFmtId="2" fontId="5" fillId="0" borderId="5" xfId="0" applyNumberFormat="1" applyFont="1" applyBorder="1" applyAlignment="1" applyProtection="1">
      <alignment horizontal="center" wrapText="1"/>
      <protection locked="0"/>
    </xf>
    <xf numFmtId="2" fontId="15" fillId="0" borderId="5" xfId="0" applyNumberFormat="1" applyFont="1" applyBorder="1" applyAlignment="1" applyProtection="1">
      <alignment horizontal="center" wrapText="1"/>
      <protection locked="0"/>
    </xf>
    <xf numFmtId="44" fontId="15" fillId="0" borderId="5" xfId="1" applyFont="1" applyBorder="1" applyAlignment="1">
      <alignment horizontal="center" wrapText="1"/>
    </xf>
    <xf numFmtId="1" fontId="6" fillId="0" borderId="0" xfId="0" applyNumberFormat="1" applyFont="1"/>
    <xf numFmtId="44" fontId="15" fillId="0" borderId="0" xfId="1" applyFont="1" applyFill="1" applyAlignment="1">
      <alignment horizontal="center"/>
    </xf>
    <xf numFmtId="44" fontId="15" fillId="0" borderId="0" xfId="1" applyFont="1" applyFill="1" applyAlignment="1">
      <alignment horizontal="center" vertical="center"/>
    </xf>
    <xf numFmtId="44" fontId="5" fillId="0" borderId="0" xfId="1" applyFont="1" applyFill="1" applyAlignment="1">
      <alignment horizontal="center" vertical="center"/>
    </xf>
    <xf numFmtId="2" fontId="15" fillId="0" borderId="2" xfId="0" applyNumberFormat="1" applyFont="1" applyBorder="1" applyAlignment="1" applyProtection="1">
      <alignment horizontal="center"/>
      <protection locked="0"/>
    </xf>
    <xf numFmtId="44" fontId="15" fillId="2" borderId="23" xfId="1" applyFont="1" applyFill="1" applyBorder="1" applyAlignment="1" applyProtection="1">
      <alignment horizontal="center"/>
      <protection locked="0"/>
    </xf>
    <xf numFmtId="44" fontId="15" fillId="2" borderId="27" xfId="1" applyFont="1" applyFill="1" applyBorder="1" applyAlignment="1" applyProtection="1">
      <alignment horizontal="center"/>
      <protection locked="0"/>
    </xf>
    <xf numFmtId="2" fontId="16" fillId="3" borderId="2" xfId="0" applyNumberFormat="1" applyFont="1" applyFill="1" applyBorder="1" applyProtection="1">
      <protection locked="0"/>
    </xf>
    <xf numFmtId="1" fontId="6" fillId="0" borderId="0" xfId="0" applyNumberFormat="1" applyFont="1" applyAlignment="1">
      <alignment horizontal="center"/>
    </xf>
    <xf numFmtId="0" fontId="6" fillId="0" borderId="0" xfId="0" applyFont="1" applyAlignment="1">
      <alignment vertical="top"/>
    </xf>
    <xf numFmtId="0" fontId="9" fillId="0" borderId="0" xfId="0" applyFont="1" applyAlignment="1">
      <alignment horizontal="justify" vertical="top"/>
    </xf>
    <xf numFmtId="1" fontId="9" fillId="0" borderId="0" xfId="0" applyNumberFormat="1" applyFont="1" applyAlignment="1">
      <alignment horizontal="center" vertical="top"/>
    </xf>
    <xf numFmtId="0" fontId="9" fillId="0" borderId="0" xfId="0" applyFont="1" applyAlignment="1">
      <alignment horizontal="left" vertical="top"/>
    </xf>
    <xf numFmtId="173" fontId="6" fillId="0" borderId="0" xfId="1" applyNumberFormat="1" applyFont="1" applyAlignment="1">
      <alignment horizontal="center"/>
    </xf>
    <xf numFmtId="4" fontId="6" fillId="0" borderId="0" xfId="1" applyNumberFormat="1" applyFont="1" applyAlignment="1">
      <alignment horizontal="right"/>
    </xf>
    <xf numFmtId="4" fontId="6" fillId="0" borderId="0" xfId="0" applyNumberFormat="1" applyFont="1" applyAlignment="1">
      <alignment horizontal="right"/>
    </xf>
    <xf numFmtId="167" fontId="6" fillId="0" borderId="0" xfId="1" applyNumberFormat="1" applyFont="1" applyFill="1" applyAlignment="1">
      <alignment horizontal="center"/>
    </xf>
    <xf numFmtId="0" fontId="6" fillId="0" borderId="0" xfId="0" quotePrefix="1" applyFont="1" applyAlignment="1">
      <alignment horizontal="center"/>
    </xf>
    <xf numFmtId="4" fontId="6" fillId="0" borderId="0" xfId="1" applyNumberFormat="1" applyFont="1" applyAlignment="1">
      <alignment horizontal="center"/>
    </xf>
    <xf numFmtId="4" fontId="6" fillId="0" borderId="0" xfId="0" applyNumberFormat="1" applyFont="1" applyAlignment="1">
      <alignment horizontal="center"/>
    </xf>
    <xf numFmtId="49" fontId="15" fillId="0" borderId="2" xfId="0" applyNumberFormat="1" applyFont="1" applyBorder="1" applyAlignment="1" applyProtection="1">
      <alignment horizontal="center"/>
      <protection locked="0"/>
    </xf>
    <xf numFmtId="166" fontId="15" fillId="5" borderId="5" xfId="1" applyNumberFormat="1" applyFont="1" applyFill="1" applyBorder="1" applyAlignment="1">
      <alignment horizontal="center" wrapText="1"/>
    </xf>
    <xf numFmtId="178" fontId="6" fillId="0" borderId="0" xfId="1" applyNumberFormat="1" applyFont="1" applyAlignment="1">
      <alignment horizontal="center"/>
    </xf>
    <xf numFmtId="178" fontId="6" fillId="0" borderId="0" xfId="0" applyNumberFormat="1" applyFont="1" applyAlignment="1">
      <alignment horizontal="center"/>
    </xf>
    <xf numFmtId="49" fontId="6" fillId="0" borderId="28" xfId="0" applyNumberFormat="1" applyFont="1" applyBorder="1"/>
    <xf numFmtId="49" fontId="6" fillId="0" borderId="28" xfId="0" applyNumberFormat="1" applyFont="1" applyBorder="1" applyAlignment="1">
      <alignment horizontal="center"/>
    </xf>
    <xf numFmtId="49" fontId="6" fillId="0" borderId="0" xfId="0" applyNumberFormat="1" applyFont="1" applyAlignment="1">
      <alignment horizontal="center"/>
    </xf>
    <xf numFmtId="172" fontId="6" fillId="0" borderId="0" xfId="1" applyNumberFormat="1" applyFont="1" applyAlignment="1">
      <alignment horizontal="center"/>
    </xf>
    <xf numFmtId="175" fontId="6" fillId="0" borderId="0" xfId="0" applyNumberFormat="1" applyFont="1" applyAlignment="1">
      <alignment horizontal="center"/>
    </xf>
    <xf numFmtId="0" fontId="15" fillId="0" borderId="0" xfId="2" applyFont="1" applyAlignment="1">
      <alignment horizontal="left"/>
    </xf>
    <xf numFmtId="0" fontId="15" fillId="0" borderId="0" xfId="2" applyFont="1" applyAlignment="1">
      <alignment horizontal="center"/>
    </xf>
    <xf numFmtId="2" fontId="15" fillId="0" borderId="0" xfId="1" applyNumberFormat="1" applyFont="1" applyAlignment="1" applyProtection="1">
      <alignment horizontal="center"/>
    </xf>
    <xf numFmtId="44" fontId="15" fillId="0" borderId="0" xfId="1" applyFont="1" applyAlignment="1" applyProtection="1">
      <alignment horizontal="center"/>
    </xf>
    <xf numFmtId="44" fontId="9" fillId="0" borderId="0" xfId="1" applyFont="1" applyAlignment="1" applyProtection="1">
      <alignment horizontal="center" vertical="center"/>
    </xf>
    <xf numFmtId="1" fontId="15" fillId="0" borderId="0" xfId="2" applyNumberFormat="1" applyFont="1" applyAlignment="1">
      <alignment horizontal="left" vertical="center"/>
    </xf>
    <xf numFmtId="0" fontId="15" fillId="0" borderId="0" xfId="2" applyFont="1" applyAlignment="1">
      <alignment horizontal="center" vertical="center"/>
    </xf>
    <xf numFmtId="1" fontId="15" fillId="0" borderId="0" xfId="2" applyNumberFormat="1" applyFont="1" applyAlignment="1">
      <alignment horizontal="center" vertical="center"/>
    </xf>
    <xf numFmtId="2" fontId="15" fillId="0" borderId="0" xfId="1" applyNumberFormat="1" applyFont="1" applyAlignment="1" applyProtection="1">
      <alignment horizontal="center" vertical="center"/>
    </xf>
    <xf numFmtId="44" fontId="15" fillId="0" borderId="0" xfId="1" applyFont="1" applyAlignment="1" applyProtection="1">
      <alignment horizontal="center" vertical="center"/>
    </xf>
    <xf numFmtId="44" fontId="6" fillId="0" borderId="0" xfId="1" applyFont="1" applyAlignment="1" applyProtection="1">
      <alignment horizontal="center" vertical="center"/>
    </xf>
    <xf numFmtId="164" fontId="5" fillId="0" borderId="0" xfId="2" applyNumberFormat="1" applyFont="1" applyAlignment="1">
      <alignment horizontal="left" vertical="center"/>
    </xf>
    <xf numFmtId="0" fontId="5" fillId="0" borderId="0" xfId="2" applyFont="1" applyAlignment="1">
      <alignment horizontal="center" vertical="center"/>
    </xf>
    <xf numFmtId="164" fontId="5" fillId="0" borderId="0" xfId="2" applyNumberFormat="1" applyFont="1" applyAlignment="1">
      <alignment horizontal="center" vertical="center"/>
    </xf>
    <xf numFmtId="2" fontId="5" fillId="0" borderId="0" xfId="1" applyNumberFormat="1" applyFont="1" applyAlignment="1" applyProtection="1">
      <alignment horizontal="center" vertical="center"/>
    </xf>
    <xf numFmtId="44" fontId="5" fillId="0" borderId="0" xfId="1" applyFont="1" applyAlignment="1" applyProtection="1">
      <alignment horizontal="center" vertical="center"/>
    </xf>
    <xf numFmtId="49" fontId="15" fillId="0" borderId="1" xfId="0" applyNumberFormat="1" applyFont="1" applyBorder="1" applyAlignment="1">
      <alignment horizontal="center"/>
    </xf>
    <xf numFmtId="0" fontId="15" fillId="0" borderId="2" xfId="0" applyFont="1" applyBorder="1" applyAlignment="1">
      <alignment horizontal="center"/>
    </xf>
    <xf numFmtId="0" fontId="16" fillId="0" borderId="2" xfId="0" applyFont="1" applyBorder="1" applyAlignment="1">
      <alignment horizontal="center"/>
    </xf>
    <xf numFmtId="2" fontId="16" fillId="0" borderId="2" xfId="0" applyNumberFormat="1" applyFont="1" applyBorder="1" applyAlignment="1">
      <alignment horizontal="center"/>
    </xf>
    <xf numFmtId="2" fontId="15" fillId="0" borderId="2" xfId="1" applyNumberFormat="1" applyFont="1" applyBorder="1" applyAlignment="1" applyProtection="1">
      <alignment horizontal="center"/>
    </xf>
    <xf numFmtId="44" fontId="16" fillId="0" borderId="2" xfId="1" applyFont="1" applyBorder="1" applyAlignment="1" applyProtection="1">
      <alignment horizontal="center"/>
    </xf>
    <xf numFmtId="44" fontId="15" fillId="2" borderId="7" xfId="1" applyFont="1" applyFill="1" applyBorder="1" applyAlignment="1" applyProtection="1">
      <alignment horizontal="center"/>
    </xf>
    <xf numFmtId="44" fontId="9" fillId="0" borderId="0" xfId="1" applyFont="1" applyAlignment="1" applyProtection="1">
      <alignment horizontal="center"/>
    </xf>
    <xf numFmtId="0" fontId="15" fillId="0" borderId="5" xfId="0" applyFont="1" applyBorder="1" applyAlignment="1">
      <alignment horizontal="center" wrapText="1"/>
    </xf>
    <xf numFmtId="49" fontId="5" fillId="0" borderId="5" xfId="0" applyNumberFormat="1" applyFont="1" applyBorder="1" applyAlignment="1">
      <alignment horizontal="center" wrapText="1"/>
    </xf>
    <xf numFmtId="0" fontId="5" fillId="0" borderId="5" xfId="0" applyFont="1" applyBorder="1" applyAlignment="1">
      <alignment horizontal="center" wrapText="1"/>
    </xf>
    <xf numFmtId="0" fontId="17" fillId="0" borderId="5" xfId="0" applyFont="1" applyBorder="1" applyAlignment="1">
      <alignment horizontal="center" wrapText="1"/>
    </xf>
    <xf numFmtId="166" fontId="15" fillId="0" borderId="5" xfId="1" applyNumberFormat="1" applyFont="1" applyBorder="1" applyAlignment="1" applyProtection="1">
      <alignment horizontal="center" wrapText="1"/>
    </xf>
    <xf numFmtId="44" fontId="5" fillId="0" borderId="6" xfId="1" applyFont="1" applyBorder="1" applyAlignment="1" applyProtection="1">
      <alignment horizontal="center" wrapText="1"/>
    </xf>
    <xf numFmtId="44" fontId="6" fillId="0" borderId="0" xfId="1" applyFont="1" applyAlignment="1" applyProtection="1">
      <alignment horizontal="center"/>
    </xf>
    <xf numFmtId="2" fontId="6" fillId="0" borderId="0" xfId="1" applyNumberFormat="1" applyFont="1" applyFill="1" applyAlignment="1" applyProtection="1">
      <alignment horizontal="center"/>
    </xf>
    <xf numFmtId="8" fontId="6" fillId="0" borderId="0" xfId="1" applyNumberFormat="1" applyFont="1" applyAlignment="1" applyProtection="1">
      <alignment horizontal="center"/>
    </xf>
  </cellXfs>
  <cellStyles count="24">
    <cellStyle name="Comma" xfId="20" builtinId="3"/>
    <cellStyle name="Currency" xfId="1" builtinId="4"/>
    <cellStyle name="Currency 10 3" xfId="3" xr:uid="{00000000-0005-0000-0000-000001000000}"/>
    <cellStyle name="Currency 2" xfId="22" xr:uid="{574172F7-5966-49C6-A7FA-EF3080C92EBE}"/>
    <cellStyle name="Currency 4" xfId="21" xr:uid="{3BCE2E9B-8C33-4464-9FD2-7B4F017D5BBB}"/>
    <cellStyle name="Normal" xfId="0" builtinId="0"/>
    <cellStyle name="Normal 10" xfId="4" xr:uid="{00000000-0005-0000-0000-000003000000}"/>
    <cellStyle name="Normal 11" xfId="19" xr:uid="{132AEF6C-6EAB-43B6-9CC0-24BE24954475}"/>
    <cellStyle name="Normal 12" xfId="18" xr:uid="{F397B6B2-F8D9-4CBE-8DE7-389BCD69987D}"/>
    <cellStyle name="Normal 2" xfId="9" xr:uid="{AD8E570D-BC8E-4C8A-A113-DE2B21A504D1}"/>
    <cellStyle name="Normal 20" xfId="12" xr:uid="{9D50C565-4336-4F26-AA94-182531E78288}"/>
    <cellStyle name="Normal 22" xfId="13" xr:uid="{53060E5A-214F-4473-A4A7-E509C836766F}"/>
    <cellStyle name="Normal 23" xfId="14" xr:uid="{D26C4289-6741-442F-9E09-393F88E5C507}"/>
    <cellStyle name="Normal 25" xfId="15" xr:uid="{2C59DBD8-87B0-4C9A-B074-80E7BB896FDC}"/>
    <cellStyle name="Normal 26" xfId="16" xr:uid="{352CD78A-DECE-4FA8-944F-9A481ABA5DA0}"/>
    <cellStyle name="Normal 29" xfId="23" xr:uid="{3FA418C4-F70E-4865-AE9A-F1502A21A93E}"/>
    <cellStyle name="Normal 3" xfId="10" xr:uid="{E5283B50-3FC5-420E-BEAE-169328A4FE4A}"/>
    <cellStyle name="Normal 42" xfId="6" xr:uid="{4521BCB3-78A7-4191-90A2-BCC0EE195D38}"/>
    <cellStyle name="Normal 6" xfId="8" xr:uid="{E0B0F475-E478-4F52-AB39-4F2422E6BBFC}"/>
    <cellStyle name="Normal 61" xfId="7" xr:uid="{7E2674FF-35E8-4502-8A3B-141234ED79E2}"/>
    <cellStyle name="Normal 7" xfId="11" xr:uid="{A7025292-275A-42FA-A6A3-6B6C8384BD42}"/>
    <cellStyle name="Normal 72" xfId="2" xr:uid="{00000000-0005-0000-0000-000004000000}"/>
    <cellStyle name="Normal 8" xfId="17" xr:uid="{F33E2F6E-744A-4F0D-B60C-CB3D81D66BDC}"/>
    <cellStyle name="Percent 2" xfId="5" xr:uid="{C6480D38-3CA5-43C0-AC7F-66FEC9468B97}"/>
  </cellStyles>
  <dxfs count="33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worksheet" Target="worksheets/sheet63.xml"/><Relationship Id="rId68" Type="http://schemas.openxmlformats.org/officeDocument/2006/relationships/worksheet" Target="worksheets/sheet68.xml"/><Relationship Id="rId76" Type="http://schemas.openxmlformats.org/officeDocument/2006/relationships/worksheet" Target="worksheets/sheet76.xml"/><Relationship Id="rId84" Type="http://schemas.openxmlformats.org/officeDocument/2006/relationships/externalLink" Target="externalLinks/externalLink1.xml"/><Relationship Id="rId89" Type="http://schemas.openxmlformats.org/officeDocument/2006/relationships/externalLink" Target="externalLinks/externalLink6.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worksheet" Target="worksheets/sheet74.xml"/><Relationship Id="rId79" Type="http://schemas.openxmlformats.org/officeDocument/2006/relationships/worksheet" Target="worksheets/sheet79.xml"/><Relationship Id="rId87" Type="http://schemas.openxmlformats.org/officeDocument/2006/relationships/externalLink" Target="externalLinks/externalLink4.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82.xml"/><Relationship Id="rId90" Type="http://schemas.openxmlformats.org/officeDocument/2006/relationships/theme" Target="theme/theme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worksheet" Target="worksheets/sheet77.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80" Type="http://schemas.openxmlformats.org/officeDocument/2006/relationships/worksheet" Target="worksheets/sheet80.xml"/><Relationship Id="rId85" Type="http://schemas.openxmlformats.org/officeDocument/2006/relationships/externalLink" Target="externalLinks/externalLink2.xml"/><Relationship Id="rId93"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worksheet" Target="worksheets/sheet83.xml"/><Relationship Id="rId88" Type="http://schemas.openxmlformats.org/officeDocument/2006/relationships/externalLink" Target="externalLinks/externalLink5.xml"/><Relationship Id="rId91"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1" Type="http://schemas.openxmlformats.org/officeDocument/2006/relationships/image" Target="../media/image4.wmf"/></Relationships>
</file>

<file path=xl/drawings/_rels/drawing5.xml.rels><?xml version="1.0" encoding="UTF-8" standalone="yes"?>
<Relationships xmlns="http://schemas.openxmlformats.org/package/2006/relationships"><Relationship Id="rId1" Type="http://schemas.openxmlformats.org/officeDocument/2006/relationships/image" Target="../media/image5.emf"/></Relationships>
</file>

<file path=xl/drawings/_rels/drawing6.xml.rels><?xml version="1.0" encoding="UTF-8" standalone="yes"?>
<Relationships xmlns="http://schemas.openxmlformats.org/package/2006/relationships"><Relationship Id="rId1" Type="http://schemas.openxmlformats.org/officeDocument/2006/relationships/image" Target="../media/image5.emf"/></Relationships>
</file>

<file path=xl/drawings/drawing1.xml><?xml version="1.0" encoding="utf-8"?>
<xdr:wsDr xmlns:xdr="http://schemas.openxmlformats.org/drawingml/2006/spreadsheetDrawing" xmlns:a="http://schemas.openxmlformats.org/drawingml/2006/main">
  <xdr:twoCellAnchor editAs="oneCell">
    <xdr:from>
      <xdr:col>11</xdr:col>
      <xdr:colOff>923193</xdr:colOff>
      <xdr:row>0</xdr:row>
      <xdr:rowOff>0</xdr:rowOff>
    </xdr:from>
    <xdr:to>
      <xdr:col>13</xdr:col>
      <xdr:colOff>273295</xdr:colOff>
      <xdr:row>2</xdr:row>
      <xdr:rowOff>144340</xdr:rowOff>
    </xdr:to>
    <xdr:pic>
      <xdr:nvPicPr>
        <xdr:cNvPr id="2" name="Picture 2">
          <a:extLst>
            <a:ext uri="{FF2B5EF4-FFF2-40B4-BE49-F238E27FC236}">
              <a16:creationId xmlns:a16="http://schemas.microsoft.com/office/drawing/2014/main" id="{C70A5B25-79A7-4F7A-BC47-285784D16D26}"/>
            </a:ext>
          </a:extLst>
        </xdr:cNvPr>
        <xdr:cNvPicPr>
          <a:picLocks noChangeAspect="1"/>
        </xdr:cNvPicPr>
      </xdr:nvPicPr>
      <xdr:blipFill>
        <a:blip xmlns:r="http://schemas.openxmlformats.org/officeDocument/2006/relationships" r:embed="rId1"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14686818" y="0"/>
          <a:ext cx="1721827" cy="46819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38101</xdr:rowOff>
    </xdr:from>
    <xdr:to>
      <xdr:col>0</xdr:col>
      <xdr:colOff>752475</xdr:colOff>
      <xdr:row>3</xdr:row>
      <xdr:rowOff>28576</xdr:rowOff>
    </xdr:to>
    <xdr:pic>
      <xdr:nvPicPr>
        <xdr:cNvPr id="2" name="Picture 1">
          <a:extLst>
            <a:ext uri="{FF2B5EF4-FFF2-40B4-BE49-F238E27FC236}">
              <a16:creationId xmlns:a16="http://schemas.microsoft.com/office/drawing/2014/main" id="{9E761FC4-A678-4014-80D8-B4AC8792531C}"/>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38101"/>
          <a:ext cx="752475" cy="476250"/>
        </a:xfrm>
        <a:prstGeom prst="rect">
          <a:avLst/>
        </a:prstGeom>
        <a:noFill/>
        <a:ln>
          <a:noFill/>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xdr:colOff>
      <xdr:row>0</xdr:row>
      <xdr:rowOff>28561</xdr:rowOff>
    </xdr:from>
    <xdr:to>
      <xdr:col>1</xdr:col>
      <xdr:colOff>0</xdr:colOff>
      <xdr:row>3</xdr:row>
      <xdr:rowOff>38100</xdr:rowOff>
    </xdr:to>
    <xdr:pic>
      <xdr:nvPicPr>
        <xdr:cNvPr id="2" name="Picture 1">
          <a:extLst>
            <a:ext uri="{FF2B5EF4-FFF2-40B4-BE49-F238E27FC236}">
              <a16:creationId xmlns:a16="http://schemas.microsoft.com/office/drawing/2014/main" id="{0049B007-5111-4150-8C3C-B4DF44DB9898}"/>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 y="28561"/>
          <a:ext cx="838199" cy="495314"/>
        </a:xfrm>
        <a:prstGeom prst="rect">
          <a:avLst/>
        </a:prstGeom>
        <a:noFill/>
        <a:ln>
          <a:noFill/>
        </a:ln>
      </xdr:spPr>
    </xdr:pic>
    <xdr:clientData/>
  </xdr:twoCellAnchor>
</xdr:wsDr>
</file>

<file path=xl/drawings/drawing4.xml><?xml version="1.0" encoding="utf-8"?>
<xdr:wsDr xmlns:xdr="http://schemas.openxmlformats.org/drawingml/2006/spreadsheetDrawing" xmlns:a="http://schemas.openxmlformats.org/drawingml/2006/main">
  <xdr:twoCellAnchor>
    <xdr:from>
      <xdr:col>1</xdr:col>
      <xdr:colOff>3372970</xdr:colOff>
      <xdr:row>75</xdr:row>
      <xdr:rowOff>0</xdr:rowOff>
    </xdr:from>
    <xdr:to>
      <xdr:col>1</xdr:col>
      <xdr:colOff>3792679</xdr:colOff>
      <xdr:row>75</xdr:row>
      <xdr:rowOff>175652</xdr:rowOff>
    </xdr:to>
    <xdr:pic>
      <xdr:nvPicPr>
        <xdr:cNvPr id="2" name="Picture 2087" descr="j0105188">
          <a:extLst>
            <a:ext uri="{FF2B5EF4-FFF2-40B4-BE49-F238E27FC236}">
              <a16:creationId xmlns:a16="http://schemas.microsoft.com/office/drawing/2014/main" id="{08156C05-634E-41E2-9556-22052DF6E298}"/>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3239620" y="12849225"/>
          <a:ext cx="609" cy="166127"/>
        </a:xfrm>
        <a:prstGeom prst="rect">
          <a:avLst/>
        </a:prstGeom>
        <a:noFill/>
        <a:ln w="9525">
          <a:noFill/>
          <a:miter lim="800000"/>
          <a:headEnd/>
          <a:tailEnd/>
        </a:ln>
      </xdr:spPr>
    </xdr:pic>
    <xdr:clientData/>
  </xdr:twoCellAnchor>
  <xdr:twoCellAnchor>
    <xdr:from>
      <xdr:col>1</xdr:col>
      <xdr:colOff>3350559</xdr:colOff>
      <xdr:row>35</xdr:row>
      <xdr:rowOff>0</xdr:rowOff>
    </xdr:from>
    <xdr:to>
      <xdr:col>1</xdr:col>
      <xdr:colOff>3770268</xdr:colOff>
      <xdr:row>36</xdr:row>
      <xdr:rowOff>0</xdr:rowOff>
    </xdr:to>
    <xdr:pic>
      <xdr:nvPicPr>
        <xdr:cNvPr id="3" name="Picture 2087" descr="j0105188">
          <a:extLst>
            <a:ext uri="{FF2B5EF4-FFF2-40B4-BE49-F238E27FC236}">
              <a16:creationId xmlns:a16="http://schemas.microsoft.com/office/drawing/2014/main" id="{63658709-88E6-461B-A0D5-DBB4F5AF4B05}"/>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3236259" y="6372225"/>
          <a:ext cx="609" cy="1619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9</xdr:col>
      <xdr:colOff>1295401</xdr:colOff>
      <xdr:row>2</xdr:row>
      <xdr:rowOff>1</xdr:rowOff>
    </xdr:from>
    <xdr:to>
      <xdr:col>10</xdr:col>
      <xdr:colOff>819151</xdr:colOff>
      <xdr:row>3</xdr:row>
      <xdr:rowOff>152400</xdr:rowOff>
    </xdr:to>
    <xdr:pic>
      <xdr:nvPicPr>
        <xdr:cNvPr id="2" name="Picture 1">
          <a:extLst>
            <a:ext uri="{FF2B5EF4-FFF2-40B4-BE49-F238E27FC236}">
              <a16:creationId xmlns:a16="http://schemas.microsoft.com/office/drawing/2014/main" id="{BFA65624-C1A6-4C4B-B090-6349F7B5825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839201" y="323851"/>
          <a:ext cx="990600" cy="31432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10</xdr:col>
      <xdr:colOff>1397000</xdr:colOff>
      <xdr:row>1</xdr:row>
      <xdr:rowOff>111125</xdr:rowOff>
    </xdr:from>
    <xdr:to>
      <xdr:col>12</xdr:col>
      <xdr:colOff>133350</xdr:colOff>
      <xdr:row>3</xdr:row>
      <xdr:rowOff>107949</xdr:rowOff>
    </xdr:to>
    <xdr:pic>
      <xdr:nvPicPr>
        <xdr:cNvPr id="2" name="Picture 1">
          <a:extLst>
            <a:ext uri="{FF2B5EF4-FFF2-40B4-BE49-F238E27FC236}">
              <a16:creationId xmlns:a16="http://schemas.microsoft.com/office/drawing/2014/main" id="{5FBF4B89-8824-4D3D-AE53-D2F11E588FC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921750" y="273050"/>
          <a:ext cx="1003300" cy="32067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gsf03\data\Users\apapke\Desktop\Super%20Co%20Op\Super%20Co%20Op%20RFP%201902%20Price%20Catalog%202019-20%20RESULTS%20-%20110149%20Sku'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gsf03\data\Users\Maria\Desktop\19-20%20Bids\Important%20(Big)%20Bids\Super%20Coop%20RFP%201902%202019%20Information%20Submission%20Worksheet.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baf.com\wcshares\Bid_Dept\2%20-%20Bid%20Pricing%20Quotes\Copy%20of%20Foodservice_%2311.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baf.com\wcshares\Bid_Dept\USDA%20Commodity%20Program%20-%20Potatoes\SEPDS\SEPDS%2018-19%20SY\BAF%20ONLY%20-%20DO%20NOT%20SEND%20THIS%20FILE%20OUT%20-%20Basic%20American%20Foods%20SEPDS%20SY1819.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Z:\Price%20Lists\FS_8\Validation%20Files\Foodservice_%238_Freight.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livadmfile01\FS%20Marketing\Jill\Price%20Lists\2021%20Price%20List%20and%20Blanket%20Bids\Fernando's\National%20Fernando's%20Price%20List%20effective%207.1.2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ice Catalog 2019-20"/>
      <sheetName val="Sheet3"/>
      <sheetName val="Apple Slices"/>
      <sheetName val="Apple Sauce "/>
    </sheetNames>
    <sheetDataSet>
      <sheetData sheetId="0"/>
      <sheetData sheetId="1">
        <row r="1">
          <cell r="A1" t="str">
            <v>ASIAN</v>
          </cell>
        </row>
        <row r="2">
          <cell r="A2" t="str">
            <v>BAKERY</v>
          </cell>
        </row>
        <row r="3">
          <cell r="A3" t="str">
            <v>BEEF</v>
          </cell>
        </row>
        <row r="4">
          <cell r="A4" t="str">
            <v>BOXED MEALS</v>
          </cell>
        </row>
        <row r="5">
          <cell r="A5" t="str">
            <v>BREAKFAST</v>
          </cell>
        </row>
        <row r="6">
          <cell r="A6" t="str">
            <v>BURRITOS</v>
          </cell>
        </row>
        <row r="7">
          <cell r="A7" t="str">
            <v>CANNED GOODS</v>
          </cell>
        </row>
        <row r="8">
          <cell r="A8" t="str">
            <v>CHEESE</v>
          </cell>
        </row>
        <row r="9">
          <cell r="A9" t="str">
            <v>CHICKEN</v>
          </cell>
        </row>
        <row r="10">
          <cell r="A10" t="str">
            <v>CONDIMENTS</v>
          </cell>
        </row>
        <row r="11">
          <cell r="A11" t="str">
            <v>COOKIES</v>
          </cell>
        </row>
        <row r="12">
          <cell r="A12" t="str">
            <v>DRESSING</v>
          </cell>
        </row>
        <row r="13">
          <cell r="A13" t="str">
            <v>EGGS</v>
          </cell>
        </row>
        <row r="14">
          <cell r="A14" t="str">
            <v>FISH</v>
          </cell>
        </row>
        <row r="15">
          <cell r="A15" t="str">
            <v>FRUIT</v>
          </cell>
        </row>
        <row r="16">
          <cell r="A16" t="str">
            <v>HISPANIC</v>
          </cell>
        </row>
        <row r="17">
          <cell r="A17" t="str">
            <v>ITALIAN</v>
          </cell>
        </row>
        <row r="18">
          <cell r="A18" t="str">
            <v>MUFFIN</v>
          </cell>
        </row>
        <row r="19">
          <cell r="A19" t="str">
            <v>NUTS</v>
          </cell>
        </row>
        <row r="20">
          <cell r="A20" t="str">
            <v>PASTA</v>
          </cell>
        </row>
        <row r="21">
          <cell r="A21" t="str">
            <v>PIZZA</v>
          </cell>
        </row>
        <row r="22">
          <cell r="A22" t="str">
            <v>POCKETS</v>
          </cell>
        </row>
        <row r="23">
          <cell r="A23" t="str">
            <v>PORK</v>
          </cell>
        </row>
        <row r="24">
          <cell r="A24" t="str">
            <v>POTATOES</v>
          </cell>
        </row>
        <row r="25">
          <cell r="A25" t="str">
            <v>SANDWICHES</v>
          </cell>
        </row>
        <row r="26">
          <cell r="A26" t="str">
            <v>SAUCES</v>
          </cell>
        </row>
        <row r="27">
          <cell r="A27" t="str">
            <v>SNACKS</v>
          </cell>
        </row>
        <row r="28">
          <cell r="A28" t="str">
            <v>SOUPS</v>
          </cell>
        </row>
        <row r="29">
          <cell r="A29" t="str">
            <v>TOMATO</v>
          </cell>
        </row>
        <row r="30">
          <cell r="A30" t="str">
            <v>TURKEY</v>
          </cell>
        </row>
        <row r="31">
          <cell r="A31" t="str">
            <v>VEGETARIAN</v>
          </cell>
        </row>
      </sheetData>
      <sheetData sheetId="2"/>
      <sheetData sheetId="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rket Basket"/>
      <sheetName val="Instructions"/>
      <sheetName val="Sheet3"/>
      <sheetName val="Sheet1"/>
    </sheetNames>
    <sheetDataSet>
      <sheetData sheetId="0" refreshError="1"/>
      <sheetData sheetId="1" refreshError="1"/>
      <sheetData sheetId="2">
        <row r="1">
          <cell r="A1" t="str">
            <v>ASIAN</v>
          </cell>
        </row>
        <row r="2">
          <cell r="A2" t="str">
            <v>BAKERY</v>
          </cell>
        </row>
        <row r="3">
          <cell r="A3" t="str">
            <v>BEEF</v>
          </cell>
        </row>
        <row r="4">
          <cell r="A4" t="str">
            <v>BOXED MEALS</v>
          </cell>
        </row>
        <row r="5">
          <cell r="A5" t="str">
            <v>BREAKFAST</v>
          </cell>
        </row>
        <row r="6">
          <cell r="A6" t="str">
            <v>BURRITOS</v>
          </cell>
        </row>
        <row r="7">
          <cell r="A7" t="str">
            <v>CANNED GOODS</v>
          </cell>
        </row>
        <row r="8">
          <cell r="A8" t="str">
            <v>CHEESE</v>
          </cell>
        </row>
        <row r="9">
          <cell r="A9" t="str">
            <v>CHICKEN</v>
          </cell>
        </row>
        <row r="10">
          <cell r="A10" t="str">
            <v>CONDIMENTS</v>
          </cell>
        </row>
        <row r="11">
          <cell r="A11" t="str">
            <v>COOKIES</v>
          </cell>
        </row>
        <row r="12">
          <cell r="A12" t="str">
            <v>DRESSING</v>
          </cell>
        </row>
        <row r="13">
          <cell r="A13" t="str">
            <v>EGGS</v>
          </cell>
        </row>
        <row r="14">
          <cell r="A14" t="str">
            <v>FISH</v>
          </cell>
        </row>
        <row r="15">
          <cell r="A15" t="str">
            <v>FRUIT</v>
          </cell>
        </row>
        <row r="16">
          <cell r="A16" t="str">
            <v>HISPANIC</v>
          </cell>
        </row>
        <row r="17">
          <cell r="A17" t="str">
            <v>ITALIAN</v>
          </cell>
        </row>
        <row r="18">
          <cell r="A18" t="str">
            <v>MUFFIN</v>
          </cell>
        </row>
        <row r="19">
          <cell r="A19" t="str">
            <v>NUTS</v>
          </cell>
        </row>
        <row r="20">
          <cell r="A20" t="str">
            <v>PASTA</v>
          </cell>
        </row>
        <row r="21">
          <cell r="A21" t="str">
            <v>PIZZA</v>
          </cell>
        </row>
        <row r="22">
          <cell r="A22" t="str">
            <v>POCKETS</v>
          </cell>
        </row>
        <row r="23">
          <cell r="A23" t="str">
            <v>PORK</v>
          </cell>
        </row>
        <row r="24">
          <cell r="A24" t="str">
            <v>POTATOES</v>
          </cell>
        </row>
        <row r="25">
          <cell r="A25" t="str">
            <v>SANDWICHES</v>
          </cell>
        </row>
        <row r="26">
          <cell r="A26" t="str">
            <v>SAUCES</v>
          </cell>
        </row>
        <row r="27">
          <cell r="A27" t="str">
            <v>SNACKS</v>
          </cell>
        </row>
        <row r="28">
          <cell r="A28" t="str">
            <v>SOUPS</v>
          </cell>
        </row>
        <row r="29">
          <cell r="A29" t="str">
            <v>TOMATO</v>
          </cell>
        </row>
        <row r="30">
          <cell r="A30" t="str">
            <v>TURKEY</v>
          </cell>
        </row>
        <row r="31">
          <cell r="A31" t="str">
            <v>VEGETARIAN</v>
          </cell>
        </row>
      </sheetData>
      <sheetData sheetId="3"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L#2 APRIL 28 2008"/>
      <sheetName val="PL#3 DEC 15 2008"/>
      <sheetName val="Monarch - do not use"/>
      <sheetName val="USF Publication Version"/>
      <sheetName val="Publication Version"/>
      <sheetName val="FS_National"/>
      <sheetName val="FS_Florida"/>
      <sheetName val="Freight Factors"/>
      <sheetName val="PL#11 JAN 15 2021"/>
      <sheetName val="US Foods Price List"/>
      <sheetName val="GFS Price List"/>
      <sheetName val="Sysco Price List"/>
      <sheetName val="ALL PRODS"/>
      <sheetName val="Operator Pricing"/>
    </sheetNames>
    <sheetDataSet>
      <sheetData sheetId="0"/>
      <sheetData sheetId="1"/>
      <sheetData sheetId="2"/>
      <sheetData sheetId="3"/>
      <sheetData sheetId="4"/>
      <sheetData sheetId="5"/>
      <sheetData sheetId="6"/>
      <sheetData sheetId="7">
        <row r="6">
          <cell r="C6">
            <v>0.21</v>
          </cell>
          <cell r="D6">
            <v>0.17</v>
          </cell>
          <cell r="E6">
            <v>0.17</v>
          </cell>
        </row>
        <row r="7">
          <cell r="C7">
            <v>0.32</v>
          </cell>
          <cell r="D7">
            <v>0.23</v>
          </cell>
          <cell r="E7">
            <v>0.17</v>
          </cell>
        </row>
      </sheetData>
      <sheetData sheetId="8"/>
      <sheetData sheetId="9"/>
      <sheetData sheetId="10"/>
      <sheetData sheetId="11"/>
      <sheetData sheetId="12"/>
      <sheetData sheetId="13"/>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PA SEPDS"/>
      <sheetName val="status"/>
    </sheetNames>
    <sheetDataSet>
      <sheetData sheetId="0"/>
      <sheetData sheetId="1">
        <row r="1">
          <cell r="A1" t="str">
            <v>A</v>
          </cell>
        </row>
        <row r="2">
          <cell r="A2" t="str">
            <v>N</v>
          </cell>
        </row>
        <row r="3">
          <cell r="A3" t="str">
            <v>R</v>
          </cell>
        </row>
        <row r="4">
          <cell r="A4" t="str">
            <v>X</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L#2 APRIL 28 2008"/>
      <sheetName val="PL#3 DEC 15 2008"/>
      <sheetName val="Monarch - do not use"/>
      <sheetName val="USF Publication Version"/>
      <sheetName val="Publication Version"/>
      <sheetName val="FS_National"/>
      <sheetName val="Freight Factors"/>
      <sheetName val="PL#8 JULY 1 2018"/>
      <sheetName val="US Foods Price List"/>
      <sheetName val="GFS Price List"/>
      <sheetName val="Sysco Price List"/>
    </sheetNames>
    <sheetDataSet>
      <sheetData sheetId="0"/>
      <sheetData sheetId="1"/>
      <sheetData sheetId="2"/>
      <sheetData sheetId="3"/>
      <sheetData sheetId="4"/>
      <sheetData sheetId="5"/>
      <sheetData sheetId="6">
        <row r="6">
          <cell r="G6">
            <v>8.77E-2</v>
          </cell>
        </row>
      </sheetData>
      <sheetData sheetId="7"/>
      <sheetData sheetId="8"/>
      <sheetData sheetId="9"/>
      <sheetData sheetId="10"/>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ernando's"/>
      <sheetName val="Fernando's West"/>
      <sheetName val="Fernando's East"/>
      <sheetName val="Blanket Allowance Guidelines"/>
      <sheetName val="Fernando's Blanket Bid -CN ONLY"/>
      <sheetName val="Fernando's Blanket Bid -Non CN"/>
      <sheetName val="My Sheet"/>
    </sheetNames>
    <sheetDataSet>
      <sheetData sheetId="0">
        <row r="1">
          <cell r="B1"/>
          <cell r="C1"/>
          <cell r="D1"/>
          <cell r="E1"/>
          <cell r="F1"/>
          <cell r="G1"/>
          <cell r="H1"/>
          <cell r="I1"/>
          <cell r="J1"/>
          <cell r="K1"/>
          <cell r="L1"/>
          <cell r="M1"/>
          <cell r="N1"/>
          <cell r="O1"/>
          <cell r="P1"/>
          <cell r="Q1"/>
          <cell r="R1"/>
          <cell r="S1"/>
        </row>
        <row r="2">
          <cell r="B2"/>
          <cell r="C2"/>
          <cell r="D2"/>
          <cell r="E2"/>
          <cell r="F2"/>
          <cell r="G2"/>
          <cell r="H2"/>
          <cell r="I2"/>
          <cell r="J2"/>
          <cell r="K2"/>
          <cell r="L2"/>
          <cell r="M2"/>
          <cell r="N2"/>
          <cell r="O2"/>
          <cell r="P2"/>
          <cell r="Q2"/>
          <cell r="R2"/>
          <cell r="S2"/>
        </row>
        <row r="3">
          <cell r="B3"/>
          <cell r="C3"/>
          <cell r="D3"/>
          <cell r="E3"/>
          <cell r="F3"/>
          <cell r="G3"/>
          <cell r="H3"/>
          <cell r="I3"/>
          <cell r="J3"/>
          <cell r="K3"/>
          <cell r="L3"/>
          <cell r="M3"/>
          <cell r="N3"/>
          <cell r="O3"/>
          <cell r="P3"/>
          <cell r="Q3"/>
          <cell r="R3"/>
          <cell r="S3"/>
        </row>
        <row r="4">
          <cell r="B4"/>
          <cell r="C4"/>
          <cell r="D4"/>
          <cell r="E4"/>
          <cell r="F4"/>
          <cell r="G4"/>
          <cell r="H4"/>
          <cell r="I4"/>
          <cell r="J4"/>
          <cell r="K4"/>
          <cell r="L4"/>
          <cell r="M4"/>
          <cell r="N4"/>
          <cell r="O4"/>
          <cell r="P4"/>
          <cell r="Q4"/>
          <cell r="R4"/>
          <cell r="S4"/>
        </row>
        <row r="5">
          <cell r="B5"/>
          <cell r="C5" t="str">
            <v>FER-12</v>
          </cell>
          <cell r="D5"/>
          <cell r="E5"/>
          <cell r="F5"/>
          <cell r="G5"/>
          <cell r="H5"/>
          <cell r="I5"/>
          <cell r="J5"/>
          <cell r="K5"/>
          <cell r="L5"/>
          <cell r="M5"/>
          <cell r="N5"/>
          <cell r="O5"/>
          <cell r="P5"/>
          <cell r="Q5"/>
          <cell r="R5"/>
          <cell r="S5"/>
        </row>
        <row r="6">
          <cell r="B6"/>
          <cell r="C6" t="str">
            <v>July 01, 2021</v>
          </cell>
          <cell r="D6"/>
          <cell r="E6"/>
          <cell r="F6"/>
          <cell r="G6"/>
          <cell r="H6"/>
          <cell r="I6"/>
          <cell r="J6"/>
          <cell r="K6"/>
          <cell r="L6"/>
          <cell r="M6"/>
          <cell r="N6"/>
          <cell r="O6"/>
          <cell r="P6"/>
          <cell r="Q6"/>
          <cell r="R6"/>
          <cell r="S6"/>
        </row>
        <row r="7">
          <cell r="B7"/>
          <cell r="C7" t="str">
            <v>July 01, 2020 Revised 6.29.20 Beef Pricing Increase</v>
          </cell>
          <cell r="D7"/>
          <cell r="E7"/>
          <cell r="F7"/>
          <cell r="G7"/>
          <cell r="H7"/>
          <cell r="I7"/>
          <cell r="J7"/>
          <cell r="K7"/>
          <cell r="L7"/>
          <cell r="M7"/>
          <cell r="N7"/>
          <cell r="O7"/>
          <cell r="P7"/>
          <cell r="Q7"/>
          <cell r="R7"/>
          <cell r="S7"/>
        </row>
        <row r="8">
          <cell r="B8"/>
          <cell r="C8"/>
          <cell r="D8"/>
          <cell r="E8"/>
          <cell r="F8"/>
          <cell r="G8"/>
          <cell r="H8"/>
          <cell r="I8"/>
          <cell r="J8"/>
          <cell r="K8"/>
          <cell r="L8"/>
          <cell r="M8"/>
          <cell r="N8"/>
          <cell r="O8"/>
          <cell r="P8"/>
          <cell r="Q8"/>
          <cell r="R8"/>
          <cell r="S8"/>
        </row>
        <row r="9">
          <cell r="B9"/>
          <cell r="C9"/>
          <cell r="D9"/>
          <cell r="E9"/>
          <cell r="F9"/>
          <cell r="G9"/>
          <cell r="H9"/>
          <cell r="I9"/>
          <cell r="J9"/>
          <cell r="K9"/>
          <cell r="L9"/>
          <cell r="M9"/>
          <cell r="N9"/>
          <cell r="O9"/>
          <cell r="P9"/>
          <cell r="Q9"/>
          <cell r="R9"/>
          <cell r="S9"/>
        </row>
        <row r="10">
          <cell r="B10"/>
          <cell r="C10"/>
          <cell r="D10"/>
          <cell r="E10"/>
          <cell r="F10"/>
          <cell r="G10"/>
          <cell r="H10"/>
          <cell r="I10"/>
          <cell r="J10"/>
          <cell r="K10"/>
          <cell r="L10"/>
          <cell r="M10"/>
          <cell r="N10"/>
          <cell r="O10"/>
          <cell r="P10"/>
          <cell r="Q10"/>
          <cell r="R10"/>
          <cell r="S10"/>
        </row>
        <row r="11">
          <cell r="B11"/>
          <cell r="C11"/>
          <cell r="D11"/>
          <cell r="E11"/>
          <cell r="F11"/>
          <cell r="G11"/>
          <cell r="H11"/>
          <cell r="I11"/>
          <cell r="J11"/>
          <cell r="K11"/>
          <cell r="L11"/>
          <cell r="M11"/>
          <cell r="N11"/>
          <cell r="P11" t="str">
            <v>A</v>
          </cell>
          <cell r="Q11" t="str">
            <v>B</v>
          </cell>
          <cell r="R11" t="str">
            <v>C</v>
          </cell>
          <cell r="S11" t="str">
            <v>D</v>
          </cell>
        </row>
        <row r="12">
          <cell r="B12" t="str">
            <v>Code</v>
          </cell>
          <cell r="C12" t="str">
            <v>Product</v>
          </cell>
          <cell r="D12" t="str">
            <v>Brand</v>
          </cell>
          <cell r="E12" t="str">
            <v>GTIN Code</v>
          </cell>
          <cell r="F12" t="str">
            <v>Ounce
Size</v>
          </cell>
          <cell r="G12" t="str">
            <v>Approx Case
Pack</v>
          </cell>
          <cell r="H12" t="str">
            <v>Case
Net 
Weight</v>
          </cell>
          <cell r="I12" t="str">
            <v>Case
Cube</v>
          </cell>
          <cell r="J12" t="str">
            <v>Pallet
Count</v>
          </cell>
          <cell r="K12" t="str">
            <v>Pallet
Tie/High</v>
          </cell>
          <cell r="L12" t="str">
            <v>East
0-2999</v>
          </cell>
          <cell r="M12" t="str">
            <v>East
3000-4999</v>
          </cell>
          <cell r="N12" t="str">
            <v>West
0-2999</v>
          </cell>
          <cell r="O12" t="str">
            <v>Redistibution - DOT Price</v>
          </cell>
          <cell r="P12" t="str">
            <v>CASE 5,000-9,999 lbs</v>
          </cell>
          <cell r="Q12" t="str">
            <v>CASE 10,000-19,999 lbs</v>
          </cell>
          <cell r="R12" t="str">
            <v>CASE 20,000-29,999 lbs</v>
          </cell>
          <cell r="S12" t="str">
            <v>CASE 30,000-truckload</v>
          </cell>
        </row>
        <row r="13">
          <cell r="B13" t="str">
            <v>CHILD NUTRITION - BREAKFAST</v>
          </cell>
          <cell r="C13"/>
          <cell r="D13"/>
          <cell r="E13"/>
          <cell r="F13"/>
          <cell r="G13"/>
          <cell r="H13"/>
          <cell r="I13"/>
          <cell r="J13"/>
          <cell r="K13"/>
          <cell r="L13"/>
          <cell r="M13"/>
          <cell r="N13"/>
          <cell r="O13"/>
          <cell r="P13"/>
          <cell r="Q13"/>
          <cell r="R13"/>
          <cell r="S13"/>
        </row>
        <row r="14">
          <cell r="B14"/>
          <cell r="C14" t="str">
            <v>Breakfast Burritos - Bulk</v>
          </cell>
          <cell r="D14"/>
          <cell r="E14"/>
          <cell r="F14"/>
          <cell r="G14"/>
          <cell r="H14"/>
          <cell r="I14"/>
          <cell r="J14"/>
          <cell r="K14"/>
          <cell r="L14"/>
          <cell r="M14"/>
          <cell r="N14"/>
          <cell r="O14"/>
          <cell r="P14"/>
          <cell r="Q14"/>
          <cell r="R14"/>
          <cell r="S14"/>
        </row>
        <row r="15">
          <cell r="B15">
            <v>5220</v>
          </cell>
          <cell r="C15" t="str">
            <v>WG Egg &amp; Cheese Breakfast Burrito, CN</v>
          </cell>
          <cell r="D15" t="str">
            <v>Fernando's</v>
          </cell>
          <cell r="E15" t="str">
            <v>00075278052204</v>
          </cell>
          <cell r="F15">
            <v>3.5</v>
          </cell>
          <cell r="G15" t="str">
            <v>1/90 ct</v>
          </cell>
          <cell r="H15">
            <v>19.68</v>
          </cell>
          <cell r="I15">
            <v>0.67</v>
          </cell>
          <cell r="J15">
            <v>80</v>
          </cell>
          <cell r="K15" t="str">
            <v>8x10</v>
          </cell>
          <cell r="L15">
            <v>50.99</v>
          </cell>
          <cell r="M15">
            <v>50.2</v>
          </cell>
          <cell r="N15">
            <v>50.59</v>
          </cell>
          <cell r="O15">
            <v>49.81</v>
          </cell>
          <cell r="P15">
            <v>49.21</v>
          </cell>
          <cell r="Q15">
            <v>48.03</v>
          </cell>
          <cell r="R15">
            <v>47.54</v>
          </cell>
          <cell r="S15">
            <v>47.05</v>
          </cell>
        </row>
        <row r="16">
          <cell r="B16">
            <v>5221</v>
          </cell>
          <cell r="C16" t="str">
            <v>WG Pork Sausage, Egg &amp; Cheese Breakfast Burrito, CN</v>
          </cell>
          <cell r="D16" t="str">
            <v>Fernando's</v>
          </cell>
          <cell r="E16" t="str">
            <v>00075278052211</v>
          </cell>
          <cell r="F16">
            <v>3.5</v>
          </cell>
          <cell r="G16" t="str">
            <v>1/90 ct</v>
          </cell>
          <cell r="H16">
            <v>19.68</v>
          </cell>
          <cell r="I16">
            <v>0.67</v>
          </cell>
          <cell r="J16">
            <v>80</v>
          </cell>
          <cell r="K16" t="str">
            <v>8x10</v>
          </cell>
          <cell r="L16">
            <v>51.19</v>
          </cell>
          <cell r="M16">
            <v>50.4</v>
          </cell>
          <cell r="N16">
            <v>50.79</v>
          </cell>
          <cell r="O16">
            <v>50.01</v>
          </cell>
          <cell r="P16">
            <v>49.41</v>
          </cell>
          <cell r="Q16">
            <v>48.23</v>
          </cell>
          <cell r="R16">
            <v>47.74</v>
          </cell>
          <cell r="S16">
            <v>47.25</v>
          </cell>
        </row>
        <row r="17">
          <cell r="B17"/>
          <cell r="C17" t="str">
            <v>Grab Wraps® - Bulk</v>
          </cell>
          <cell r="D17"/>
          <cell r="E17"/>
          <cell r="F17"/>
          <cell r="G17"/>
          <cell r="H17"/>
          <cell r="I17"/>
          <cell r="J17"/>
          <cell r="K17"/>
          <cell r="L17"/>
          <cell r="M17"/>
          <cell r="N17"/>
          <cell r="O17"/>
          <cell r="P17"/>
          <cell r="Q17"/>
          <cell r="R17"/>
          <cell r="S17"/>
        </row>
        <row r="18">
          <cell r="B18">
            <v>5264</v>
          </cell>
          <cell r="C18" t="str">
            <v>WG Cheese, Turkey Sausage &amp; Egg Grab Wraps®, CN</v>
          </cell>
          <cell r="D18" t="str">
            <v>Fernando's</v>
          </cell>
          <cell r="E18" t="str">
            <v>00075278052648</v>
          </cell>
          <cell r="F18">
            <v>2.81</v>
          </cell>
          <cell r="G18" t="str">
            <v>1/108 ct</v>
          </cell>
          <cell r="H18">
            <v>18.96</v>
          </cell>
          <cell r="I18">
            <v>0.73</v>
          </cell>
          <cell r="J18">
            <v>72</v>
          </cell>
          <cell r="K18" t="str">
            <v>18X4</v>
          </cell>
          <cell r="L18">
            <v>51.97</v>
          </cell>
          <cell r="M18">
            <v>51.21</v>
          </cell>
          <cell r="N18">
            <v>51.59</v>
          </cell>
          <cell r="O18">
            <v>50.83</v>
          </cell>
          <cell r="P18">
            <v>50.27</v>
          </cell>
          <cell r="Q18">
            <v>49.13</v>
          </cell>
          <cell r="R18">
            <v>48.65</v>
          </cell>
          <cell r="S18">
            <v>48.18</v>
          </cell>
        </row>
        <row r="19">
          <cell r="B19"/>
          <cell r="C19" t="str">
            <v>Cleaner Label Breakfast Burritos - Minimal Ingredients -  Individually Wrapped in Ovenable/Microwaveable Self Perforating Packaging</v>
          </cell>
          <cell r="D19"/>
          <cell r="E19"/>
          <cell r="F19"/>
          <cell r="G19"/>
          <cell r="H19"/>
          <cell r="I19"/>
          <cell r="J19"/>
          <cell r="K19"/>
          <cell r="L19"/>
          <cell r="M19"/>
          <cell r="N19"/>
          <cell r="O19"/>
          <cell r="P19"/>
          <cell r="Q19"/>
          <cell r="R19"/>
          <cell r="S19"/>
        </row>
        <row r="20">
          <cell r="B20">
            <v>5828</v>
          </cell>
          <cell r="C20" t="str">
            <v>WG Egg, Turkey Sausage, Potato &amp; Cheese Breakfast Burrito, IW CN</v>
          </cell>
          <cell r="D20" t="str">
            <v>Fernando's</v>
          </cell>
          <cell r="E20" t="str">
            <v>10075278058289</v>
          </cell>
          <cell r="F20">
            <v>3.5</v>
          </cell>
          <cell r="G20" t="str">
            <v>1/96 ct</v>
          </cell>
          <cell r="H20">
            <v>21</v>
          </cell>
          <cell r="I20">
            <v>1.3</v>
          </cell>
          <cell r="J20">
            <v>42</v>
          </cell>
          <cell r="K20" t="str">
            <v>6x7</v>
          </cell>
          <cell r="L20">
            <v>58.52</v>
          </cell>
          <cell r="M20">
            <v>57.68</v>
          </cell>
          <cell r="N20">
            <v>58.1</v>
          </cell>
          <cell r="O20">
            <v>57.26</v>
          </cell>
          <cell r="P20">
            <v>56.63</v>
          </cell>
          <cell r="Q20">
            <v>55.37</v>
          </cell>
          <cell r="R20">
            <v>54.85</v>
          </cell>
          <cell r="S20">
            <v>54.32</v>
          </cell>
        </row>
        <row r="21">
          <cell r="B21"/>
          <cell r="C21" t="str">
            <v>Breakfast Burritos - Individually Wrapped in Ovenable/Microwaveable Packaging</v>
          </cell>
          <cell r="D21"/>
          <cell r="E21"/>
          <cell r="F21"/>
          <cell r="G21"/>
          <cell r="H21"/>
          <cell r="I21"/>
          <cell r="J21"/>
          <cell r="K21"/>
          <cell r="L21"/>
          <cell r="M21"/>
          <cell r="N21"/>
          <cell r="O21"/>
          <cell r="P21"/>
          <cell r="Q21"/>
          <cell r="R21"/>
          <cell r="S21"/>
        </row>
        <row r="22">
          <cell r="B22">
            <v>5821</v>
          </cell>
          <cell r="C22" t="str">
            <v>WG Pork Sausage, Egg &amp; Cheese Breakfast Burrito, IW, CN</v>
          </cell>
          <cell r="D22" t="str">
            <v>Fernando's</v>
          </cell>
          <cell r="E22" t="str">
            <v>10075278058210</v>
          </cell>
          <cell r="F22">
            <v>3.5</v>
          </cell>
          <cell r="G22" t="str">
            <v>1/96 ct</v>
          </cell>
          <cell r="H22">
            <v>21</v>
          </cell>
          <cell r="I22">
            <v>1.3</v>
          </cell>
          <cell r="J22">
            <v>42</v>
          </cell>
          <cell r="K22" t="str">
            <v>6x7</v>
          </cell>
          <cell r="L22">
            <v>58.52</v>
          </cell>
          <cell r="M22">
            <v>57.68</v>
          </cell>
          <cell r="N22">
            <v>58.1</v>
          </cell>
          <cell r="O22">
            <v>57.26</v>
          </cell>
          <cell r="P22">
            <v>56.63</v>
          </cell>
          <cell r="Q22">
            <v>55.37</v>
          </cell>
          <cell r="R22">
            <v>54.85</v>
          </cell>
          <cell r="S22">
            <v>54.32</v>
          </cell>
        </row>
        <row r="23">
          <cell r="B23"/>
          <cell r="C23" t="str">
            <v>Grab Wraps® - Individually Wrapped in Ovenable/Microwaveable Self Perforating Packaging</v>
          </cell>
          <cell r="D23"/>
          <cell r="E23"/>
          <cell r="F23"/>
          <cell r="G23"/>
          <cell r="H23"/>
          <cell r="I23"/>
          <cell r="J23"/>
          <cell r="K23"/>
          <cell r="L23"/>
          <cell r="M23"/>
          <cell r="N23"/>
          <cell r="O23"/>
          <cell r="P23"/>
          <cell r="Q23"/>
          <cell r="R23"/>
          <cell r="S23"/>
        </row>
        <row r="24">
          <cell r="B24">
            <v>5864</v>
          </cell>
          <cell r="C24" t="str">
            <v>WG Cheese, Turkey Sausage &amp; Egg Grab Wraps®, CN</v>
          </cell>
          <cell r="D24" t="str">
            <v>Fernando's</v>
          </cell>
          <cell r="E24" t="str">
            <v>10075278058647</v>
          </cell>
          <cell r="F24">
            <v>2.81</v>
          </cell>
          <cell r="G24" t="str">
            <v>1/120 ct</v>
          </cell>
          <cell r="H24">
            <v>21.07</v>
          </cell>
          <cell r="I24">
            <v>1.3</v>
          </cell>
          <cell r="J24">
            <v>42</v>
          </cell>
          <cell r="K24" t="str">
            <v>6x7</v>
          </cell>
          <cell r="L24">
            <v>60.18</v>
          </cell>
          <cell r="M24">
            <v>59.34</v>
          </cell>
          <cell r="N24">
            <v>59.76</v>
          </cell>
          <cell r="O24">
            <v>58.92</v>
          </cell>
          <cell r="P24">
            <v>58.29</v>
          </cell>
          <cell r="Q24">
            <v>57.02</v>
          </cell>
          <cell r="R24">
            <v>56.5</v>
          </cell>
          <cell r="S24">
            <v>55.97</v>
          </cell>
        </row>
        <row r="25">
          <cell r="B25" t="str">
            <v>CHILD NUTRITION - LUNCH</v>
          </cell>
          <cell r="C25"/>
          <cell r="D25"/>
          <cell r="E25"/>
          <cell r="F25"/>
          <cell r="G25"/>
          <cell r="H25"/>
          <cell r="I25"/>
          <cell r="J25"/>
          <cell r="K25"/>
          <cell r="L25"/>
          <cell r="M25"/>
          <cell r="N25"/>
          <cell r="O25"/>
          <cell r="P25"/>
          <cell r="Q25"/>
          <cell r="R25"/>
          <cell r="S25"/>
        </row>
        <row r="26">
          <cell r="B26"/>
          <cell r="C26" t="str">
            <v>Cleaner Label Lunch Burritos - Minimal Ingredients -  Bulk</v>
          </cell>
          <cell r="D26"/>
          <cell r="E26"/>
          <cell r="F26"/>
          <cell r="G26"/>
          <cell r="H26"/>
          <cell r="I26"/>
          <cell r="J26"/>
          <cell r="K26"/>
          <cell r="L26"/>
          <cell r="M26"/>
          <cell r="N26"/>
          <cell r="O26"/>
          <cell r="P26"/>
          <cell r="Q26"/>
          <cell r="R26"/>
          <cell r="S26"/>
        </row>
        <row r="27">
          <cell r="B27">
            <v>5229</v>
          </cell>
          <cell r="C27" t="str">
            <v>WG NAE Chicken Chili Fiesta Stix®, Pre-Fried, CN</v>
          </cell>
          <cell r="D27" t="str">
            <v>Fernando's</v>
          </cell>
          <cell r="E27" t="str">
            <v>00075278052297</v>
          </cell>
          <cell r="F27">
            <v>2.9</v>
          </cell>
          <cell r="G27" t="str">
            <v>1/54 ct</v>
          </cell>
          <cell r="H27">
            <v>9.7799999999999994</v>
          </cell>
          <cell r="I27">
            <v>0.38</v>
          </cell>
          <cell r="J27">
            <v>136</v>
          </cell>
          <cell r="K27" t="str">
            <v>17x8</v>
          </cell>
          <cell r="L27">
            <v>26.26</v>
          </cell>
          <cell r="M27">
            <v>25.86</v>
          </cell>
          <cell r="N27">
            <v>26.06</v>
          </cell>
          <cell r="O27">
            <v>25.67</v>
          </cell>
          <cell r="P27">
            <v>25.38</v>
          </cell>
          <cell r="Q27">
            <v>24.79</v>
          </cell>
          <cell r="R27">
            <v>24.54</v>
          </cell>
          <cell r="S27">
            <v>24.3</v>
          </cell>
        </row>
        <row r="28">
          <cell r="B28"/>
          <cell r="C28" t="str">
            <v>Burritos - Bulk</v>
          </cell>
          <cell r="D28"/>
          <cell r="E28"/>
          <cell r="F28"/>
          <cell r="G28"/>
          <cell r="H28"/>
          <cell r="I28"/>
          <cell r="J28"/>
          <cell r="K28"/>
          <cell r="L28"/>
          <cell r="M28"/>
          <cell r="N28"/>
          <cell r="O28"/>
          <cell r="P28"/>
          <cell r="Q28"/>
          <cell r="R28"/>
          <cell r="S28"/>
        </row>
        <row r="29">
          <cell r="B29">
            <v>5210</v>
          </cell>
          <cell r="C29" t="str">
            <v>WG Beef Chili, Cheese &amp; Bean Fiesta Burrito, PF, LB, CN</v>
          </cell>
          <cell r="D29" t="str">
            <v>Fernando's</v>
          </cell>
          <cell r="E29" t="str">
            <v>00075278052105</v>
          </cell>
          <cell r="F29">
            <v>5</v>
          </cell>
          <cell r="G29" t="str">
            <v>1/60 ct</v>
          </cell>
          <cell r="H29">
            <v>18.75</v>
          </cell>
          <cell r="I29">
            <v>0.67</v>
          </cell>
          <cell r="J29">
            <v>80</v>
          </cell>
          <cell r="K29" t="str">
            <v>8x10</v>
          </cell>
          <cell r="L29">
            <v>45.44</v>
          </cell>
          <cell r="M29">
            <v>44.69</v>
          </cell>
          <cell r="N29">
            <v>45.07</v>
          </cell>
          <cell r="O29">
            <v>44.32</v>
          </cell>
          <cell r="P29">
            <v>43.75</v>
          </cell>
          <cell r="Q29">
            <v>42.63</v>
          </cell>
          <cell r="R29">
            <v>42.16</v>
          </cell>
          <cell r="S29">
            <v>41.69</v>
          </cell>
        </row>
        <row r="30">
          <cell r="B30">
            <v>5211</v>
          </cell>
          <cell r="C30" t="str">
            <v>WG Taco Snack, Bulk, CN</v>
          </cell>
          <cell r="D30" t="str">
            <v>Fernando's</v>
          </cell>
          <cell r="E30" t="str">
            <v>00075278052112</v>
          </cell>
          <cell r="F30">
            <v>5</v>
          </cell>
          <cell r="G30" t="str">
            <v>1/60 ct</v>
          </cell>
          <cell r="H30">
            <v>18.75</v>
          </cell>
          <cell r="I30">
            <v>0.67</v>
          </cell>
          <cell r="J30">
            <v>80</v>
          </cell>
          <cell r="K30" t="str">
            <v>8x10</v>
          </cell>
          <cell r="L30">
            <v>45.57</v>
          </cell>
          <cell r="M30">
            <v>44.82</v>
          </cell>
          <cell r="N30">
            <v>45.2</v>
          </cell>
          <cell r="O30">
            <v>44.45</v>
          </cell>
          <cell r="P30">
            <v>43.88</v>
          </cell>
          <cell r="Q30">
            <v>42.76</v>
          </cell>
          <cell r="R30">
            <v>42.29</v>
          </cell>
          <cell r="S30">
            <v>41.82</v>
          </cell>
        </row>
        <row r="31">
          <cell r="B31">
            <v>5212</v>
          </cell>
          <cell r="C31" t="str">
            <v>WG Chicken, Cheese &amp; Bean Burrito, LB, CN</v>
          </cell>
          <cell r="D31" t="str">
            <v>Fernando's</v>
          </cell>
          <cell r="E31" t="str">
            <v>00075278052129</v>
          </cell>
          <cell r="F31">
            <v>5</v>
          </cell>
          <cell r="G31" t="str">
            <v>1/60 ct</v>
          </cell>
          <cell r="H31">
            <v>18.75</v>
          </cell>
          <cell r="I31">
            <v>0.67</v>
          </cell>
          <cell r="J31">
            <v>80</v>
          </cell>
          <cell r="K31" t="str">
            <v>8x10</v>
          </cell>
          <cell r="L31">
            <v>41.26</v>
          </cell>
          <cell r="M31">
            <v>40.51</v>
          </cell>
          <cell r="N31">
            <v>40.89</v>
          </cell>
          <cell r="O31">
            <v>40.14</v>
          </cell>
          <cell r="P31">
            <v>39.57</v>
          </cell>
          <cell r="Q31">
            <v>38.450000000000003</v>
          </cell>
          <cell r="R31">
            <v>37.979999999999997</v>
          </cell>
          <cell r="S31">
            <v>37.51</v>
          </cell>
        </row>
        <row r="32">
          <cell r="B32">
            <v>5213</v>
          </cell>
          <cell r="C32" t="str">
            <v>WG Cheesy Chicken Burrito, CN</v>
          </cell>
          <cell r="D32" t="str">
            <v>Fernando's</v>
          </cell>
          <cell r="E32" t="str">
            <v>00075278052136</v>
          </cell>
          <cell r="F32">
            <v>5</v>
          </cell>
          <cell r="G32" t="str">
            <v>1/60 ct</v>
          </cell>
          <cell r="H32">
            <v>18.75</v>
          </cell>
          <cell r="I32">
            <v>0.67</v>
          </cell>
          <cell r="J32">
            <v>80</v>
          </cell>
          <cell r="K32" t="str">
            <v>8x10</v>
          </cell>
          <cell r="L32">
            <v>46.64</v>
          </cell>
          <cell r="M32">
            <v>45.89</v>
          </cell>
          <cell r="N32">
            <v>46.27</v>
          </cell>
          <cell r="O32">
            <v>45.52</v>
          </cell>
          <cell r="P32">
            <v>44.95</v>
          </cell>
          <cell r="Q32">
            <v>43.83</v>
          </cell>
          <cell r="R32">
            <v>43.36</v>
          </cell>
          <cell r="S32">
            <v>42.89</v>
          </cell>
        </row>
        <row r="33">
          <cell r="B33">
            <v>5216</v>
          </cell>
          <cell r="C33" t="str">
            <v>WG Cheese &amp; Bean Red Chili Fiesta Burrito, LB, CN</v>
          </cell>
          <cell r="D33" t="str">
            <v>Fernando's</v>
          </cell>
          <cell r="E33" t="str">
            <v>00075278052167</v>
          </cell>
          <cell r="F33">
            <v>5</v>
          </cell>
          <cell r="G33" t="str">
            <v>1/60 ct</v>
          </cell>
          <cell r="H33">
            <v>18.75</v>
          </cell>
          <cell r="I33">
            <v>0.67</v>
          </cell>
          <cell r="J33">
            <v>80</v>
          </cell>
          <cell r="K33" t="str">
            <v>8x10</v>
          </cell>
          <cell r="L33">
            <v>45.39</v>
          </cell>
          <cell r="M33">
            <v>44.64</v>
          </cell>
          <cell r="N33">
            <v>45.02</v>
          </cell>
          <cell r="O33">
            <v>44.27</v>
          </cell>
          <cell r="P33">
            <v>43.7</v>
          </cell>
          <cell r="Q33">
            <v>42.58</v>
          </cell>
          <cell r="R33">
            <v>42.11</v>
          </cell>
          <cell r="S33">
            <v>41.64</v>
          </cell>
        </row>
        <row r="34">
          <cell r="B34">
            <v>5218</v>
          </cell>
          <cell r="C34" t="str">
            <v>WG Beef, Cheese &amp; Bean Fiesta Burrito, LB, CN</v>
          </cell>
          <cell r="D34" t="str">
            <v>Fernando's</v>
          </cell>
          <cell r="E34" t="str">
            <v>00075278052181</v>
          </cell>
          <cell r="F34">
            <v>5</v>
          </cell>
          <cell r="G34" t="str">
            <v>1/60 ct</v>
          </cell>
          <cell r="H34">
            <v>18.75</v>
          </cell>
          <cell r="I34">
            <v>0.67</v>
          </cell>
          <cell r="J34">
            <v>80</v>
          </cell>
          <cell r="K34" t="str">
            <v>8x10</v>
          </cell>
          <cell r="L34">
            <v>45.76</v>
          </cell>
          <cell r="M34">
            <v>45.01</v>
          </cell>
          <cell r="N34">
            <v>45.39</v>
          </cell>
          <cell r="O34">
            <v>44.64</v>
          </cell>
          <cell r="P34">
            <v>44.07</v>
          </cell>
          <cell r="Q34">
            <v>42.95</v>
          </cell>
          <cell r="R34">
            <v>42.48</v>
          </cell>
          <cell r="S34">
            <v>42.01</v>
          </cell>
        </row>
        <row r="35">
          <cell r="B35">
            <v>9036</v>
          </cell>
          <cell r="C35" t="str">
            <v>WG Tortilla Beef &amp; Bean, Red Chili Burritos, CN Smart Snack</v>
          </cell>
          <cell r="D35" t="str">
            <v>Fernando's</v>
          </cell>
          <cell r="E35" t="str">
            <v>00075278090367</v>
          </cell>
          <cell r="F35">
            <v>4.5</v>
          </cell>
          <cell r="G35" t="str">
            <v>1/96 ct</v>
          </cell>
          <cell r="H35">
            <v>27</v>
          </cell>
          <cell r="I35">
            <v>0.95</v>
          </cell>
          <cell r="J35">
            <v>63</v>
          </cell>
          <cell r="K35" t="str">
            <v>9x7</v>
          </cell>
          <cell r="L35">
            <v>56.09</v>
          </cell>
          <cell r="M35">
            <v>55.01</v>
          </cell>
          <cell r="N35">
            <v>55.55</v>
          </cell>
          <cell r="O35">
            <v>54.47</v>
          </cell>
          <cell r="P35">
            <v>53.66</v>
          </cell>
          <cell r="Q35">
            <v>52.04</v>
          </cell>
          <cell r="R35">
            <v>51.37</v>
          </cell>
          <cell r="S35">
            <v>50.69</v>
          </cell>
        </row>
        <row r="36">
          <cell r="B36">
            <v>10112</v>
          </cell>
          <cell r="C36" t="str">
            <v>WG Tortilla Beef, Bean &amp; Red Chili Burritos, Pre-Fried, CN</v>
          </cell>
          <cell r="D36" t="str">
            <v>Fernando's</v>
          </cell>
          <cell r="E36" t="str">
            <v>00075278101124</v>
          </cell>
          <cell r="F36">
            <v>4</v>
          </cell>
          <cell r="G36" t="str">
            <v>1/72 ct</v>
          </cell>
          <cell r="H36">
            <v>18</v>
          </cell>
          <cell r="I36">
            <v>0.67</v>
          </cell>
          <cell r="J36">
            <v>80</v>
          </cell>
          <cell r="K36" t="str">
            <v>8x10</v>
          </cell>
          <cell r="L36">
            <v>38.89</v>
          </cell>
          <cell r="M36">
            <v>38.17</v>
          </cell>
          <cell r="N36">
            <v>38.53</v>
          </cell>
          <cell r="O36">
            <v>37.81</v>
          </cell>
          <cell r="P36">
            <v>37.270000000000003</v>
          </cell>
          <cell r="Q36">
            <v>36.19</v>
          </cell>
          <cell r="R36">
            <v>35.74</v>
          </cell>
          <cell r="S36">
            <v>35.29</v>
          </cell>
        </row>
        <row r="37">
          <cell r="B37">
            <v>21072</v>
          </cell>
          <cell r="C37" t="str">
            <v>WG Tortilla Cheese, Beef, Bean &amp; Red Chili Burritos, Pre-Fried, CN</v>
          </cell>
          <cell r="D37" t="str">
            <v>Fernando's</v>
          </cell>
          <cell r="E37" t="str">
            <v>00075278210727</v>
          </cell>
          <cell r="F37">
            <v>4.75</v>
          </cell>
          <cell r="G37" t="str">
            <v>1/72 ct</v>
          </cell>
          <cell r="H37">
            <v>21.38</v>
          </cell>
          <cell r="I37">
            <v>0.78</v>
          </cell>
          <cell r="J37">
            <v>72</v>
          </cell>
          <cell r="K37" t="str">
            <v>8x9</v>
          </cell>
          <cell r="L37">
            <v>53.17</v>
          </cell>
          <cell r="M37">
            <v>52.31</v>
          </cell>
          <cell r="N37">
            <v>52.74</v>
          </cell>
          <cell r="O37">
            <v>51.88</v>
          </cell>
          <cell r="P37">
            <v>51.24</v>
          </cell>
          <cell r="Q37">
            <v>49.96</v>
          </cell>
          <cell r="R37">
            <v>49.42</v>
          </cell>
          <cell r="S37">
            <v>48.89</v>
          </cell>
        </row>
        <row r="38">
          <cell r="B38">
            <v>21200</v>
          </cell>
          <cell r="C38" t="str">
            <v>WG Tortilla Cheese &amp; Bean Burritos, CN</v>
          </cell>
          <cell r="D38" t="str">
            <v>Fernando's</v>
          </cell>
          <cell r="E38" t="str">
            <v>00075278212004</v>
          </cell>
          <cell r="F38">
            <v>4.5</v>
          </cell>
          <cell r="G38" t="str">
            <v>1/96 ct</v>
          </cell>
          <cell r="H38">
            <v>27</v>
          </cell>
          <cell r="I38">
            <v>0.95</v>
          </cell>
          <cell r="J38">
            <v>63</v>
          </cell>
          <cell r="K38" t="str">
            <v>9x7</v>
          </cell>
          <cell r="L38">
            <v>56.12</v>
          </cell>
          <cell r="M38">
            <v>55.04</v>
          </cell>
          <cell r="N38">
            <v>55.58</v>
          </cell>
          <cell r="O38">
            <v>54.5</v>
          </cell>
          <cell r="P38">
            <v>53.69</v>
          </cell>
          <cell r="Q38">
            <v>52.07</v>
          </cell>
          <cell r="R38">
            <v>51.4</v>
          </cell>
          <cell r="S38">
            <v>50.72</v>
          </cell>
        </row>
        <row r="39">
          <cell r="B39"/>
          <cell r="C39" t="str">
            <v>Cleaner Label Lunch Burritos - Minimal Ingredients -  Individually Wrapped in Ovenable/Microwaveable Self Perforating Packaging</v>
          </cell>
          <cell r="D39"/>
          <cell r="E39"/>
          <cell r="F39"/>
          <cell r="G39"/>
          <cell r="H39"/>
          <cell r="I39"/>
          <cell r="J39"/>
          <cell r="K39"/>
          <cell r="L39"/>
          <cell r="M39"/>
          <cell r="N39"/>
          <cell r="O39"/>
          <cell r="P39"/>
          <cell r="Q39"/>
          <cell r="R39"/>
          <cell r="S39"/>
        </row>
        <row r="40">
          <cell r="B40">
            <v>5826</v>
          </cell>
          <cell r="C40" t="str">
            <v>WG Red Sauce Cheese &amp; Bean Burrito, IW, CN</v>
          </cell>
          <cell r="D40" t="str">
            <v>Fernando's</v>
          </cell>
          <cell r="E40" t="str">
            <v>10075278058265</v>
          </cell>
          <cell r="F40">
            <v>5</v>
          </cell>
          <cell r="G40" t="str">
            <v>1/96 ct</v>
          </cell>
          <cell r="H40">
            <v>30</v>
          </cell>
          <cell r="I40">
            <v>1.3</v>
          </cell>
          <cell r="J40">
            <v>42</v>
          </cell>
          <cell r="K40" t="str">
            <v>6x7</v>
          </cell>
          <cell r="L40">
            <v>73.34</v>
          </cell>
          <cell r="M40">
            <v>72.14</v>
          </cell>
          <cell r="N40">
            <v>72.739999999999995</v>
          </cell>
          <cell r="O40">
            <v>71.540000000000006</v>
          </cell>
          <cell r="P40">
            <v>70.64</v>
          </cell>
          <cell r="Q40">
            <v>68.84</v>
          </cell>
          <cell r="R40">
            <v>68.09</v>
          </cell>
          <cell r="S40">
            <v>67.34</v>
          </cell>
        </row>
        <row r="41">
          <cell r="B41"/>
          <cell r="C41" t="str">
            <v>Burritos - Individually Wrapped in Ovenable/Microwaveable Self Perforating Packaging</v>
          </cell>
          <cell r="D41"/>
          <cell r="E41"/>
          <cell r="F41"/>
          <cell r="G41"/>
          <cell r="H41"/>
          <cell r="I41"/>
          <cell r="J41"/>
          <cell r="K41"/>
          <cell r="L41"/>
          <cell r="M41"/>
          <cell r="N41"/>
          <cell r="O41"/>
          <cell r="P41"/>
          <cell r="Q41"/>
          <cell r="R41"/>
          <cell r="S41"/>
        </row>
        <row r="42">
          <cell r="B42">
            <v>5811</v>
          </cell>
          <cell r="C42" t="str">
            <v>WG Taco Snack, CN, IW</v>
          </cell>
          <cell r="D42" t="str">
            <v>Fernando's</v>
          </cell>
          <cell r="E42" t="str">
            <v>10075278058111</v>
          </cell>
          <cell r="F42">
            <v>5</v>
          </cell>
          <cell r="G42" t="str">
            <v>1/96 ct</v>
          </cell>
          <cell r="H42">
            <v>30</v>
          </cell>
          <cell r="I42">
            <v>1.3</v>
          </cell>
          <cell r="J42">
            <v>42</v>
          </cell>
          <cell r="K42" t="str">
            <v>6x7</v>
          </cell>
          <cell r="L42">
            <v>72.92</v>
          </cell>
          <cell r="M42">
            <v>71.72</v>
          </cell>
          <cell r="N42">
            <v>72.319999999999993</v>
          </cell>
          <cell r="O42">
            <v>71.12</v>
          </cell>
          <cell r="P42">
            <v>70.22</v>
          </cell>
          <cell r="Q42">
            <v>68.42</v>
          </cell>
          <cell r="R42">
            <v>67.67</v>
          </cell>
          <cell r="S42">
            <v>66.92</v>
          </cell>
        </row>
        <row r="43">
          <cell r="B43">
            <v>5818</v>
          </cell>
          <cell r="C43" t="str">
            <v>WG Beef, Cheese &amp; Bean Fiesta Burrito, LB, CN, IW</v>
          </cell>
          <cell r="D43" t="str">
            <v>Fernando's</v>
          </cell>
          <cell r="E43" t="str">
            <v>10075278058180</v>
          </cell>
          <cell r="F43">
            <v>5</v>
          </cell>
          <cell r="G43" t="str">
            <v>1/96 ct</v>
          </cell>
          <cell r="H43">
            <v>30</v>
          </cell>
          <cell r="I43">
            <v>1.3</v>
          </cell>
          <cell r="J43">
            <v>42</v>
          </cell>
          <cell r="K43" t="str">
            <v>6x7</v>
          </cell>
          <cell r="L43">
            <v>73.94</v>
          </cell>
          <cell r="M43">
            <v>72.739999999999995</v>
          </cell>
          <cell r="N43">
            <v>73.34</v>
          </cell>
          <cell r="O43">
            <v>72.14</v>
          </cell>
          <cell r="P43">
            <v>71.239999999999995</v>
          </cell>
          <cell r="Q43">
            <v>69.44</v>
          </cell>
          <cell r="R43">
            <v>68.69</v>
          </cell>
          <cell r="S43">
            <v>67.94</v>
          </cell>
        </row>
        <row r="44">
          <cell r="B44">
            <v>33212</v>
          </cell>
          <cell r="C44" t="str">
            <v>WG Cheese &amp; Bean Burritos, CN, IW</v>
          </cell>
          <cell r="D44" t="str">
            <v>Fernando's</v>
          </cell>
          <cell r="E44" t="str">
            <v>10075278332129</v>
          </cell>
          <cell r="F44">
            <v>4.5</v>
          </cell>
          <cell r="G44" t="str">
            <v>1/96 ct</v>
          </cell>
          <cell r="H44">
            <v>27</v>
          </cell>
          <cell r="I44">
            <v>0.95</v>
          </cell>
          <cell r="J44">
            <v>63</v>
          </cell>
          <cell r="K44" t="str">
            <v>9x7</v>
          </cell>
          <cell r="L44">
            <v>61.17</v>
          </cell>
          <cell r="M44">
            <v>60.09</v>
          </cell>
          <cell r="N44">
            <v>60.63</v>
          </cell>
          <cell r="O44">
            <v>59.55</v>
          </cell>
          <cell r="P44">
            <v>58.74</v>
          </cell>
          <cell r="Q44">
            <v>57.12</v>
          </cell>
          <cell r="R44">
            <v>56.45</v>
          </cell>
          <cell r="S44">
            <v>55.77</v>
          </cell>
        </row>
        <row r="45">
          <cell r="B45"/>
          <cell r="C45" t="str">
            <v>Enchiladas - Bulk</v>
          </cell>
          <cell r="D45"/>
          <cell r="E45"/>
          <cell r="F45"/>
          <cell r="G45"/>
          <cell r="H45"/>
          <cell r="I45"/>
          <cell r="J45"/>
          <cell r="K45"/>
          <cell r="L45"/>
          <cell r="M45"/>
          <cell r="N45"/>
          <cell r="O45"/>
          <cell r="P45"/>
          <cell r="Q45"/>
          <cell r="R45"/>
          <cell r="S45"/>
        </row>
        <row r="46">
          <cell r="B46">
            <v>5278</v>
          </cell>
          <cell r="C46" t="str">
            <v>WG Chicken Enchilada, CN Smart Snack</v>
          </cell>
          <cell r="D46" t="str">
            <v>Fernando's</v>
          </cell>
          <cell r="E46" t="str">
            <v>00075278052785</v>
          </cell>
          <cell r="F46">
            <v>2.5</v>
          </cell>
          <cell r="G46" t="str">
            <v>1/112 ct</v>
          </cell>
          <cell r="H46">
            <v>17.5</v>
          </cell>
          <cell r="I46">
            <v>0.67</v>
          </cell>
          <cell r="J46">
            <v>80</v>
          </cell>
          <cell r="K46" t="str">
            <v>8x10</v>
          </cell>
          <cell r="L46">
            <v>42.63</v>
          </cell>
          <cell r="M46">
            <v>41.93</v>
          </cell>
          <cell r="N46">
            <v>42.28</v>
          </cell>
          <cell r="O46">
            <v>41.58</v>
          </cell>
          <cell r="P46">
            <v>41.06</v>
          </cell>
          <cell r="Q46">
            <v>40.01</v>
          </cell>
          <cell r="R46">
            <v>39.57</v>
          </cell>
          <cell r="S46">
            <v>39.130000000000003</v>
          </cell>
        </row>
        <row r="47">
          <cell r="B47">
            <v>5279</v>
          </cell>
          <cell r="C47" t="str">
            <v>WG Beef Enchilada, CN</v>
          </cell>
          <cell r="D47" t="str">
            <v>Fernando's</v>
          </cell>
          <cell r="E47" t="str">
            <v>00075278052792</v>
          </cell>
          <cell r="F47">
            <v>2.5</v>
          </cell>
          <cell r="G47" t="str">
            <v>1/112 ct</v>
          </cell>
          <cell r="H47">
            <v>17.5</v>
          </cell>
          <cell r="I47">
            <v>0.67</v>
          </cell>
          <cell r="J47">
            <v>80</v>
          </cell>
          <cell r="K47" t="str">
            <v>8x10</v>
          </cell>
          <cell r="L47">
            <v>42.45</v>
          </cell>
          <cell r="M47">
            <v>41.75</v>
          </cell>
          <cell r="N47">
            <v>42.1</v>
          </cell>
          <cell r="O47">
            <v>41.4</v>
          </cell>
          <cell r="P47">
            <v>40.880000000000003</v>
          </cell>
          <cell r="Q47">
            <v>39.83</v>
          </cell>
          <cell r="R47">
            <v>39.39</v>
          </cell>
          <cell r="S47">
            <v>38.950000000000003</v>
          </cell>
        </row>
        <row r="48">
          <cell r="B48">
            <v>5280</v>
          </cell>
          <cell r="C48" t="str">
            <v>WG Cheese Enchilada, CN</v>
          </cell>
          <cell r="D48" t="str">
            <v>Fernando's</v>
          </cell>
          <cell r="E48" t="str">
            <v>00075278052808</v>
          </cell>
          <cell r="F48">
            <v>2.35</v>
          </cell>
          <cell r="G48" t="str">
            <v>1/112 ct</v>
          </cell>
          <cell r="H48">
            <v>16.45</v>
          </cell>
          <cell r="I48">
            <v>0.67</v>
          </cell>
          <cell r="J48">
            <v>80</v>
          </cell>
          <cell r="K48" t="str">
            <v>8x10</v>
          </cell>
          <cell r="L48">
            <v>42.31</v>
          </cell>
          <cell r="M48">
            <v>41.65</v>
          </cell>
          <cell r="N48">
            <v>41.98</v>
          </cell>
          <cell r="O48">
            <v>41.32</v>
          </cell>
          <cell r="P48">
            <v>40.83</v>
          </cell>
          <cell r="Q48">
            <v>39.840000000000003</v>
          </cell>
          <cell r="R48">
            <v>39.43</v>
          </cell>
          <cell r="S48">
            <v>39.020000000000003</v>
          </cell>
        </row>
        <row r="49">
          <cell r="B49"/>
          <cell r="C49" t="str">
            <v>Flautas - Bulk</v>
          </cell>
          <cell r="D49"/>
          <cell r="E49"/>
          <cell r="F49"/>
          <cell r="G49"/>
          <cell r="H49"/>
          <cell r="I49"/>
          <cell r="J49"/>
          <cell r="K49"/>
          <cell r="L49"/>
          <cell r="M49"/>
          <cell r="N49"/>
          <cell r="O49"/>
          <cell r="P49"/>
          <cell r="Q49"/>
          <cell r="R49"/>
          <cell r="S49"/>
        </row>
        <row r="50">
          <cell r="B50">
            <v>5215</v>
          </cell>
          <cell r="C50" t="str">
            <v>WG Southwest Chicken Flauta, CN Smart Snack</v>
          </cell>
          <cell r="D50" t="str">
            <v>Fernando's</v>
          </cell>
          <cell r="E50" t="str">
            <v>00075278052150</v>
          </cell>
          <cell r="F50">
            <v>2.7</v>
          </cell>
          <cell r="G50" t="str">
            <v>1/54 ct</v>
          </cell>
          <cell r="H50">
            <v>9.11</v>
          </cell>
          <cell r="I50">
            <v>0.37</v>
          </cell>
          <cell r="J50">
            <v>189</v>
          </cell>
          <cell r="K50" t="str">
            <v>21x9</v>
          </cell>
          <cell r="L50">
            <v>25.05</v>
          </cell>
          <cell r="M50">
            <v>24.69</v>
          </cell>
          <cell r="N50">
            <v>24.87</v>
          </cell>
          <cell r="O50">
            <v>24.51</v>
          </cell>
          <cell r="P50">
            <v>24.23</v>
          </cell>
          <cell r="Q50">
            <v>23.69</v>
          </cell>
          <cell r="R50">
            <v>23.46</v>
          </cell>
          <cell r="S50">
            <v>23.23</v>
          </cell>
        </row>
        <row r="51">
          <cell r="B51"/>
          <cell r="C51" t="str">
            <v>Quesadillas – Bulk</v>
          </cell>
          <cell r="D51"/>
          <cell r="E51"/>
          <cell r="F51"/>
          <cell r="G51"/>
          <cell r="H51"/>
          <cell r="I51"/>
          <cell r="J51"/>
          <cell r="K51"/>
          <cell r="L51"/>
          <cell r="M51"/>
          <cell r="N51"/>
          <cell r="O51"/>
          <cell r="P51"/>
          <cell r="Q51"/>
          <cell r="R51"/>
          <cell r="S51"/>
        </row>
        <row r="52">
          <cell r="B52">
            <v>5277</v>
          </cell>
          <cell r="C52" t="str">
            <v>WG Cheese Quesadilla, CN</v>
          </cell>
          <cell r="D52" t="str">
            <v>Fernando's</v>
          </cell>
          <cell r="E52" t="str">
            <v>00075278052778</v>
          </cell>
          <cell r="F52">
            <v>2.4</v>
          </cell>
          <cell r="G52" t="str">
            <v>144 ct</v>
          </cell>
          <cell r="H52">
            <v>21.6</v>
          </cell>
          <cell r="I52">
            <v>1.22</v>
          </cell>
          <cell r="J52">
            <v>48</v>
          </cell>
          <cell r="K52" t="str">
            <v>6x8</v>
          </cell>
          <cell r="L52">
            <v>63.71</v>
          </cell>
          <cell r="M52">
            <v>62.85</v>
          </cell>
          <cell r="N52">
            <v>63.28</v>
          </cell>
          <cell r="O52">
            <v>62.41</v>
          </cell>
          <cell r="P52">
            <v>61.77</v>
          </cell>
          <cell r="Q52">
            <v>60.47</v>
          </cell>
          <cell r="R52">
            <v>59.93</v>
          </cell>
          <cell r="S52">
            <v>59.39</v>
          </cell>
        </row>
        <row r="53">
          <cell r="B53"/>
          <cell r="C53"/>
          <cell r="D53"/>
          <cell r="E53"/>
          <cell r="F53"/>
          <cell r="G53"/>
          <cell r="H53"/>
          <cell r="I53"/>
          <cell r="J53"/>
          <cell r="K53"/>
          <cell r="L53"/>
          <cell r="M53"/>
          <cell r="N53"/>
          <cell r="O53"/>
          <cell r="P53"/>
          <cell r="Q53"/>
          <cell r="R53"/>
          <cell r="S53"/>
        </row>
        <row r="54">
          <cell r="B54"/>
          <cell r="C54"/>
          <cell r="D54"/>
          <cell r="E54"/>
          <cell r="F54"/>
          <cell r="G54"/>
          <cell r="H54"/>
          <cell r="I54"/>
          <cell r="J54"/>
          <cell r="K54"/>
          <cell r="L54"/>
          <cell r="M54"/>
          <cell r="N54"/>
          <cell r="O54"/>
          <cell r="P54"/>
          <cell r="Q54"/>
          <cell r="R54"/>
          <cell r="S54"/>
        </row>
        <row r="55">
          <cell r="B55"/>
          <cell r="C55"/>
          <cell r="D55"/>
          <cell r="E55"/>
          <cell r="F55"/>
          <cell r="G55"/>
          <cell r="H55"/>
          <cell r="I55"/>
          <cell r="J55"/>
          <cell r="K55"/>
          <cell r="L55"/>
          <cell r="M55"/>
          <cell r="N55"/>
          <cell r="O55"/>
          <cell r="P55"/>
          <cell r="Q55"/>
          <cell r="R55"/>
          <cell r="S55"/>
        </row>
        <row r="56">
          <cell r="B56"/>
          <cell r="C56"/>
          <cell r="D56"/>
          <cell r="E56"/>
          <cell r="F56"/>
          <cell r="G56"/>
          <cell r="H56"/>
          <cell r="I56"/>
          <cell r="J56"/>
          <cell r="K56"/>
          <cell r="L56"/>
          <cell r="M56"/>
          <cell r="N56"/>
          <cell r="O56"/>
          <cell r="P56"/>
          <cell r="Q56"/>
          <cell r="R56"/>
          <cell r="S56"/>
        </row>
        <row r="57">
          <cell r="B57"/>
          <cell r="C57"/>
          <cell r="D57"/>
          <cell r="E57"/>
          <cell r="F57"/>
          <cell r="G57"/>
          <cell r="H57"/>
          <cell r="I57"/>
          <cell r="J57"/>
          <cell r="K57"/>
          <cell r="L57"/>
          <cell r="M57"/>
          <cell r="N57"/>
          <cell r="O57"/>
          <cell r="P57"/>
          <cell r="Q57"/>
          <cell r="R57"/>
          <cell r="S57"/>
        </row>
        <row r="58">
          <cell r="B58"/>
          <cell r="C58" t="str">
            <v>FER-12</v>
          </cell>
          <cell r="D58"/>
          <cell r="E58"/>
          <cell r="F58"/>
          <cell r="G58"/>
          <cell r="H58"/>
          <cell r="I58"/>
          <cell r="J58"/>
          <cell r="K58"/>
          <cell r="L58"/>
          <cell r="M58"/>
          <cell r="N58"/>
          <cell r="O58"/>
          <cell r="P58"/>
          <cell r="Q58"/>
          <cell r="R58"/>
          <cell r="S58"/>
        </row>
        <row r="59">
          <cell r="B59"/>
          <cell r="C59" t="str">
            <v>July 01, 2021</v>
          </cell>
          <cell r="D59"/>
          <cell r="E59"/>
          <cell r="F59"/>
          <cell r="G59"/>
          <cell r="H59"/>
          <cell r="I59"/>
          <cell r="J59"/>
          <cell r="K59"/>
          <cell r="L59"/>
          <cell r="M59"/>
          <cell r="N59"/>
          <cell r="O59"/>
          <cell r="P59"/>
          <cell r="Q59"/>
          <cell r="R59"/>
          <cell r="S59"/>
        </row>
        <row r="60">
          <cell r="B60"/>
          <cell r="C60" t="str">
            <v>July 01, 2020 Revised 6.29.20 Beef Pricing Increase</v>
          </cell>
          <cell r="D60"/>
          <cell r="E60"/>
          <cell r="F60"/>
          <cell r="G60"/>
          <cell r="H60"/>
          <cell r="I60"/>
          <cell r="J60"/>
          <cell r="K60"/>
          <cell r="L60"/>
          <cell r="M60"/>
          <cell r="N60"/>
          <cell r="O60"/>
          <cell r="P60"/>
          <cell r="Q60"/>
          <cell r="R60"/>
          <cell r="S60"/>
        </row>
        <row r="61">
          <cell r="B61"/>
          <cell r="C61"/>
          <cell r="D61"/>
          <cell r="E61"/>
          <cell r="F61"/>
          <cell r="G61"/>
          <cell r="H61"/>
          <cell r="I61"/>
          <cell r="J61"/>
          <cell r="K61"/>
          <cell r="L61"/>
          <cell r="M61"/>
          <cell r="N61"/>
          <cell r="O61"/>
          <cell r="P61"/>
          <cell r="Q61"/>
          <cell r="R61"/>
          <cell r="S61"/>
        </row>
        <row r="62">
          <cell r="B62"/>
          <cell r="C62"/>
          <cell r="D62"/>
          <cell r="E62"/>
          <cell r="F62"/>
          <cell r="G62"/>
          <cell r="H62"/>
          <cell r="I62"/>
          <cell r="J62"/>
          <cell r="K62"/>
          <cell r="L62"/>
          <cell r="M62"/>
          <cell r="N62"/>
          <cell r="O62"/>
          <cell r="P62"/>
          <cell r="Q62"/>
          <cell r="R62"/>
          <cell r="S62"/>
        </row>
        <row r="63">
          <cell r="B63"/>
          <cell r="C63"/>
          <cell r="D63"/>
          <cell r="E63"/>
          <cell r="F63"/>
          <cell r="G63"/>
          <cell r="H63"/>
          <cell r="I63"/>
          <cell r="J63"/>
          <cell r="K63"/>
          <cell r="L63"/>
          <cell r="M63"/>
          <cell r="N63"/>
          <cell r="O63"/>
          <cell r="P63"/>
          <cell r="Q63"/>
          <cell r="R63"/>
          <cell r="S63"/>
        </row>
        <row r="64">
          <cell r="B64"/>
          <cell r="C64"/>
          <cell r="D64"/>
          <cell r="E64"/>
          <cell r="F64"/>
          <cell r="G64"/>
          <cell r="H64"/>
          <cell r="I64"/>
          <cell r="J64"/>
          <cell r="K64"/>
          <cell r="L64"/>
          <cell r="M64"/>
          <cell r="N64"/>
          <cell r="O64"/>
          <cell r="P64"/>
          <cell r="Q64"/>
          <cell r="R64"/>
          <cell r="S64"/>
        </row>
        <row r="65">
          <cell r="B65"/>
          <cell r="C65"/>
          <cell r="D65"/>
          <cell r="E65"/>
          <cell r="F65"/>
          <cell r="G65"/>
          <cell r="H65"/>
          <cell r="I65"/>
          <cell r="J65"/>
          <cell r="K65"/>
          <cell r="L65"/>
          <cell r="M65"/>
          <cell r="N65"/>
          <cell r="P65" t="str">
            <v>A</v>
          </cell>
          <cell r="Q65" t="str">
            <v>B</v>
          </cell>
          <cell r="R65" t="str">
            <v>C</v>
          </cell>
          <cell r="S65" t="str">
            <v>D</v>
          </cell>
        </row>
        <row r="66">
          <cell r="B66" t="str">
            <v>Code</v>
          </cell>
          <cell r="C66" t="str">
            <v>Product</v>
          </cell>
          <cell r="D66" t="str">
            <v>Brand</v>
          </cell>
          <cell r="E66" t="str">
            <v>GTIN Code</v>
          </cell>
          <cell r="F66" t="str">
            <v>Ounce
Size</v>
          </cell>
          <cell r="G66" t="str">
            <v>Approx Case
Pack</v>
          </cell>
          <cell r="H66" t="str">
            <v>Case
Net 
Weight</v>
          </cell>
          <cell r="I66" t="str">
            <v>Case
Cube</v>
          </cell>
          <cell r="J66" t="str">
            <v>Pallet
Count</v>
          </cell>
          <cell r="K66" t="str">
            <v>Pallet
Tie/High</v>
          </cell>
          <cell r="L66" t="str">
            <v>East
0-2999</v>
          </cell>
          <cell r="M66" t="str">
            <v>East
3000-4999</v>
          </cell>
          <cell r="N66" t="str">
            <v>West
0-2999</v>
          </cell>
          <cell r="O66" t="str">
            <v>Redistibution - DOT Price</v>
          </cell>
          <cell r="P66" t="str">
            <v>CASE 5,000-9,999 lbs</v>
          </cell>
          <cell r="Q66" t="str">
            <v>CASE 10,000-19,999 lbs</v>
          </cell>
          <cell r="R66" t="str">
            <v>CASE 20,000-29,999 lbs</v>
          </cell>
          <cell r="S66" t="str">
            <v>CASE 30,000-truckload</v>
          </cell>
        </row>
        <row r="67">
          <cell r="B67" t="str">
            <v>BURRITOS</v>
          </cell>
          <cell r="C67"/>
          <cell r="D67"/>
          <cell r="E67"/>
          <cell r="F67"/>
          <cell r="G67"/>
          <cell r="H67"/>
          <cell r="I67"/>
          <cell r="J67"/>
          <cell r="K67"/>
          <cell r="L67"/>
          <cell r="M67"/>
          <cell r="N67"/>
          <cell r="O67"/>
          <cell r="P67"/>
          <cell r="Q67"/>
          <cell r="R67"/>
          <cell r="S67"/>
        </row>
        <row r="68">
          <cell r="B68"/>
          <cell r="C68" t="str">
            <v>Breakfast - Bulk</v>
          </cell>
          <cell r="D68"/>
          <cell r="E68"/>
          <cell r="F68"/>
          <cell r="G68"/>
          <cell r="H68"/>
          <cell r="I68"/>
          <cell r="J68"/>
          <cell r="K68"/>
          <cell r="L68"/>
          <cell r="M68"/>
          <cell r="N68"/>
          <cell r="O68"/>
          <cell r="P68"/>
          <cell r="Q68"/>
          <cell r="R68"/>
          <cell r="S68"/>
        </row>
        <row r="69">
          <cell r="B69">
            <v>9161</v>
          </cell>
          <cell r="C69" t="str">
            <v>Eggs, Sausage, Cheese &amp; Salsa Burritos</v>
          </cell>
          <cell r="D69" t="str">
            <v>Fernando's</v>
          </cell>
          <cell r="E69" t="str">
            <v>00075278091616</v>
          </cell>
          <cell r="F69">
            <v>3.75</v>
          </cell>
          <cell r="G69" t="str">
            <v>1/90 ct</v>
          </cell>
          <cell r="H69">
            <v>21.094000000000001</v>
          </cell>
          <cell r="I69">
            <v>0.78</v>
          </cell>
          <cell r="J69">
            <v>72</v>
          </cell>
          <cell r="K69" t="str">
            <v>8x9</v>
          </cell>
          <cell r="L69">
            <v>52.61</v>
          </cell>
          <cell r="M69">
            <v>51.77</v>
          </cell>
          <cell r="N69">
            <v>52.19</v>
          </cell>
          <cell r="O69">
            <v>51.34</v>
          </cell>
          <cell r="P69">
            <v>50.71</v>
          </cell>
          <cell r="Q69">
            <v>49.44</v>
          </cell>
          <cell r="R69">
            <v>48.92</v>
          </cell>
          <cell r="S69">
            <v>48.39</v>
          </cell>
        </row>
        <row r="70">
          <cell r="B70">
            <v>16375</v>
          </cell>
          <cell r="C70" t="str">
            <v>Egg &amp; Cheese Burritos</v>
          </cell>
          <cell r="D70" t="str">
            <v>Fernando's</v>
          </cell>
          <cell r="E70" t="str">
            <v>00075278163757</v>
          </cell>
          <cell r="F70">
            <v>3</v>
          </cell>
          <cell r="G70" t="str">
            <v>1/72 ct</v>
          </cell>
          <cell r="H70">
            <v>13.5</v>
          </cell>
          <cell r="I70">
            <v>0.5</v>
          </cell>
          <cell r="J70">
            <v>121</v>
          </cell>
          <cell r="K70" t="str">
            <v>11x11</v>
          </cell>
          <cell r="L70">
            <v>37.729999999999997</v>
          </cell>
          <cell r="M70">
            <v>37.19</v>
          </cell>
          <cell r="N70">
            <v>37.46</v>
          </cell>
          <cell r="O70">
            <v>36.92</v>
          </cell>
          <cell r="P70">
            <v>36.520000000000003</v>
          </cell>
          <cell r="Q70">
            <v>35.71</v>
          </cell>
          <cell r="R70">
            <v>35.369999999999997</v>
          </cell>
          <cell r="S70">
            <v>35.03</v>
          </cell>
        </row>
        <row r="71">
          <cell r="B71"/>
          <cell r="C71" t="str">
            <v>Lunch Dinner Snack - Bulk - Case includes 72 Burrito bags for serving packaging after heating</v>
          </cell>
          <cell r="D71"/>
          <cell r="E71"/>
          <cell r="F71"/>
          <cell r="G71"/>
          <cell r="H71"/>
          <cell r="I71"/>
          <cell r="J71"/>
          <cell r="K71"/>
          <cell r="L71"/>
          <cell r="M71"/>
          <cell r="N71"/>
          <cell r="O71"/>
          <cell r="P71"/>
          <cell r="Q71"/>
          <cell r="R71"/>
          <cell r="S71"/>
        </row>
        <row r="72">
          <cell r="B72">
            <v>5104</v>
          </cell>
          <cell r="C72" t="str">
            <v>Beef, Bean &amp; Red Chili Burritos, w/Bags</v>
          </cell>
          <cell r="D72" t="str">
            <v>Fernando's</v>
          </cell>
          <cell r="E72" t="str">
            <v>00075278051047</v>
          </cell>
          <cell r="F72">
            <v>4</v>
          </cell>
          <cell r="G72" t="str">
            <v>1/72 ct</v>
          </cell>
          <cell r="H72">
            <v>18</v>
          </cell>
          <cell r="I72">
            <v>0.67</v>
          </cell>
          <cell r="J72">
            <v>80</v>
          </cell>
          <cell r="K72" t="str">
            <v>8x10</v>
          </cell>
          <cell r="L72">
            <v>39.97</v>
          </cell>
          <cell r="M72">
            <v>39.25</v>
          </cell>
          <cell r="N72">
            <v>39.61</v>
          </cell>
          <cell r="O72">
            <v>38.89</v>
          </cell>
          <cell r="P72">
            <v>38.35</v>
          </cell>
          <cell r="Q72">
            <v>37.270000000000003</v>
          </cell>
          <cell r="R72">
            <v>36.82</v>
          </cell>
          <cell r="S72">
            <v>36.369999999999997</v>
          </cell>
        </row>
        <row r="73">
          <cell r="B73">
            <v>5183</v>
          </cell>
          <cell r="C73" t="str">
            <v>BBQ Burrito Snacks, w/Bags</v>
          </cell>
          <cell r="D73" t="str">
            <v>Fernando's</v>
          </cell>
          <cell r="E73" t="str">
            <v>00075278051832</v>
          </cell>
          <cell r="F73">
            <v>4.25</v>
          </cell>
          <cell r="G73" t="str">
            <v>1/72 ct</v>
          </cell>
          <cell r="H73">
            <v>19.125</v>
          </cell>
          <cell r="I73">
            <v>0.67</v>
          </cell>
          <cell r="J73">
            <v>80</v>
          </cell>
          <cell r="K73" t="str">
            <v>8x10</v>
          </cell>
          <cell r="L73">
            <v>44.81</v>
          </cell>
          <cell r="M73">
            <v>44.04</v>
          </cell>
          <cell r="N73">
            <v>44.42</v>
          </cell>
          <cell r="O73">
            <v>43.66</v>
          </cell>
          <cell r="P73">
            <v>43.08</v>
          </cell>
          <cell r="Q73">
            <v>41.94</v>
          </cell>
          <cell r="R73">
            <v>41.46</v>
          </cell>
          <cell r="S73">
            <v>40.98</v>
          </cell>
        </row>
        <row r="74">
          <cell r="B74">
            <v>6203</v>
          </cell>
          <cell r="C74" t="str">
            <v>Beef, Bean &amp; Red Chili Burritos, Pre-Fried, w/Bags</v>
          </cell>
          <cell r="D74" t="str">
            <v>Fernando's</v>
          </cell>
          <cell r="E74" t="str">
            <v>00075278062036</v>
          </cell>
          <cell r="F74">
            <v>4</v>
          </cell>
          <cell r="G74" t="str">
            <v>1/72 ct</v>
          </cell>
          <cell r="H74">
            <v>18</v>
          </cell>
          <cell r="I74">
            <v>0.67</v>
          </cell>
          <cell r="J74">
            <v>80</v>
          </cell>
          <cell r="K74" t="str">
            <v>8x10</v>
          </cell>
          <cell r="L74">
            <v>40.520000000000003</v>
          </cell>
          <cell r="M74">
            <v>39.799999999999997</v>
          </cell>
          <cell r="N74">
            <v>40.159999999999997</v>
          </cell>
          <cell r="O74">
            <v>39.44</v>
          </cell>
          <cell r="P74">
            <v>38.9</v>
          </cell>
          <cell r="Q74">
            <v>37.82</v>
          </cell>
          <cell r="R74">
            <v>37.369999999999997</v>
          </cell>
          <cell r="S74">
            <v>36.92</v>
          </cell>
        </row>
        <row r="75">
          <cell r="B75">
            <v>21105</v>
          </cell>
          <cell r="C75" t="str">
            <v>Cheese &amp; Bean Burritos, w/Bags</v>
          </cell>
          <cell r="D75" t="str">
            <v>Fernando's</v>
          </cell>
          <cell r="E75" t="str">
            <v>00075278211052</v>
          </cell>
          <cell r="F75">
            <v>4</v>
          </cell>
          <cell r="G75" t="str">
            <v>1/72 ct</v>
          </cell>
          <cell r="H75">
            <v>18</v>
          </cell>
          <cell r="I75">
            <v>0.67</v>
          </cell>
          <cell r="J75">
            <v>80</v>
          </cell>
          <cell r="K75" t="str">
            <v>8x10</v>
          </cell>
          <cell r="L75">
            <v>37.11</v>
          </cell>
          <cell r="M75">
            <v>36.39</v>
          </cell>
          <cell r="N75">
            <v>36.75</v>
          </cell>
          <cell r="O75">
            <v>36.03</v>
          </cell>
          <cell r="P75">
            <v>35.49</v>
          </cell>
          <cell r="Q75">
            <v>34.409999999999997</v>
          </cell>
          <cell r="R75">
            <v>33.96</v>
          </cell>
          <cell r="S75">
            <v>33.51</v>
          </cell>
        </row>
        <row r="76">
          <cell r="B76">
            <v>93124</v>
          </cell>
          <cell r="C76" t="str">
            <v>BBQ Burrito Snacks w/Bags,  IP</v>
          </cell>
          <cell r="D76" t="str">
            <v>Fernando's</v>
          </cell>
          <cell r="E76" t="str">
            <v>10075278931247</v>
          </cell>
          <cell r="F76">
            <v>4.25</v>
          </cell>
          <cell r="G76" t="str">
            <v>3/24 ct</v>
          </cell>
          <cell r="H76">
            <v>19.13</v>
          </cell>
          <cell r="I76">
            <v>0.53</v>
          </cell>
          <cell r="J76">
            <v>72</v>
          </cell>
          <cell r="K76" t="str">
            <v>18x4</v>
          </cell>
          <cell r="L76">
            <v>45.25</v>
          </cell>
          <cell r="M76">
            <v>44.48</v>
          </cell>
          <cell r="N76">
            <v>44.86</v>
          </cell>
          <cell r="O76">
            <v>44.1</v>
          </cell>
          <cell r="P76">
            <v>43.52</v>
          </cell>
          <cell r="Q76">
            <v>42.38</v>
          </cell>
          <cell r="R76">
            <v>41.9</v>
          </cell>
          <cell r="S76">
            <v>41.42</v>
          </cell>
        </row>
        <row r="77">
          <cell r="B77">
            <v>93125</v>
          </cell>
          <cell r="C77" t="str">
            <v>Bean &amp; Cheese Burritos, Pre-Fried, w/Bags, IP</v>
          </cell>
          <cell r="D77" t="str">
            <v>Fernando's</v>
          </cell>
          <cell r="E77" t="str">
            <v>10075278931254</v>
          </cell>
          <cell r="F77">
            <v>5</v>
          </cell>
          <cell r="G77" t="str">
            <v>3/24 ct</v>
          </cell>
          <cell r="H77">
            <v>22.5</v>
          </cell>
          <cell r="I77">
            <v>0.78</v>
          </cell>
          <cell r="J77">
            <v>72</v>
          </cell>
          <cell r="K77" t="str">
            <v>18x4</v>
          </cell>
          <cell r="L77">
            <v>48.39</v>
          </cell>
          <cell r="M77">
            <v>47.49</v>
          </cell>
          <cell r="N77">
            <v>47.94</v>
          </cell>
          <cell r="O77">
            <v>47.04</v>
          </cell>
          <cell r="P77">
            <v>46.37</v>
          </cell>
          <cell r="Q77">
            <v>45.02</v>
          </cell>
          <cell r="R77">
            <v>44.45</v>
          </cell>
          <cell r="S77">
            <v>43.89</v>
          </cell>
        </row>
        <row r="78">
          <cell r="B78"/>
          <cell r="C78" t="str">
            <v xml:space="preserve">Lunch Dinner Snack - Bulk </v>
          </cell>
          <cell r="D78"/>
          <cell r="E78"/>
          <cell r="F78"/>
          <cell r="G78"/>
          <cell r="H78"/>
          <cell r="I78"/>
          <cell r="J78"/>
          <cell r="K78"/>
          <cell r="L78"/>
          <cell r="M78"/>
          <cell r="N78"/>
          <cell r="O78"/>
          <cell r="P78"/>
          <cell r="Q78"/>
          <cell r="R78"/>
          <cell r="S78"/>
        </row>
        <row r="79">
          <cell r="B79">
            <v>5100</v>
          </cell>
          <cell r="C79" t="str">
            <v>Beef, Bean &amp; Red Chili Burritos</v>
          </cell>
          <cell r="D79" t="str">
            <v>Fernando's</v>
          </cell>
          <cell r="E79" t="str">
            <v>00075278051009</v>
          </cell>
          <cell r="F79">
            <v>4.5</v>
          </cell>
          <cell r="G79" t="str">
            <v>1/72 ct</v>
          </cell>
          <cell r="H79">
            <v>20.25</v>
          </cell>
          <cell r="I79">
            <v>0.67</v>
          </cell>
          <cell r="J79">
            <v>80</v>
          </cell>
          <cell r="K79" t="str">
            <v>8x10</v>
          </cell>
          <cell r="L79">
            <v>44.64</v>
          </cell>
          <cell r="M79">
            <v>43.83</v>
          </cell>
          <cell r="N79">
            <v>44.24</v>
          </cell>
          <cell r="O79">
            <v>43.43</v>
          </cell>
          <cell r="P79">
            <v>42.82</v>
          </cell>
          <cell r="Q79">
            <v>41.6</v>
          </cell>
          <cell r="R79">
            <v>41.1</v>
          </cell>
          <cell r="S79">
            <v>40.590000000000003</v>
          </cell>
        </row>
        <row r="80">
          <cell r="B80">
            <v>5102</v>
          </cell>
          <cell r="C80" t="str">
            <v>Beef, Bean &amp; Red Chili Burritos</v>
          </cell>
          <cell r="D80" t="str">
            <v>Fernando's</v>
          </cell>
          <cell r="E80" t="str">
            <v>00075278051023</v>
          </cell>
          <cell r="F80">
            <v>4</v>
          </cell>
          <cell r="G80" t="str">
            <v>1/72 ct</v>
          </cell>
          <cell r="H80">
            <v>18</v>
          </cell>
          <cell r="I80">
            <v>0.67</v>
          </cell>
          <cell r="J80">
            <v>80</v>
          </cell>
          <cell r="K80" t="str">
            <v>8x10</v>
          </cell>
          <cell r="L80">
            <v>39.119999999999997</v>
          </cell>
          <cell r="M80">
            <v>38.4</v>
          </cell>
          <cell r="N80">
            <v>38.76</v>
          </cell>
          <cell r="O80">
            <v>38.04</v>
          </cell>
          <cell r="P80">
            <v>37.5</v>
          </cell>
          <cell r="Q80">
            <v>36.42</v>
          </cell>
          <cell r="R80">
            <v>35.97</v>
          </cell>
          <cell r="S80">
            <v>35.520000000000003</v>
          </cell>
        </row>
        <row r="81">
          <cell r="B81">
            <v>5103</v>
          </cell>
          <cell r="C81" t="str">
            <v>Beef, Bean &amp; Green Chili Burritos</v>
          </cell>
          <cell r="D81" t="str">
            <v>Fernando's</v>
          </cell>
          <cell r="E81" t="str">
            <v>00075278051030</v>
          </cell>
          <cell r="F81">
            <v>4</v>
          </cell>
          <cell r="G81" t="str">
            <v>1/72 ct</v>
          </cell>
          <cell r="H81">
            <v>18</v>
          </cell>
          <cell r="I81">
            <v>0.67</v>
          </cell>
          <cell r="J81">
            <v>80</v>
          </cell>
          <cell r="K81" t="str">
            <v>8x10</v>
          </cell>
          <cell r="L81">
            <v>40</v>
          </cell>
          <cell r="M81">
            <v>39.28</v>
          </cell>
          <cell r="N81">
            <v>39.64</v>
          </cell>
          <cell r="O81">
            <v>38.92</v>
          </cell>
          <cell r="P81">
            <v>38.380000000000003</v>
          </cell>
          <cell r="Q81">
            <v>37.299999999999997</v>
          </cell>
          <cell r="R81">
            <v>36.85</v>
          </cell>
          <cell r="S81">
            <v>36.4</v>
          </cell>
        </row>
        <row r="82">
          <cell r="B82">
            <v>5189</v>
          </cell>
          <cell r="C82" t="str">
            <v>Beef, Bean &amp; Red Chili Burritos</v>
          </cell>
          <cell r="D82" t="str">
            <v>Fernando's</v>
          </cell>
          <cell r="E82" t="str">
            <v>00075278051894</v>
          </cell>
          <cell r="F82">
            <v>10</v>
          </cell>
          <cell r="G82" t="str">
            <v>1/24 ct</v>
          </cell>
          <cell r="H82">
            <v>15</v>
          </cell>
          <cell r="I82">
            <v>0.53</v>
          </cell>
          <cell r="J82">
            <v>104</v>
          </cell>
          <cell r="K82" t="str">
            <v>8x13</v>
          </cell>
          <cell r="L82">
            <v>32.74</v>
          </cell>
          <cell r="M82">
            <v>32.14</v>
          </cell>
          <cell r="N82">
            <v>32.44</v>
          </cell>
          <cell r="O82">
            <v>31.84</v>
          </cell>
          <cell r="P82">
            <v>31.39</v>
          </cell>
          <cell r="Q82">
            <v>30.49</v>
          </cell>
          <cell r="R82">
            <v>30.12</v>
          </cell>
          <cell r="S82">
            <v>29.74</v>
          </cell>
        </row>
        <row r="83">
          <cell r="B83">
            <v>5490</v>
          </cell>
          <cell r="C83" t="str">
            <v>Beef &amp; Bean Burritos, Pre-Fried, tray w/printed label</v>
          </cell>
          <cell r="D83" t="str">
            <v>Fernando's</v>
          </cell>
          <cell r="E83" t="str">
            <v>10075278054908</v>
          </cell>
          <cell r="F83">
            <v>4</v>
          </cell>
          <cell r="G83" t="str">
            <v>12/6 ct</v>
          </cell>
          <cell r="H83">
            <v>18</v>
          </cell>
          <cell r="I83">
            <v>0.95</v>
          </cell>
          <cell r="J83">
            <v>56</v>
          </cell>
          <cell r="K83" t="str">
            <v>8x7</v>
          </cell>
          <cell r="L83">
            <v>42.44</v>
          </cell>
          <cell r="M83">
            <v>41.72</v>
          </cell>
          <cell r="N83">
            <v>42.08</v>
          </cell>
          <cell r="O83">
            <v>41.36</v>
          </cell>
          <cell r="P83">
            <v>40.82</v>
          </cell>
          <cell r="Q83">
            <v>39.74</v>
          </cell>
          <cell r="R83">
            <v>39.29</v>
          </cell>
          <cell r="S83">
            <v>38.840000000000003</v>
          </cell>
        </row>
        <row r="84">
          <cell r="B84">
            <v>5499</v>
          </cell>
          <cell r="C84" t="str">
            <v>Green Chile Chicken &amp; Cheese Burrito, Pre-Fried</v>
          </cell>
          <cell r="D84" t="str">
            <v>Fernando's</v>
          </cell>
          <cell r="E84" t="str">
            <v>00075278054994</v>
          </cell>
          <cell r="F84">
            <v>4</v>
          </cell>
          <cell r="G84" t="str">
            <v>1/72 ct</v>
          </cell>
          <cell r="H84">
            <v>18</v>
          </cell>
          <cell r="I84">
            <v>0.67</v>
          </cell>
          <cell r="J84">
            <v>80</v>
          </cell>
          <cell r="K84" t="str">
            <v>8x10</v>
          </cell>
          <cell r="L84">
            <v>51.84</v>
          </cell>
          <cell r="M84">
            <v>51.12</v>
          </cell>
          <cell r="N84">
            <v>51.48</v>
          </cell>
          <cell r="O84">
            <v>50.76</v>
          </cell>
          <cell r="P84">
            <v>50.22</v>
          </cell>
          <cell r="Q84">
            <v>49.14</v>
          </cell>
          <cell r="R84">
            <v>48.69</v>
          </cell>
          <cell r="S84">
            <v>48.24</v>
          </cell>
        </row>
        <row r="85">
          <cell r="B85">
            <v>5602</v>
          </cell>
          <cell r="C85" t="str">
            <v>Beef, Bean &amp; Red Chili Burritos, IP</v>
          </cell>
          <cell r="D85" t="str">
            <v>Fernando's</v>
          </cell>
          <cell r="E85" t="str">
            <v>10075278056025</v>
          </cell>
          <cell r="F85">
            <v>4</v>
          </cell>
          <cell r="G85" t="str">
            <v>6/24 ct</v>
          </cell>
          <cell r="H85">
            <v>36</v>
          </cell>
          <cell r="I85">
            <v>1.26</v>
          </cell>
          <cell r="J85">
            <v>36</v>
          </cell>
          <cell r="K85" t="str">
            <v>9x4</v>
          </cell>
          <cell r="L85">
            <v>77.819999999999993</v>
          </cell>
          <cell r="M85">
            <v>76.38</v>
          </cell>
          <cell r="N85">
            <v>77.099999999999994</v>
          </cell>
          <cell r="O85">
            <v>75.66</v>
          </cell>
          <cell r="P85">
            <v>74.58</v>
          </cell>
          <cell r="Q85">
            <v>72.42</v>
          </cell>
          <cell r="R85">
            <v>71.52</v>
          </cell>
          <cell r="S85">
            <v>70.62</v>
          </cell>
        </row>
        <row r="86">
          <cell r="B86">
            <v>5603</v>
          </cell>
          <cell r="C86" t="str">
            <v>Beef, Bean &amp; Green Chili Burritos, IP</v>
          </cell>
          <cell r="D86" t="str">
            <v>Fernando's</v>
          </cell>
          <cell r="E86" t="str">
            <v>10075278056032</v>
          </cell>
          <cell r="F86">
            <v>4</v>
          </cell>
          <cell r="G86" t="str">
            <v>6/24 ct</v>
          </cell>
          <cell r="H86">
            <v>36</v>
          </cell>
          <cell r="I86">
            <v>1.26</v>
          </cell>
          <cell r="J86">
            <v>36</v>
          </cell>
          <cell r="K86" t="str">
            <v>9x4</v>
          </cell>
          <cell r="L86">
            <v>75.83</v>
          </cell>
          <cell r="M86">
            <v>74.39</v>
          </cell>
          <cell r="N86">
            <v>75.11</v>
          </cell>
          <cell r="O86">
            <v>73.67</v>
          </cell>
          <cell r="P86">
            <v>72.59</v>
          </cell>
          <cell r="Q86">
            <v>70.430000000000007</v>
          </cell>
          <cell r="R86">
            <v>69.53</v>
          </cell>
          <cell r="S86">
            <v>68.63</v>
          </cell>
        </row>
        <row r="87">
          <cell r="B87">
            <v>6202</v>
          </cell>
          <cell r="C87" t="str">
            <v>Beef, Bean &amp; Red Chili Burritos, Pre-Fried</v>
          </cell>
          <cell r="D87" t="str">
            <v>Fernando's</v>
          </cell>
          <cell r="E87" t="str">
            <v>00075278062029</v>
          </cell>
          <cell r="F87">
            <v>4</v>
          </cell>
          <cell r="G87" t="str">
            <v>1/72 ct</v>
          </cell>
          <cell r="H87">
            <v>18</v>
          </cell>
          <cell r="I87">
            <v>0.67</v>
          </cell>
          <cell r="J87">
            <v>80</v>
          </cell>
          <cell r="K87" t="str">
            <v>8x10</v>
          </cell>
          <cell r="L87">
            <v>39.42</v>
          </cell>
          <cell r="M87">
            <v>38.700000000000003</v>
          </cell>
          <cell r="N87">
            <v>39.06</v>
          </cell>
          <cell r="O87">
            <v>38.340000000000003</v>
          </cell>
          <cell r="P87">
            <v>37.799999999999997</v>
          </cell>
          <cell r="Q87">
            <v>36.72</v>
          </cell>
          <cell r="R87">
            <v>36.270000000000003</v>
          </cell>
          <cell r="S87">
            <v>35.82</v>
          </cell>
        </row>
        <row r="88">
          <cell r="B88">
            <v>9031</v>
          </cell>
          <cell r="C88" t="str">
            <v>Beef, Bean &amp; Red Chili Burritos</v>
          </cell>
          <cell r="D88" t="str">
            <v>Fernando's</v>
          </cell>
          <cell r="E88" t="str">
            <v>00075278090312</v>
          </cell>
          <cell r="F88">
            <v>5.75</v>
          </cell>
          <cell r="G88" t="str">
            <v>1/60 ct</v>
          </cell>
          <cell r="H88">
            <v>21.562999999999999</v>
          </cell>
          <cell r="I88">
            <v>0.67</v>
          </cell>
          <cell r="J88">
            <v>80</v>
          </cell>
          <cell r="K88" t="str">
            <v>8x10</v>
          </cell>
          <cell r="L88">
            <v>47.37</v>
          </cell>
          <cell r="M88">
            <v>46.51</v>
          </cell>
          <cell r="N88">
            <v>46.94</v>
          </cell>
          <cell r="O88">
            <v>46.08</v>
          </cell>
          <cell r="P88">
            <v>45.43</v>
          </cell>
          <cell r="Q88">
            <v>44.14</v>
          </cell>
          <cell r="R88">
            <v>43.6</v>
          </cell>
          <cell r="S88">
            <v>43.06</v>
          </cell>
        </row>
        <row r="89">
          <cell r="B89">
            <v>10131</v>
          </cell>
          <cell r="C89" t="str">
            <v>Beef, Bean &amp; Red Chili Burritos, Pre-Fried</v>
          </cell>
          <cell r="D89" t="str">
            <v>Fernando's</v>
          </cell>
          <cell r="E89" t="str">
            <v>00075278101315</v>
          </cell>
          <cell r="F89">
            <v>5.75</v>
          </cell>
          <cell r="G89" t="str">
            <v>1/60 ct</v>
          </cell>
          <cell r="H89">
            <v>21.56</v>
          </cell>
          <cell r="I89">
            <v>0.78</v>
          </cell>
          <cell r="J89">
            <v>72</v>
          </cell>
          <cell r="K89" t="str">
            <v>8x9</v>
          </cell>
          <cell r="L89">
            <v>47.88</v>
          </cell>
          <cell r="M89">
            <v>47.02</v>
          </cell>
          <cell r="N89">
            <v>47.45</v>
          </cell>
          <cell r="O89">
            <v>46.59</v>
          </cell>
          <cell r="P89">
            <v>45.94</v>
          </cell>
          <cell r="Q89">
            <v>44.65</v>
          </cell>
          <cell r="R89">
            <v>44.11</v>
          </cell>
          <cell r="S89">
            <v>43.57</v>
          </cell>
        </row>
        <row r="90">
          <cell r="B90">
            <v>21073</v>
          </cell>
          <cell r="C90" t="str">
            <v>Cheese, Beef, Bean &amp; Red Chili Burritos, Pre-Fried</v>
          </cell>
          <cell r="D90" t="str">
            <v>Fernando's</v>
          </cell>
          <cell r="E90" t="str">
            <v>00075278210734</v>
          </cell>
          <cell r="F90">
            <v>4.75</v>
          </cell>
          <cell r="G90" t="str">
            <v>1/72 ct</v>
          </cell>
          <cell r="H90">
            <v>21.38</v>
          </cell>
          <cell r="I90">
            <v>0.78</v>
          </cell>
          <cell r="J90">
            <v>72</v>
          </cell>
          <cell r="K90" t="str">
            <v>8x9</v>
          </cell>
          <cell r="L90">
            <v>52.31</v>
          </cell>
          <cell r="M90">
            <v>51.45</v>
          </cell>
          <cell r="N90">
            <v>51.88</v>
          </cell>
          <cell r="O90">
            <v>51.02</v>
          </cell>
          <cell r="P90">
            <v>50.38</v>
          </cell>
          <cell r="Q90">
            <v>49.1</v>
          </cell>
          <cell r="R90">
            <v>48.56</v>
          </cell>
          <cell r="S90">
            <v>48.03</v>
          </cell>
        </row>
        <row r="91">
          <cell r="B91">
            <v>21100</v>
          </cell>
          <cell r="C91" t="str">
            <v>Cheese &amp; Bean Burritos</v>
          </cell>
          <cell r="D91" t="str">
            <v>Fernando's</v>
          </cell>
          <cell r="E91" t="str">
            <v>00075278211007</v>
          </cell>
          <cell r="F91">
            <v>5.75</v>
          </cell>
          <cell r="G91" t="str">
            <v>1/60 ct</v>
          </cell>
          <cell r="H91">
            <v>21.562999999999999</v>
          </cell>
          <cell r="I91">
            <v>0.67</v>
          </cell>
          <cell r="J91">
            <v>80</v>
          </cell>
          <cell r="K91" t="str">
            <v>8x10</v>
          </cell>
          <cell r="L91">
            <v>44.75</v>
          </cell>
          <cell r="M91">
            <v>43.89</v>
          </cell>
          <cell r="N91">
            <v>44.32</v>
          </cell>
          <cell r="O91">
            <v>43.46</v>
          </cell>
          <cell r="P91">
            <v>42.81</v>
          </cell>
          <cell r="Q91">
            <v>41.52</v>
          </cell>
          <cell r="R91">
            <v>40.98</v>
          </cell>
          <cell r="S91">
            <v>40.44</v>
          </cell>
        </row>
        <row r="92">
          <cell r="B92">
            <v>23302</v>
          </cell>
          <cell r="C92" t="str">
            <v>Chunky Spicy Beef Burritos, IP</v>
          </cell>
          <cell r="D92" t="str">
            <v>Fernando's</v>
          </cell>
          <cell r="E92" t="str">
            <v>10075278233020</v>
          </cell>
          <cell r="F92">
            <v>8</v>
          </cell>
          <cell r="G92" t="str">
            <v>3/18 ct</v>
          </cell>
          <cell r="H92">
            <v>27</v>
          </cell>
          <cell r="I92" t="str">
            <v>1.05</v>
          </cell>
          <cell r="J92">
            <v>45</v>
          </cell>
          <cell r="K92" t="str">
            <v>15x3</v>
          </cell>
          <cell r="L92">
            <v>76.099999999999994</v>
          </cell>
          <cell r="M92">
            <v>75.02</v>
          </cell>
          <cell r="N92">
            <v>75.56</v>
          </cell>
          <cell r="O92">
            <v>74.48</v>
          </cell>
          <cell r="P92">
            <v>73.67</v>
          </cell>
          <cell r="Q92">
            <v>72.05</v>
          </cell>
          <cell r="R92">
            <v>71.38</v>
          </cell>
          <cell r="S92">
            <v>70.7</v>
          </cell>
        </row>
        <row r="93">
          <cell r="B93">
            <v>26144</v>
          </cell>
          <cell r="C93" t="str">
            <v>Taco Snack Beef &amp; Cheese Burritos, Pre-Fried, LB</v>
          </cell>
          <cell r="D93" t="str">
            <v>Fernando's</v>
          </cell>
          <cell r="E93" t="str">
            <v>00075278261446</v>
          </cell>
          <cell r="F93">
            <v>6.2</v>
          </cell>
          <cell r="G93" t="str">
            <v>1/60 ct</v>
          </cell>
          <cell r="H93">
            <v>23.25</v>
          </cell>
          <cell r="I93">
            <v>0.78</v>
          </cell>
          <cell r="J93">
            <v>72</v>
          </cell>
          <cell r="K93" t="str">
            <v>8x9</v>
          </cell>
          <cell r="L93">
            <v>56.13</v>
          </cell>
          <cell r="M93">
            <v>55.2</v>
          </cell>
          <cell r="N93">
            <v>55.67</v>
          </cell>
          <cell r="O93">
            <v>54.74</v>
          </cell>
          <cell r="P93">
            <v>54.04</v>
          </cell>
          <cell r="Q93">
            <v>52.64</v>
          </cell>
          <cell r="R93">
            <v>52.06</v>
          </cell>
          <cell r="S93">
            <v>51.48</v>
          </cell>
        </row>
        <row r="94">
          <cell r="B94">
            <v>29452</v>
          </cell>
          <cell r="C94" t="str">
            <v>Shredded Beef &amp; Cheese Burritos, LB</v>
          </cell>
          <cell r="D94" t="str">
            <v>Fernando's</v>
          </cell>
          <cell r="E94" t="str">
            <v>00075278294529</v>
          </cell>
          <cell r="F94">
            <v>5</v>
          </cell>
          <cell r="G94" t="str">
            <v>1/24 ct</v>
          </cell>
          <cell r="H94">
            <v>7.5</v>
          </cell>
          <cell r="I94">
            <v>0.25</v>
          </cell>
          <cell r="J94">
            <v>209</v>
          </cell>
          <cell r="K94" t="str">
            <v>19x11</v>
          </cell>
          <cell r="L94">
            <v>22.17</v>
          </cell>
          <cell r="M94">
            <v>21.87</v>
          </cell>
          <cell r="N94">
            <v>22.02</v>
          </cell>
          <cell r="O94">
            <v>21.72</v>
          </cell>
          <cell r="P94">
            <v>21.5</v>
          </cell>
          <cell r="Q94">
            <v>21.05</v>
          </cell>
          <cell r="R94">
            <v>20.86</v>
          </cell>
          <cell r="S94">
            <v>20.67</v>
          </cell>
        </row>
        <row r="95">
          <cell r="B95">
            <v>93120</v>
          </cell>
          <cell r="C95" t="str">
            <v>Beef, Bean &amp; Red Chili Burritos, IP</v>
          </cell>
          <cell r="D95" t="str">
            <v>Fernando's</v>
          </cell>
          <cell r="E95" t="str">
            <v>10075278931209</v>
          </cell>
          <cell r="F95">
            <v>4.5</v>
          </cell>
          <cell r="G95" t="str">
            <v>3/24 ct</v>
          </cell>
          <cell r="H95">
            <v>20.25</v>
          </cell>
          <cell r="I95">
            <v>0.73</v>
          </cell>
          <cell r="J95">
            <v>72</v>
          </cell>
          <cell r="K95" t="str">
            <v>18x4</v>
          </cell>
          <cell r="L95">
            <v>44.4</v>
          </cell>
          <cell r="M95">
            <v>43.59</v>
          </cell>
          <cell r="N95">
            <v>44</v>
          </cell>
          <cell r="O95">
            <v>43.19</v>
          </cell>
          <cell r="P95">
            <v>42.58</v>
          </cell>
          <cell r="Q95">
            <v>41.36</v>
          </cell>
          <cell r="R95">
            <v>40.86</v>
          </cell>
          <cell r="S95">
            <v>40.35</v>
          </cell>
        </row>
        <row r="96">
          <cell r="B96">
            <v>93121</v>
          </cell>
          <cell r="C96" t="str">
            <v>Beef, Bean &amp; Green Chili Burritos, IP</v>
          </cell>
          <cell r="D96" t="str">
            <v>Fernando's</v>
          </cell>
          <cell r="E96" t="str">
            <v>10075278931216</v>
          </cell>
          <cell r="F96">
            <v>4.5</v>
          </cell>
          <cell r="G96" t="str">
            <v>3/24 ct</v>
          </cell>
          <cell r="H96">
            <v>20.25</v>
          </cell>
          <cell r="I96">
            <v>0.73</v>
          </cell>
          <cell r="J96">
            <v>72</v>
          </cell>
          <cell r="K96" t="str">
            <v>18x4</v>
          </cell>
          <cell r="L96">
            <v>44.73</v>
          </cell>
          <cell r="M96">
            <v>43.92</v>
          </cell>
          <cell r="N96">
            <v>44.33</v>
          </cell>
          <cell r="O96">
            <v>43.52</v>
          </cell>
          <cell r="P96">
            <v>42.91</v>
          </cell>
          <cell r="Q96">
            <v>41.69</v>
          </cell>
          <cell r="R96">
            <v>41.19</v>
          </cell>
          <cell r="S96">
            <v>40.68</v>
          </cell>
        </row>
        <row r="97">
          <cell r="B97">
            <v>93122</v>
          </cell>
          <cell r="C97" t="str">
            <v>Bean &amp; Cheese Burritos, IP</v>
          </cell>
          <cell r="D97" t="str">
            <v>Fernando's</v>
          </cell>
          <cell r="E97" t="str">
            <v>10075278931223</v>
          </cell>
          <cell r="F97">
            <v>4</v>
          </cell>
          <cell r="G97" t="str">
            <v>3/24 ct</v>
          </cell>
          <cell r="H97">
            <v>18</v>
          </cell>
          <cell r="I97">
            <v>0.73</v>
          </cell>
          <cell r="J97">
            <v>72</v>
          </cell>
          <cell r="K97" t="str">
            <v>18x4</v>
          </cell>
          <cell r="L97">
            <v>38.81</v>
          </cell>
          <cell r="M97">
            <v>38.090000000000003</v>
          </cell>
          <cell r="N97">
            <v>38.450000000000003</v>
          </cell>
          <cell r="O97">
            <v>37.729999999999997</v>
          </cell>
          <cell r="P97">
            <v>37.19</v>
          </cell>
          <cell r="Q97">
            <v>36.11</v>
          </cell>
          <cell r="R97">
            <v>35.659999999999997</v>
          </cell>
          <cell r="S97">
            <v>35.21</v>
          </cell>
        </row>
        <row r="98">
          <cell r="B98">
            <v>93126</v>
          </cell>
          <cell r="C98" t="str">
            <v>Beef, Bean &amp; Green Chili Burritos, Pre-Fried, IP</v>
          </cell>
          <cell r="D98" t="str">
            <v>Fernando's</v>
          </cell>
          <cell r="E98" t="str">
            <v>10075278931261</v>
          </cell>
          <cell r="F98">
            <v>4.5</v>
          </cell>
          <cell r="G98" t="str">
            <v>3/24 ct</v>
          </cell>
          <cell r="H98">
            <v>20.25</v>
          </cell>
          <cell r="I98">
            <v>0.78</v>
          </cell>
          <cell r="J98">
            <v>72</v>
          </cell>
          <cell r="K98" t="str">
            <v>18x4</v>
          </cell>
          <cell r="L98">
            <v>45.84</v>
          </cell>
          <cell r="M98">
            <v>45.03</v>
          </cell>
          <cell r="N98">
            <v>45.44</v>
          </cell>
          <cell r="O98">
            <v>44.63</v>
          </cell>
          <cell r="P98">
            <v>44.02</v>
          </cell>
          <cell r="Q98">
            <v>42.8</v>
          </cell>
          <cell r="R98">
            <v>42.3</v>
          </cell>
          <cell r="S98">
            <v>41.79</v>
          </cell>
        </row>
        <row r="99">
          <cell r="B99"/>
          <cell r="C99"/>
          <cell r="D99"/>
          <cell r="E99"/>
          <cell r="F99"/>
          <cell r="G99"/>
          <cell r="H99"/>
          <cell r="I99"/>
          <cell r="J99"/>
          <cell r="K99"/>
          <cell r="L99"/>
          <cell r="M99"/>
          <cell r="N99"/>
          <cell r="O99" t="str">
            <v>A</v>
          </cell>
          <cell r="P99" t="str">
            <v>B</v>
          </cell>
          <cell r="Q99" t="str">
            <v>C</v>
          </cell>
          <cell r="R99" t="str">
            <v>D</v>
          </cell>
          <cell r="S99" t="str">
            <v>E</v>
          </cell>
        </row>
        <row r="100">
          <cell r="B100" t="str">
            <v>Code</v>
          </cell>
          <cell r="C100" t="str">
            <v>Product</v>
          </cell>
          <cell r="D100" t="str">
            <v>Brand</v>
          </cell>
          <cell r="E100" t="str">
            <v>GTIN Code</v>
          </cell>
          <cell r="F100" t="str">
            <v>Ounce
Size</v>
          </cell>
          <cell r="G100" t="str">
            <v>Approx Case
Pack</v>
          </cell>
          <cell r="H100" t="str">
            <v>Case
Net 
Weight</v>
          </cell>
          <cell r="I100" t="str">
            <v>Case
Cube</v>
          </cell>
          <cell r="J100" t="str">
            <v>Pallet
Count</v>
          </cell>
          <cell r="K100" t="str">
            <v>Pallet
Tie/High</v>
          </cell>
          <cell r="L100"/>
          <cell r="M100"/>
          <cell r="N100" t="str">
            <v>Pricing</v>
          </cell>
          <cell r="O100" t="str">
            <v>Redistibution - DOT Price</v>
          </cell>
          <cell r="P100" t="str">
            <v>CASE 5,000-9,999 lbs</v>
          </cell>
          <cell r="Q100" t="str">
            <v>CASE 10,000-19,999 lbs</v>
          </cell>
          <cell r="R100" t="str">
            <v>CASE 20,000-29,999 lbs</v>
          </cell>
          <cell r="S100" t="str">
            <v>CASE 30,000-truckload</v>
          </cell>
        </row>
        <row r="101">
          <cell r="B101" t="str">
            <v>CHIMICHANGAS</v>
          </cell>
          <cell r="C101"/>
          <cell r="D101"/>
          <cell r="E101"/>
          <cell r="F101"/>
          <cell r="G101"/>
          <cell r="H101"/>
          <cell r="I101"/>
          <cell r="J101"/>
          <cell r="K101"/>
          <cell r="L101"/>
          <cell r="M101"/>
          <cell r="N101"/>
          <cell r="O101"/>
          <cell r="P101"/>
          <cell r="Q101"/>
          <cell r="R101"/>
          <cell r="S101"/>
        </row>
        <row r="102">
          <cell r="B102"/>
          <cell r="C102" t="str">
            <v>Bulk</v>
          </cell>
          <cell r="D102"/>
          <cell r="E102"/>
          <cell r="F102"/>
          <cell r="G102"/>
          <cell r="H102"/>
          <cell r="I102"/>
          <cell r="J102"/>
          <cell r="K102"/>
          <cell r="L102"/>
          <cell r="M102"/>
          <cell r="N102"/>
          <cell r="O102"/>
          <cell r="P102"/>
          <cell r="Q102"/>
          <cell r="R102"/>
          <cell r="S102"/>
        </row>
        <row r="103">
          <cell r="B103">
            <v>29332</v>
          </cell>
          <cell r="C103" t="str">
            <v>Shredded Beef Chimichangas, Pre-Fried, LB</v>
          </cell>
          <cell r="D103" t="str">
            <v>Fernando's</v>
          </cell>
          <cell r="E103" t="str">
            <v>00075278293324</v>
          </cell>
          <cell r="F103">
            <v>7</v>
          </cell>
          <cell r="G103" t="str">
            <v>1/30 ct</v>
          </cell>
          <cell r="H103">
            <v>13.125</v>
          </cell>
          <cell r="I103">
            <v>0.43</v>
          </cell>
          <cell r="J103">
            <v>120</v>
          </cell>
          <cell r="K103" t="str">
            <v>20x6</v>
          </cell>
          <cell r="L103">
            <v>41.41</v>
          </cell>
          <cell r="M103">
            <v>40.880000000000003</v>
          </cell>
          <cell r="N103">
            <v>41.14</v>
          </cell>
          <cell r="O103">
            <v>40.619999999999997</v>
          </cell>
          <cell r="P103">
            <v>40.22</v>
          </cell>
          <cell r="Q103">
            <v>39.44</v>
          </cell>
          <cell r="R103">
            <v>39.11</v>
          </cell>
          <cell r="S103">
            <v>38.78</v>
          </cell>
        </row>
        <row r="104">
          <cell r="B104">
            <v>29422</v>
          </cell>
          <cell r="C104" t="str">
            <v>Shredded Beef Chimichangas, Pre-Fried, LB</v>
          </cell>
          <cell r="D104" t="str">
            <v>Fernando's</v>
          </cell>
          <cell r="E104" t="str">
            <v>00075278294222</v>
          </cell>
          <cell r="F104">
            <v>5</v>
          </cell>
          <cell r="G104" t="str">
            <v>1/30 ct</v>
          </cell>
          <cell r="H104">
            <v>9.3699999999999992</v>
          </cell>
          <cell r="I104">
            <v>0.44</v>
          </cell>
          <cell r="J104">
            <v>110</v>
          </cell>
          <cell r="K104" t="str">
            <v>22x5</v>
          </cell>
          <cell r="L104">
            <v>29.74</v>
          </cell>
          <cell r="M104">
            <v>29.37</v>
          </cell>
          <cell r="N104">
            <v>29.56</v>
          </cell>
          <cell r="O104">
            <v>29.18</v>
          </cell>
          <cell r="P104">
            <v>28.9</v>
          </cell>
          <cell r="Q104">
            <v>28.34</v>
          </cell>
          <cell r="R104">
            <v>28.1</v>
          </cell>
          <cell r="S104">
            <v>27.87</v>
          </cell>
        </row>
        <row r="105">
          <cell r="B105">
            <v>29432</v>
          </cell>
          <cell r="C105" t="str">
            <v>Shredded Chicken Chimichangas, Pre-Fried***</v>
          </cell>
          <cell r="D105" t="str">
            <v>Fernando's</v>
          </cell>
          <cell r="E105" t="str">
            <v>00075278294321</v>
          </cell>
          <cell r="F105">
            <v>5</v>
          </cell>
          <cell r="G105" t="str">
            <v>1/30 ct</v>
          </cell>
          <cell r="H105">
            <v>9.3699999999999992</v>
          </cell>
          <cell r="I105">
            <v>0.44</v>
          </cell>
          <cell r="J105">
            <v>110</v>
          </cell>
          <cell r="K105" t="str">
            <v>22x5</v>
          </cell>
          <cell r="L105">
            <v>28.5</v>
          </cell>
          <cell r="M105">
            <v>28.13</v>
          </cell>
          <cell r="N105">
            <v>28.32</v>
          </cell>
          <cell r="O105">
            <v>27.94</v>
          </cell>
          <cell r="P105">
            <v>27.66</v>
          </cell>
          <cell r="Q105">
            <v>27.1</v>
          </cell>
          <cell r="R105">
            <v>26.86</v>
          </cell>
          <cell r="S105">
            <v>26.63</v>
          </cell>
        </row>
        <row r="106">
          <cell r="B106" t="str">
            <v>ENCHILADAS</v>
          </cell>
          <cell r="C106"/>
          <cell r="D106"/>
          <cell r="E106"/>
          <cell r="F106"/>
          <cell r="G106"/>
          <cell r="H106"/>
          <cell r="I106"/>
          <cell r="J106"/>
          <cell r="K106"/>
          <cell r="L106"/>
          <cell r="M106"/>
          <cell r="N106"/>
          <cell r="O106"/>
          <cell r="P106"/>
          <cell r="Q106"/>
          <cell r="R106"/>
          <cell r="S106"/>
        </row>
        <row r="107">
          <cell r="B107">
            <v>2202</v>
          </cell>
          <cell r="C107" t="str">
            <v>Cheese Enchiladas</v>
          </cell>
          <cell r="D107" t="str">
            <v>Fernando's</v>
          </cell>
          <cell r="E107" t="str">
            <v>00075278022023</v>
          </cell>
          <cell r="F107">
            <v>1.63</v>
          </cell>
          <cell r="G107" t="str">
            <v>1/90 ct</v>
          </cell>
          <cell r="H107">
            <v>9.14</v>
          </cell>
          <cell r="I107">
            <v>0.37</v>
          </cell>
          <cell r="J107">
            <v>144</v>
          </cell>
          <cell r="K107" t="str">
            <v>12x12</v>
          </cell>
          <cell r="L107">
            <v>23.81</v>
          </cell>
          <cell r="M107">
            <v>23.44</v>
          </cell>
          <cell r="N107">
            <v>23.63</v>
          </cell>
          <cell r="O107">
            <v>23.26</v>
          </cell>
          <cell r="P107">
            <v>22.99</v>
          </cell>
          <cell r="Q107">
            <v>22.44</v>
          </cell>
          <cell r="R107">
            <v>22.21</v>
          </cell>
          <cell r="S107">
            <v>21.98</v>
          </cell>
        </row>
        <row r="108">
          <cell r="B108">
            <v>2204</v>
          </cell>
          <cell r="C108" t="str">
            <v>Cheese Enchiladas IP</v>
          </cell>
          <cell r="D108" t="str">
            <v>Fernando's</v>
          </cell>
          <cell r="E108" t="str">
            <v>10075278022044</v>
          </cell>
          <cell r="F108">
            <v>2.5</v>
          </cell>
          <cell r="G108" t="str">
            <v>1/72 ct</v>
          </cell>
          <cell r="H108">
            <v>11.25</v>
          </cell>
          <cell r="I108">
            <v>0.45</v>
          </cell>
          <cell r="J108">
            <v>126</v>
          </cell>
          <cell r="K108" t="str">
            <v>18x7</v>
          </cell>
          <cell r="L108">
            <v>29.32</v>
          </cell>
          <cell r="M108">
            <v>28.87</v>
          </cell>
          <cell r="N108">
            <v>29.1</v>
          </cell>
          <cell r="O108">
            <v>28.65</v>
          </cell>
          <cell r="P108">
            <v>28.31</v>
          </cell>
          <cell r="Q108">
            <v>27.63</v>
          </cell>
          <cell r="R108">
            <v>27.35</v>
          </cell>
          <cell r="S108">
            <v>27.07</v>
          </cell>
        </row>
        <row r="109">
          <cell r="B109">
            <v>13151</v>
          </cell>
          <cell r="C109" t="str">
            <v>Chicken Enchiladas</v>
          </cell>
          <cell r="D109" t="str">
            <v>Fernando's</v>
          </cell>
          <cell r="E109" t="str">
            <v>00075278131510</v>
          </cell>
          <cell r="F109">
            <v>1.75</v>
          </cell>
          <cell r="G109" t="str">
            <v>1/90 ct</v>
          </cell>
          <cell r="H109">
            <v>9.84</v>
          </cell>
          <cell r="I109">
            <v>0.37</v>
          </cell>
          <cell r="J109">
            <v>144</v>
          </cell>
          <cell r="K109" t="str">
            <v>12x12</v>
          </cell>
          <cell r="L109">
            <v>22.05</v>
          </cell>
          <cell r="M109">
            <v>21.65</v>
          </cell>
          <cell r="N109">
            <v>21.85</v>
          </cell>
          <cell r="O109">
            <v>21.46</v>
          </cell>
          <cell r="P109">
            <v>21.16</v>
          </cell>
          <cell r="Q109">
            <v>20.57</v>
          </cell>
          <cell r="R109">
            <v>20.329999999999998</v>
          </cell>
          <cell r="S109">
            <v>20.079999999999998</v>
          </cell>
        </row>
        <row r="110">
          <cell r="B110">
            <v>93101</v>
          </cell>
          <cell r="C110" t="str">
            <v>Beef Enchiladas</v>
          </cell>
          <cell r="D110" t="str">
            <v>Fernando's</v>
          </cell>
          <cell r="E110" t="str">
            <v>00075278931011</v>
          </cell>
          <cell r="F110">
            <v>1.75</v>
          </cell>
          <cell r="G110" t="str">
            <v>1/90 ct</v>
          </cell>
          <cell r="H110">
            <v>9.84</v>
          </cell>
          <cell r="I110">
            <v>0.37</v>
          </cell>
          <cell r="J110">
            <v>144</v>
          </cell>
          <cell r="K110" t="str">
            <v>12x12</v>
          </cell>
          <cell r="L110">
            <v>25.6</v>
          </cell>
          <cell r="M110">
            <v>25.2</v>
          </cell>
          <cell r="N110">
            <v>25.4</v>
          </cell>
          <cell r="O110">
            <v>25.01</v>
          </cell>
          <cell r="P110">
            <v>24.71</v>
          </cell>
          <cell r="Q110">
            <v>24.12</v>
          </cell>
          <cell r="R110">
            <v>23.88</v>
          </cell>
          <cell r="S110">
            <v>23.63</v>
          </cell>
        </row>
        <row r="111">
          <cell r="B111" t="str">
            <v>TAQUITOS</v>
          </cell>
          <cell r="C111"/>
          <cell r="D111"/>
          <cell r="E111"/>
          <cell r="F111"/>
          <cell r="G111"/>
          <cell r="H111"/>
          <cell r="I111"/>
          <cell r="J111"/>
          <cell r="K111"/>
          <cell r="L111"/>
          <cell r="M111"/>
          <cell r="N111"/>
          <cell r="O111"/>
          <cell r="P111"/>
          <cell r="Q111"/>
          <cell r="R111"/>
          <cell r="S111"/>
        </row>
        <row r="112">
          <cell r="B112">
            <v>2659</v>
          </cell>
          <cell r="C112" t="str">
            <v xml:space="preserve">Sliced Beef Taquitos, IP </v>
          </cell>
          <cell r="D112" t="str">
            <v>Fernando's</v>
          </cell>
          <cell r="E112" t="str">
            <v>10075278026592</v>
          </cell>
          <cell r="F112">
            <v>1.3</v>
          </cell>
          <cell r="G112" t="str">
            <v>4/84 ct</v>
          </cell>
          <cell r="H112">
            <v>27.3</v>
          </cell>
          <cell r="I112">
            <v>1.42</v>
          </cell>
          <cell r="J112">
            <v>40</v>
          </cell>
          <cell r="K112" t="str">
            <v>5X8</v>
          </cell>
          <cell r="L112">
            <v>85.81</v>
          </cell>
          <cell r="M112">
            <v>84.72</v>
          </cell>
          <cell r="N112">
            <v>85.26</v>
          </cell>
          <cell r="O112">
            <v>84.17</v>
          </cell>
          <cell r="P112">
            <v>83.35</v>
          </cell>
          <cell r="Q112">
            <v>81.72</v>
          </cell>
          <cell r="R112">
            <v>81.03</v>
          </cell>
          <cell r="S112">
            <v>80.349999999999994</v>
          </cell>
        </row>
        <row r="113">
          <cell r="B113">
            <v>8250</v>
          </cell>
          <cell r="C113" t="str">
            <v>Shredded Beef Taquitos***</v>
          </cell>
          <cell r="D113" t="str">
            <v>Fernando's</v>
          </cell>
          <cell r="E113" t="str">
            <v>00075278082508</v>
          </cell>
          <cell r="F113">
            <v>1.5</v>
          </cell>
          <cell r="G113" t="str">
            <v>1/100 ct</v>
          </cell>
          <cell r="H113">
            <v>9.3699999999999992</v>
          </cell>
          <cell r="I113">
            <v>0.44</v>
          </cell>
          <cell r="J113">
            <v>110</v>
          </cell>
          <cell r="K113" t="str">
            <v>22x5</v>
          </cell>
          <cell r="L113">
            <v>30.03</v>
          </cell>
          <cell r="M113">
            <v>29.66</v>
          </cell>
          <cell r="N113">
            <v>29.85</v>
          </cell>
          <cell r="O113">
            <v>29.47</v>
          </cell>
          <cell r="P113">
            <v>29.19</v>
          </cell>
          <cell r="Q113">
            <v>28.63</v>
          </cell>
          <cell r="R113">
            <v>28.39</v>
          </cell>
          <cell r="S113">
            <v>28.16</v>
          </cell>
        </row>
        <row r="114">
          <cell r="B114">
            <v>8251</v>
          </cell>
          <cell r="C114" t="str">
            <v>Shredded Chicken Taquitos***</v>
          </cell>
          <cell r="D114" t="str">
            <v>Fernando's</v>
          </cell>
          <cell r="E114" t="str">
            <v>00075278082515</v>
          </cell>
          <cell r="F114">
            <v>1.5</v>
          </cell>
          <cell r="G114" t="str">
            <v>1/100 ct</v>
          </cell>
          <cell r="H114">
            <v>9.3699999999999992</v>
          </cell>
          <cell r="I114">
            <v>0.44</v>
          </cell>
          <cell r="J114">
            <v>110</v>
          </cell>
          <cell r="K114" t="str">
            <v>22x5</v>
          </cell>
          <cell r="L114">
            <v>29</v>
          </cell>
          <cell r="M114">
            <v>28.63</v>
          </cell>
          <cell r="N114">
            <v>28.82</v>
          </cell>
          <cell r="O114">
            <v>28.44</v>
          </cell>
          <cell r="P114">
            <v>28.16</v>
          </cell>
          <cell r="Q114">
            <v>27.6</v>
          </cell>
          <cell r="R114">
            <v>27.36</v>
          </cell>
          <cell r="S114">
            <v>27.13</v>
          </cell>
        </row>
        <row r="115">
          <cell r="B115" t="str">
            <v>Go-Stix™</v>
          </cell>
          <cell r="C115"/>
          <cell r="D115"/>
          <cell r="E115"/>
          <cell r="F115"/>
          <cell r="G115"/>
          <cell r="H115"/>
          <cell r="I115"/>
          <cell r="J115"/>
          <cell r="K115"/>
          <cell r="L115"/>
          <cell r="M115"/>
          <cell r="N115"/>
          <cell r="O115"/>
          <cell r="P115"/>
          <cell r="Q115"/>
          <cell r="R115"/>
          <cell r="S115"/>
        </row>
        <row r="116">
          <cell r="B116">
            <v>5174</v>
          </cell>
          <cell r="C116" t="str">
            <v>Cheesy Chicken Go-Stix™, Pre-Fried</v>
          </cell>
          <cell r="D116" t="str">
            <v>Fernando's</v>
          </cell>
          <cell r="E116" t="str">
            <v>00075278051740</v>
          </cell>
          <cell r="F116">
            <v>2.75</v>
          </cell>
          <cell r="G116" t="str">
            <v>54 ct</v>
          </cell>
          <cell r="H116">
            <v>9.2799999999999994</v>
          </cell>
          <cell r="I116">
            <v>0.37909999999999999</v>
          </cell>
          <cell r="J116">
            <v>136</v>
          </cell>
          <cell r="K116" t="str">
            <v>17x8</v>
          </cell>
          <cell r="L116">
            <v>27.38</v>
          </cell>
          <cell r="M116">
            <v>27</v>
          </cell>
          <cell r="N116">
            <v>27.19</v>
          </cell>
          <cell r="O116">
            <v>26.82</v>
          </cell>
          <cell r="P116">
            <v>26.54</v>
          </cell>
          <cell r="Q116">
            <v>25.98</v>
          </cell>
          <cell r="R116">
            <v>25.75</v>
          </cell>
          <cell r="S116">
            <v>25.52</v>
          </cell>
        </row>
        <row r="117">
          <cell r="B117">
            <v>5175</v>
          </cell>
          <cell r="C117" t="str">
            <v>Poblano, Chicken &amp; Cheese Go-Stix™, Pre-Fried</v>
          </cell>
          <cell r="D117" t="str">
            <v>Fernando's</v>
          </cell>
          <cell r="E117" t="str">
            <v>00075278051757</v>
          </cell>
          <cell r="F117">
            <v>2.75</v>
          </cell>
          <cell r="G117" t="str">
            <v>54 ct</v>
          </cell>
          <cell r="H117">
            <v>9.2799999999999994</v>
          </cell>
          <cell r="I117">
            <v>0.37909999999999999</v>
          </cell>
          <cell r="J117">
            <v>136</v>
          </cell>
          <cell r="K117" t="str">
            <v>17x8</v>
          </cell>
          <cell r="L117">
            <v>29.05</v>
          </cell>
          <cell r="M117">
            <v>28.67</v>
          </cell>
          <cell r="N117">
            <v>28.86</v>
          </cell>
          <cell r="O117">
            <v>28.49</v>
          </cell>
          <cell r="P117">
            <v>28.21</v>
          </cell>
          <cell r="Q117">
            <v>27.65</v>
          </cell>
          <cell r="R117">
            <v>27.42</v>
          </cell>
          <cell r="S117">
            <v>27.19</v>
          </cell>
        </row>
        <row r="118">
          <cell r="B118" t="str">
            <v>TACOS</v>
          </cell>
          <cell r="C118"/>
          <cell r="D118"/>
          <cell r="E118"/>
          <cell r="F118"/>
          <cell r="G118"/>
          <cell r="H118"/>
          <cell r="I118"/>
          <cell r="J118"/>
          <cell r="K118"/>
          <cell r="L118"/>
          <cell r="M118"/>
          <cell r="N118"/>
          <cell r="O118"/>
          <cell r="P118"/>
          <cell r="Q118"/>
          <cell r="R118"/>
          <cell r="S118"/>
        </row>
        <row r="119">
          <cell r="B119">
            <v>2106</v>
          </cell>
          <cell r="C119" t="str">
            <v>Ground Beef Tacos, IP **</v>
          </cell>
          <cell r="D119" t="str">
            <v>Fernando's</v>
          </cell>
          <cell r="E119" t="str">
            <v>10075278021061</v>
          </cell>
          <cell r="F119">
            <v>2.25</v>
          </cell>
          <cell r="G119" t="str">
            <v>6/24 ct</v>
          </cell>
          <cell r="H119">
            <v>20.25</v>
          </cell>
          <cell r="I119">
            <v>1.22</v>
          </cell>
          <cell r="J119">
            <v>48</v>
          </cell>
          <cell r="K119" t="str">
            <v>6x8</v>
          </cell>
          <cell r="L119">
            <v>57.33</v>
          </cell>
          <cell r="M119">
            <v>56.52</v>
          </cell>
          <cell r="N119">
            <v>56.93</v>
          </cell>
          <cell r="O119">
            <v>56.12</v>
          </cell>
          <cell r="P119">
            <v>55.51</v>
          </cell>
          <cell r="Q119">
            <v>54.29</v>
          </cell>
          <cell r="R119">
            <v>53.79</v>
          </cell>
          <cell r="S119">
            <v>53.28</v>
          </cell>
        </row>
        <row r="120">
          <cell r="B120" t="str">
            <v>APPETIZERS</v>
          </cell>
          <cell r="C120"/>
          <cell r="D120"/>
          <cell r="E120"/>
          <cell r="F120"/>
          <cell r="G120"/>
          <cell r="H120"/>
          <cell r="I120"/>
          <cell r="J120"/>
          <cell r="K120"/>
          <cell r="L120"/>
          <cell r="M120"/>
          <cell r="N120"/>
          <cell r="O120"/>
          <cell r="P120"/>
          <cell r="Q120"/>
          <cell r="R120"/>
          <cell r="S120"/>
        </row>
        <row r="121">
          <cell r="B121">
            <v>4001</v>
          </cell>
          <cell r="C121" t="str">
            <v xml:space="preserve">Fiesta Bites, Mini Beef &amp; Bean Burritos, IP </v>
          </cell>
          <cell r="D121" t="str">
            <v>Fernando's</v>
          </cell>
          <cell r="E121" t="str">
            <v>10075278040017</v>
          </cell>
          <cell r="F121">
            <v>1</v>
          </cell>
          <cell r="G121" t="str">
            <v>2/80 ct</v>
          </cell>
          <cell r="H121">
            <v>10</v>
          </cell>
          <cell r="I121">
            <v>0.64</v>
          </cell>
          <cell r="J121">
            <v>72</v>
          </cell>
          <cell r="K121" t="str">
            <v>9x8</v>
          </cell>
          <cell r="L121">
            <v>37.049999999999997</v>
          </cell>
          <cell r="M121">
            <v>36.65</v>
          </cell>
          <cell r="N121">
            <v>36.85</v>
          </cell>
          <cell r="O121">
            <v>36.450000000000003</v>
          </cell>
          <cell r="P121">
            <v>36.15</v>
          </cell>
          <cell r="Q121">
            <v>35.549999999999997</v>
          </cell>
          <cell r="R121">
            <v>35.299999999999997</v>
          </cell>
          <cell r="S121">
            <v>35.049999999999997</v>
          </cell>
        </row>
        <row r="122">
          <cell r="B122">
            <v>4201</v>
          </cell>
          <cell r="C122" t="str">
            <v>Fiesta Bites, Mini Beef Tacos, IP</v>
          </cell>
          <cell r="D122" t="str">
            <v>Fernando's</v>
          </cell>
          <cell r="E122" t="str">
            <v>10075278042011</v>
          </cell>
          <cell r="F122">
            <v>0.5</v>
          </cell>
          <cell r="G122" t="str">
            <v>2/160 ct</v>
          </cell>
          <cell r="H122">
            <v>10</v>
          </cell>
          <cell r="I122">
            <v>0.64</v>
          </cell>
          <cell r="J122">
            <v>72</v>
          </cell>
          <cell r="K122" t="str">
            <v>9x8</v>
          </cell>
          <cell r="L122">
            <v>36.01</v>
          </cell>
          <cell r="M122">
            <v>35.61</v>
          </cell>
          <cell r="N122">
            <v>35.81</v>
          </cell>
          <cell r="O122">
            <v>35.409999999999997</v>
          </cell>
          <cell r="P122">
            <v>35.11</v>
          </cell>
          <cell r="Q122">
            <v>34.51</v>
          </cell>
          <cell r="R122">
            <v>34.26</v>
          </cell>
          <cell r="S122">
            <v>34.01</v>
          </cell>
        </row>
        <row r="123">
          <cell r="B123">
            <v>4701</v>
          </cell>
          <cell r="C123" t="str">
            <v>Fiesta Bites, Mini Cheese &amp; Jalapeno Nachoritos, IP</v>
          </cell>
          <cell r="D123" t="str">
            <v>Fernando's</v>
          </cell>
          <cell r="E123" t="str">
            <v>10075278047016</v>
          </cell>
          <cell r="F123">
            <v>1</v>
          </cell>
          <cell r="G123" t="str">
            <v>2/80 ct</v>
          </cell>
          <cell r="H123">
            <v>10</v>
          </cell>
          <cell r="I123">
            <v>0.64</v>
          </cell>
          <cell r="J123">
            <v>72</v>
          </cell>
          <cell r="K123" t="str">
            <v>9x8</v>
          </cell>
          <cell r="L123">
            <v>35.6</v>
          </cell>
          <cell r="M123">
            <v>35.200000000000003</v>
          </cell>
          <cell r="N123">
            <v>35.4</v>
          </cell>
          <cell r="O123">
            <v>35</v>
          </cell>
          <cell r="P123">
            <v>34.700000000000003</v>
          </cell>
          <cell r="Q123">
            <v>34.1</v>
          </cell>
          <cell r="R123">
            <v>33.85</v>
          </cell>
          <cell r="S123">
            <v>33.6</v>
          </cell>
        </row>
        <row r="124">
          <cell r="B124"/>
          <cell r="C124"/>
          <cell r="D124"/>
          <cell r="E124"/>
          <cell r="F124"/>
          <cell r="G124"/>
          <cell r="H124"/>
          <cell r="I124"/>
          <cell r="J124"/>
          <cell r="K124"/>
          <cell r="L124"/>
          <cell r="M124"/>
          <cell r="N124"/>
          <cell r="O124"/>
          <cell r="P124"/>
          <cell r="Q124"/>
          <cell r="R124"/>
          <cell r="S124"/>
        </row>
        <row r="125">
          <cell r="B125" t="str">
            <v>WG = 51% Whole Grain Rich Tortilla</v>
          </cell>
          <cell r="C125"/>
          <cell r="D125"/>
          <cell r="E125"/>
          <cell r="F125"/>
          <cell r="G125"/>
          <cell r="H125"/>
          <cell r="I125"/>
          <cell r="J125"/>
          <cell r="K125"/>
          <cell r="L125"/>
          <cell r="M125"/>
          <cell r="N125"/>
          <cell r="O125"/>
          <cell r="P125"/>
          <cell r="Q125"/>
          <cell r="R125"/>
          <cell r="S125"/>
        </row>
        <row r="126">
          <cell r="B126" t="str">
            <v xml:space="preserve">IP = Inner Pack of Cartons that are labeled for re-sale with 12 digit retail barcode </v>
          </cell>
          <cell r="C126"/>
          <cell r="D126"/>
          <cell r="E126"/>
          <cell r="F126"/>
          <cell r="G126"/>
          <cell r="H126"/>
          <cell r="I126"/>
          <cell r="J126"/>
          <cell r="K126"/>
          <cell r="L126"/>
          <cell r="M126"/>
          <cell r="N126"/>
          <cell r="O126"/>
          <cell r="P126"/>
          <cell r="Q126"/>
          <cell r="R126"/>
          <cell r="S126"/>
        </row>
        <row r="127">
          <cell r="B127" t="str">
            <v>IW = Individually Wrapped</v>
          </cell>
          <cell r="C127"/>
          <cell r="D127"/>
          <cell r="E127"/>
          <cell r="F127"/>
          <cell r="G127"/>
          <cell r="H127"/>
          <cell r="I127"/>
          <cell r="J127"/>
          <cell r="K127"/>
          <cell r="L127"/>
          <cell r="M127"/>
          <cell r="N127"/>
          <cell r="O127"/>
          <cell r="P127"/>
          <cell r="Q127"/>
          <cell r="R127"/>
          <cell r="S127"/>
        </row>
        <row r="128">
          <cell r="B128" t="str">
            <v>LB = Layered Burrito</v>
          </cell>
          <cell r="C128"/>
          <cell r="D128"/>
          <cell r="E128"/>
          <cell r="F128"/>
          <cell r="G128"/>
          <cell r="H128"/>
          <cell r="I128"/>
          <cell r="J128"/>
          <cell r="K128"/>
          <cell r="L128"/>
          <cell r="M128"/>
          <cell r="N128"/>
          <cell r="O128"/>
          <cell r="P128"/>
          <cell r="Q128"/>
          <cell r="R128"/>
          <cell r="S128"/>
        </row>
        <row r="129">
          <cell r="B129" t="str">
            <v>W/Bags = 72 serving bags (3 bundles of 24) packed in the case</v>
          </cell>
          <cell r="C129"/>
          <cell r="D129"/>
          <cell r="E129"/>
          <cell r="F129"/>
          <cell r="G129"/>
          <cell r="H129"/>
          <cell r="I129"/>
          <cell r="J129"/>
          <cell r="K129"/>
          <cell r="L129"/>
          <cell r="M129"/>
          <cell r="N129"/>
          <cell r="O129"/>
          <cell r="P129"/>
          <cell r="Q129"/>
          <cell r="R129"/>
          <cell r="S129"/>
        </row>
        <row r="130">
          <cell r="B130" t="str">
            <v>** Inner Pack is tray with an overwrap of film</v>
          </cell>
          <cell r="C130"/>
          <cell r="D130"/>
          <cell r="E130"/>
          <cell r="F130"/>
          <cell r="G130"/>
          <cell r="H130"/>
          <cell r="I130"/>
          <cell r="J130"/>
          <cell r="K130"/>
          <cell r="L130"/>
          <cell r="M130"/>
          <cell r="N130"/>
          <cell r="O130"/>
          <cell r="P130"/>
          <cell r="Q130"/>
          <cell r="R130"/>
          <cell r="S130"/>
        </row>
        <row r="131">
          <cell r="B131" t="str">
            <v>***Includes 12 digit retail barcode</v>
          </cell>
          <cell r="C131"/>
          <cell r="D131"/>
          <cell r="E131"/>
          <cell r="F131"/>
          <cell r="G131"/>
          <cell r="H131"/>
          <cell r="I131"/>
          <cell r="J131"/>
          <cell r="K131"/>
          <cell r="L131"/>
          <cell r="M131"/>
          <cell r="N131"/>
          <cell r="O131"/>
          <cell r="P131"/>
          <cell r="Q131"/>
          <cell r="R131"/>
          <cell r="S131"/>
        </row>
        <row r="132">
          <cell r="B132"/>
          <cell r="C132"/>
          <cell r="D132"/>
          <cell r="E132"/>
          <cell r="F132"/>
          <cell r="G132"/>
          <cell r="H132"/>
          <cell r="I132"/>
          <cell r="J132"/>
          <cell r="K132"/>
          <cell r="L132"/>
          <cell r="M132"/>
          <cell r="N132"/>
          <cell r="O132"/>
          <cell r="P132"/>
          <cell r="Q132"/>
          <cell r="R132"/>
          <cell r="S132"/>
        </row>
        <row r="133">
          <cell r="B133"/>
          <cell r="C133"/>
          <cell r="D133"/>
          <cell r="E133"/>
          <cell r="F133"/>
          <cell r="G133"/>
          <cell r="H133"/>
          <cell r="I133"/>
          <cell r="J133"/>
          <cell r="K133"/>
          <cell r="L133"/>
          <cell r="M133"/>
          <cell r="N133"/>
          <cell r="O133"/>
          <cell r="P133"/>
          <cell r="Q133"/>
          <cell r="R133"/>
          <cell r="S133"/>
        </row>
        <row r="134">
          <cell r="B134"/>
          <cell r="C134"/>
          <cell r="D134"/>
          <cell r="E134"/>
          <cell r="F134"/>
          <cell r="G134"/>
          <cell r="H134"/>
          <cell r="I134"/>
          <cell r="J134"/>
          <cell r="K134"/>
          <cell r="L134"/>
          <cell r="M134"/>
          <cell r="N134"/>
          <cell r="O134"/>
          <cell r="P134"/>
          <cell r="Q134"/>
          <cell r="R134"/>
          <cell r="S134"/>
        </row>
        <row r="135">
          <cell r="B135"/>
          <cell r="C135"/>
          <cell r="D135"/>
          <cell r="E135"/>
          <cell r="F135"/>
          <cell r="G135"/>
          <cell r="H135"/>
          <cell r="I135"/>
          <cell r="J135"/>
          <cell r="K135"/>
          <cell r="L135"/>
          <cell r="M135"/>
          <cell r="N135"/>
          <cell r="O135"/>
          <cell r="P135"/>
          <cell r="Q135"/>
          <cell r="R135"/>
          <cell r="S135"/>
        </row>
        <row r="136">
          <cell r="B136"/>
          <cell r="C136"/>
          <cell r="D136"/>
          <cell r="E136"/>
          <cell r="F136"/>
          <cell r="G136"/>
          <cell r="H136"/>
          <cell r="I136"/>
          <cell r="J136"/>
          <cell r="K136"/>
          <cell r="L136"/>
          <cell r="M136"/>
          <cell r="N136"/>
          <cell r="O136"/>
          <cell r="P136"/>
          <cell r="Q136"/>
          <cell r="R136"/>
          <cell r="S136"/>
        </row>
        <row r="137">
          <cell r="B137"/>
          <cell r="C137"/>
          <cell r="D137"/>
          <cell r="E137"/>
          <cell r="F137"/>
          <cell r="G137"/>
          <cell r="H137"/>
          <cell r="I137"/>
          <cell r="J137"/>
          <cell r="K137"/>
          <cell r="L137"/>
          <cell r="M137"/>
          <cell r="N137"/>
          <cell r="O137"/>
          <cell r="P137"/>
          <cell r="Q137"/>
          <cell r="R137"/>
          <cell r="S137"/>
        </row>
        <row r="138">
          <cell r="B138"/>
          <cell r="C138"/>
          <cell r="D138"/>
          <cell r="E138"/>
          <cell r="F138"/>
          <cell r="G138"/>
          <cell r="H138"/>
          <cell r="I138"/>
          <cell r="J138"/>
          <cell r="K138"/>
          <cell r="L138"/>
          <cell r="M138"/>
          <cell r="N138"/>
          <cell r="O138"/>
          <cell r="P138"/>
          <cell r="Q138"/>
          <cell r="R138"/>
          <cell r="S138"/>
        </row>
        <row r="139">
          <cell r="B139"/>
          <cell r="C139"/>
          <cell r="D139"/>
          <cell r="E139"/>
          <cell r="F139"/>
          <cell r="G139"/>
          <cell r="H139"/>
          <cell r="I139"/>
          <cell r="J139"/>
          <cell r="K139"/>
          <cell r="L139"/>
          <cell r="M139"/>
          <cell r="N139"/>
          <cell r="O139"/>
          <cell r="P139"/>
          <cell r="Q139"/>
          <cell r="R139"/>
          <cell r="S139"/>
        </row>
        <row r="140">
          <cell r="B140"/>
          <cell r="C140"/>
          <cell r="D140"/>
          <cell r="E140"/>
          <cell r="F140"/>
          <cell r="G140"/>
          <cell r="H140"/>
          <cell r="I140"/>
          <cell r="J140"/>
          <cell r="K140"/>
          <cell r="L140"/>
          <cell r="M140"/>
          <cell r="N140"/>
          <cell r="O140"/>
          <cell r="P140"/>
          <cell r="Q140"/>
        </row>
        <row r="141">
          <cell r="B141"/>
          <cell r="C141"/>
          <cell r="D141"/>
          <cell r="E141"/>
          <cell r="F141"/>
          <cell r="G141"/>
          <cell r="H141"/>
          <cell r="I141"/>
          <cell r="J141"/>
          <cell r="K141"/>
          <cell r="L141"/>
          <cell r="M141"/>
          <cell r="N141"/>
          <cell r="O141"/>
          <cell r="P141"/>
          <cell r="Q141"/>
        </row>
        <row r="142">
          <cell r="B142"/>
          <cell r="C142"/>
          <cell r="D142"/>
          <cell r="E142"/>
          <cell r="F142"/>
          <cell r="G142"/>
          <cell r="H142"/>
          <cell r="I142"/>
          <cell r="J142"/>
          <cell r="K142"/>
          <cell r="L142"/>
          <cell r="M142"/>
          <cell r="N142"/>
          <cell r="O142"/>
          <cell r="P142"/>
          <cell r="Q142"/>
        </row>
        <row r="143">
          <cell r="B143"/>
          <cell r="C143"/>
          <cell r="D143"/>
          <cell r="E143"/>
          <cell r="F143"/>
          <cell r="G143"/>
          <cell r="H143"/>
          <cell r="I143"/>
          <cell r="J143"/>
          <cell r="K143"/>
          <cell r="L143"/>
          <cell r="M143"/>
          <cell r="N143"/>
          <cell r="O143"/>
          <cell r="P143"/>
          <cell r="Q143"/>
        </row>
        <row r="144">
          <cell r="B144"/>
          <cell r="C144"/>
          <cell r="D144"/>
          <cell r="E144"/>
          <cell r="F144"/>
          <cell r="G144"/>
          <cell r="H144"/>
          <cell r="I144"/>
          <cell r="J144"/>
          <cell r="K144"/>
          <cell r="L144"/>
          <cell r="M144"/>
          <cell r="N144"/>
          <cell r="O144"/>
          <cell r="P144"/>
          <cell r="Q144"/>
        </row>
        <row r="145">
          <cell r="B145"/>
          <cell r="C145"/>
          <cell r="D145"/>
          <cell r="E145"/>
          <cell r="F145"/>
          <cell r="G145"/>
          <cell r="H145"/>
          <cell r="I145"/>
          <cell r="J145"/>
          <cell r="K145"/>
          <cell r="L145"/>
          <cell r="M145"/>
          <cell r="N145"/>
          <cell r="O145"/>
          <cell r="P145"/>
          <cell r="Q145"/>
        </row>
        <row r="146">
          <cell r="B146"/>
          <cell r="C146"/>
          <cell r="D146"/>
          <cell r="E146"/>
          <cell r="F146"/>
          <cell r="G146"/>
          <cell r="H146"/>
          <cell r="I146"/>
          <cell r="J146"/>
          <cell r="K146"/>
          <cell r="L146"/>
          <cell r="M146"/>
          <cell r="N146"/>
          <cell r="O146"/>
          <cell r="P146"/>
          <cell r="Q146"/>
        </row>
        <row r="147">
          <cell r="B147"/>
          <cell r="C147"/>
          <cell r="D147"/>
          <cell r="E147"/>
          <cell r="F147"/>
          <cell r="G147"/>
          <cell r="H147"/>
          <cell r="I147"/>
          <cell r="J147"/>
          <cell r="K147"/>
          <cell r="L147"/>
          <cell r="M147"/>
          <cell r="N147"/>
          <cell r="O147"/>
          <cell r="P147"/>
          <cell r="Q147"/>
        </row>
        <row r="148">
          <cell r="B148"/>
          <cell r="C148"/>
          <cell r="D148"/>
          <cell r="E148"/>
          <cell r="F148"/>
          <cell r="G148"/>
          <cell r="H148"/>
          <cell r="I148"/>
          <cell r="J148"/>
          <cell r="K148"/>
          <cell r="L148"/>
          <cell r="M148"/>
          <cell r="N148"/>
          <cell r="O148"/>
          <cell r="P148"/>
          <cell r="Q148"/>
        </row>
        <row r="149">
          <cell r="B149"/>
          <cell r="C149"/>
          <cell r="D149"/>
          <cell r="E149"/>
          <cell r="F149"/>
          <cell r="G149"/>
          <cell r="H149"/>
          <cell r="I149"/>
          <cell r="J149"/>
          <cell r="K149"/>
          <cell r="L149"/>
          <cell r="M149"/>
          <cell r="N149"/>
          <cell r="O149"/>
          <cell r="P149"/>
          <cell r="Q149"/>
        </row>
        <row r="150">
          <cell r="B150"/>
          <cell r="C150"/>
          <cell r="D150"/>
          <cell r="E150"/>
          <cell r="F150"/>
          <cell r="G150"/>
          <cell r="H150"/>
          <cell r="I150"/>
          <cell r="J150"/>
          <cell r="K150"/>
          <cell r="L150"/>
          <cell r="M150"/>
          <cell r="N150"/>
          <cell r="O150"/>
          <cell r="P150"/>
          <cell r="Q150"/>
        </row>
        <row r="151">
          <cell r="B151"/>
          <cell r="C151"/>
          <cell r="D151"/>
          <cell r="E151"/>
          <cell r="F151"/>
          <cell r="G151"/>
          <cell r="H151"/>
          <cell r="I151"/>
          <cell r="J151"/>
          <cell r="K151"/>
          <cell r="L151"/>
          <cell r="M151"/>
          <cell r="N151"/>
          <cell r="O151"/>
          <cell r="P151"/>
          <cell r="Q151"/>
        </row>
        <row r="152">
          <cell r="B152"/>
          <cell r="C152"/>
          <cell r="D152"/>
          <cell r="E152"/>
          <cell r="F152"/>
          <cell r="G152"/>
          <cell r="H152"/>
          <cell r="I152"/>
          <cell r="J152"/>
          <cell r="K152"/>
          <cell r="L152"/>
          <cell r="M152"/>
          <cell r="N152"/>
          <cell r="O152"/>
          <cell r="P152"/>
          <cell r="Q152"/>
        </row>
        <row r="153">
          <cell r="B153"/>
          <cell r="C153"/>
          <cell r="D153"/>
          <cell r="E153"/>
          <cell r="F153"/>
          <cell r="G153"/>
          <cell r="H153"/>
          <cell r="I153"/>
          <cell r="J153"/>
          <cell r="K153"/>
          <cell r="L153"/>
          <cell r="M153"/>
          <cell r="N153"/>
          <cell r="O153"/>
          <cell r="P153"/>
          <cell r="Q153"/>
        </row>
        <row r="154">
          <cell r="B154"/>
          <cell r="C154"/>
          <cell r="D154"/>
          <cell r="E154"/>
          <cell r="F154"/>
          <cell r="G154"/>
          <cell r="H154"/>
          <cell r="I154"/>
          <cell r="J154"/>
          <cell r="K154"/>
          <cell r="L154"/>
          <cell r="M154"/>
          <cell r="N154"/>
          <cell r="O154"/>
          <cell r="P154"/>
          <cell r="Q154"/>
        </row>
        <row r="155">
          <cell r="D155"/>
          <cell r="E155"/>
        </row>
        <row r="156">
          <cell r="D156"/>
          <cell r="E156"/>
        </row>
        <row r="157">
          <cell r="D157"/>
          <cell r="E157"/>
        </row>
        <row r="158">
          <cell r="D158"/>
          <cell r="E158"/>
        </row>
        <row r="159">
          <cell r="D159"/>
          <cell r="E159"/>
        </row>
        <row r="160">
          <cell r="D160"/>
          <cell r="E160"/>
        </row>
        <row r="161">
          <cell r="D161"/>
          <cell r="E161"/>
        </row>
        <row r="162">
          <cell r="D162"/>
          <cell r="E162"/>
        </row>
        <row r="163">
          <cell r="D163"/>
          <cell r="E163"/>
        </row>
        <row r="164">
          <cell r="D164"/>
          <cell r="E164"/>
        </row>
        <row r="165">
          <cell r="D165"/>
          <cell r="E165"/>
        </row>
        <row r="166">
          <cell r="D166"/>
          <cell r="E166"/>
        </row>
        <row r="167">
          <cell r="D167"/>
          <cell r="E167"/>
        </row>
        <row r="168">
          <cell r="D168"/>
          <cell r="E168"/>
        </row>
        <row r="169">
          <cell r="D169"/>
          <cell r="E169"/>
        </row>
        <row r="170">
          <cell r="D170"/>
          <cell r="E170"/>
        </row>
        <row r="171">
          <cell r="E171"/>
        </row>
        <row r="172">
          <cell r="E172"/>
        </row>
        <row r="173">
          <cell r="E173"/>
        </row>
        <row r="174">
          <cell r="E174"/>
        </row>
        <row r="175">
          <cell r="E175"/>
        </row>
        <row r="176">
          <cell r="E176"/>
        </row>
        <row r="177">
          <cell r="E177"/>
        </row>
        <row r="178">
          <cell r="E178"/>
        </row>
        <row r="179">
          <cell r="E179"/>
        </row>
        <row r="180">
          <cell r="E180"/>
        </row>
        <row r="181">
          <cell r="E181"/>
        </row>
        <row r="182">
          <cell r="E182"/>
        </row>
        <row r="183">
          <cell r="E183"/>
        </row>
        <row r="184">
          <cell r="E184"/>
        </row>
        <row r="185">
          <cell r="E185"/>
        </row>
        <row r="186">
          <cell r="E186"/>
        </row>
        <row r="187">
          <cell r="E187"/>
        </row>
        <row r="188">
          <cell r="E188"/>
        </row>
        <row r="189">
          <cell r="E189"/>
        </row>
        <row r="190">
          <cell r="E190"/>
        </row>
        <row r="191">
          <cell r="E191"/>
        </row>
        <row r="192">
          <cell r="E192"/>
        </row>
        <row r="193">
          <cell r="E193"/>
        </row>
        <row r="194">
          <cell r="E194"/>
        </row>
        <row r="195">
          <cell r="E195"/>
        </row>
        <row r="196">
          <cell r="E196"/>
        </row>
        <row r="197">
          <cell r="E197"/>
        </row>
        <row r="198">
          <cell r="E198"/>
        </row>
        <row r="199">
          <cell r="E199"/>
        </row>
        <row r="200">
          <cell r="E200"/>
        </row>
        <row r="201">
          <cell r="E201"/>
        </row>
        <row r="202">
          <cell r="E202"/>
        </row>
        <row r="203">
          <cell r="E203"/>
        </row>
        <row r="204">
          <cell r="E204"/>
        </row>
        <row r="205">
          <cell r="E205"/>
        </row>
        <row r="206">
          <cell r="E206"/>
        </row>
        <row r="207">
          <cell r="E207"/>
        </row>
        <row r="208">
          <cell r="E208"/>
        </row>
        <row r="209">
          <cell r="E209"/>
        </row>
        <row r="210">
          <cell r="E210"/>
        </row>
        <row r="211">
          <cell r="E211"/>
        </row>
        <row r="212">
          <cell r="E212"/>
        </row>
        <row r="213">
          <cell r="E213"/>
        </row>
        <row r="214">
          <cell r="E214"/>
        </row>
        <row r="215">
          <cell r="E215"/>
        </row>
        <row r="216">
          <cell r="E216"/>
        </row>
        <row r="217">
          <cell r="E217"/>
        </row>
        <row r="218">
          <cell r="E218"/>
        </row>
        <row r="219">
          <cell r="E219"/>
        </row>
        <row r="220">
          <cell r="E220"/>
        </row>
        <row r="221">
          <cell r="E221"/>
        </row>
        <row r="222">
          <cell r="E222"/>
        </row>
        <row r="223">
          <cell r="E223"/>
        </row>
        <row r="224">
          <cell r="E224"/>
        </row>
        <row r="225">
          <cell r="E225"/>
        </row>
        <row r="226">
          <cell r="E226"/>
        </row>
        <row r="227">
          <cell r="E227"/>
        </row>
        <row r="228">
          <cell r="E228"/>
        </row>
        <row r="229">
          <cell r="E229"/>
        </row>
        <row r="230">
          <cell r="E230"/>
        </row>
        <row r="231">
          <cell r="E231"/>
        </row>
        <row r="232">
          <cell r="E232"/>
        </row>
        <row r="233">
          <cell r="E233"/>
        </row>
        <row r="234">
          <cell r="E234"/>
        </row>
        <row r="235">
          <cell r="E235"/>
        </row>
        <row r="236">
          <cell r="E236"/>
        </row>
        <row r="237">
          <cell r="E237"/>
        </row>
        <row r="238">
          <cell r="E238"/>
        </row>
        <row r="239">
          <cell r="E239"/>
        </row>
        <row r="240">
          <cell r="E240"/>
        </row>
        <row r="241">
          <cell r="E241"/>
        </row>
        <row r="242">
          <cell r="E242"/>
        </row>
        <row r="243">
          <cell r="E243"/>
        </row>
        <row r="244">
          <cell r="E244"/>
        </row>
        <row r="245">
          <cell r="E245"/>
        </row>
        <row r="246">
          <cell r="E246"/>
        </row>
        <row r="247">
          <cell r="E247"/>
        </row>
        <row r="248">
          <cell r="E248"/>
        </row>
        <row r="249">
          <cell r="E249"/>
        </row>
        <row r="250">
          <cell r="E250"/>
        </row>
        <row r="251">
          <cell r="E251"/>
        </row>
        <row r="252">
          <cell r="E252"/>
        </row>
        <row r="253">
          <cell r="E253"/>
        </row>
        <row r="254">
          <cell r="E254"/>
        </row>
        <row r="255">
          <cell r="E255"/>
        </row>
        <row r="256">
          <cell r="E256"/>
        </row>
        <row r="257">
          <cell r="E257"/>
        </row>
        <row r="258">
          <cell r="E258"/>
        </row>
        <row r="259">
          <cell r="E259"/>
        </row>
        <row r="260">
          <cell r="E260"/>
        </row>
        <row r="261">
          <cell r="E261"/>
        </row>
        <row r="262">
          <cell r="E262"/>
        </row>
        <row r="263">
          <cell r="E263"/>
        </row>
        <row r="264">
          <cell r="E264"/>
        </row>
        <row r="265">
          <cell r="E265"/>
        </row>
        <row r="266">
          <cell r="E266"/>
        </row>
        <row r="267">
          <cell r="E267"/>
        </row>
        <row r="268">
          <cell r="E268"/>
        </row>
        <row r="269">
          <cell r="E269"/>
        </row>
        <row r="270">
          <cell r="E270"/>
        </row>
        <row r="271">
          <cell r="E271"/>
        </row>
        <row r="272">
          <cell r="E272"/>
        </row>
        <row r="273">
          <cell r="E273"/>
        </row>
        <row r="274">
          <cell r="E274"/>
        </row>
        <row r="275">
          <cell r="E275"/>
        </row>
        <row r="276">
          <cell r="E276"/>
        </row>
        <row r="277">
          <cell r="E277"/>
        </row>
        <row r="278">
          <cell r="E278"/>
        </row>
        <row r="279">
          <cell r="E279"/>
        </row>
        <row r="280">
          <cell r="E280"/>
        </row>
        <row r="281">
          <cell r="E281"/>
        </row>
        <row r="282">
          <cell r="E282"/>
        </row>
        <row r="283">
          <cell r="E283"/>
        </row>
        <row r="284">
          <cell r="E284"/>
        </row>
        <row r="285">
          <cell r="E285"/>
        </row>
        <row r="286">
          <cell r="E286"/>
        </row>
        <row r="287">
          <cell r="E287"/>
        </row>
        <row r="288">
          <cell r="E288"/>
        </row>
        <row r="289">
          <cell r="E289"/>
        </row>
        <row r="290">
          <cell r="E290"/>
        </row>
        <row r="291">
          <cell r="E291"/>
        </row>
        <row r="292">
          <cell r="E292"/>
        </row>
        <row r="293">
          <cell r="E293"/>
        </row>
        <row r="294">
          <cell r="E294"/>
        </row>
        <row r="295">
          <cell r="E295"/>
        </row>
        <row r="296">
          <cell r="E296"/>
        </row>
        <row r="297">
          <cell r="E297"/>
        </row>
        <row r="298">
          <cell r="E298"/>
        </row>
        <row r="299">
          <cell r="E299"/>
        </row>
        <row r="300">
          <cell r="E300"/>
        </row>
        <row r="301">
          <cell r="E301"/>
        </row>
        <row r="302">
          <cell r="E302"/>
        </row>
        <row r="303">
          <cell r="E303"/>
        </row>
        <row r="304">
          <cell r="E304"/>
        </row>
        <row r="305">
          <cell r="E305"/>
        </row>
        <row r="306">
          <cell r="E306"/>
        </row>
        <row r="307">
          <cell r="E307"/>
        </row>
        <row r="308">
          <cell r="E308"/>
        </row>
        <row r="309">
          <cell r="E309"/>
        </row>
        <row r="310">
          <cell r="E310"/>
        </row>
        <row r="311">
          <cell r="E311"/>
        </row>
        <row r="312">
          <cell r="E312"/>
        </row>
        <row r="313">
          <cell r="E313"/>
        </row>
        <row r="314">
          <cell r="E314"/>
        </row>
        <row r="315">
          <cell r="E315"/>
        </row>
        <row r="316">
          <cell r="E316"/>
        </row>
        <row r="317">
          <cell r="E317"/>
        </row>
        <row r="318">
          <cell r="E318"/>
        </row>
        <row r="319">
          <cell r="E319"/>
        </row>
        <row r="320">
          <cell r="E320"/>
        </row>
        <row r="321">
          <cell r="E321"/>
        </row>
        <row r="322">
          <cell r="E322"/>
        </row>
        <row r="323">
          <cell r="E323"/>
        </row>
        <row r="324">
          <cell r="E324"/>
        </row>
        <row r="325">
          <cell r="E325"/>
        </row>
        <row r="326">
          <cell r="E326"/>
        </row>
        <row r="327">
          <cell r="E327"/>
        </row>
        <row r="328">
          <cell r="E328"/>
        </row>
        <row r="329">
          <cell r="E329"/>
        </row>
        <row r="330">
          <cell r="E330"/>
        </row>
        <row r="331">
          <cell r="E331"/>
        </row>
        <row r="332">
          <cell r="E332"/>
        </row>
        <row r="333">
          <cell r="E333"/>
        </row>
        <row r="334">
          <cell r="E334"/>
        </row>
        <row r="335">
          <cell r="E335"/>
        </row>
        <row r="336">
          <cell r="E336"/>
        </row>
        <row r="337">
          <cell r="E337"/>
        </row>
        <row r="338">
          <cell r="E338"/>
        </row>
        <row r="339">
          <cell r="E339"/>
        </row>
        <row r="340">
          <cell r="E340"/>
        </row>
        <row r="341">
          <cell r="E341"/>
        </row>
        <row r="342">
          <cell r="E342"/>
        </row>
        <row r="343">
          <cell r="E343"/>
        </row>
        <row r="344">
          <cell r="E344"/>
        </row>
        <row r="345">
          <cell r="E345"/>
        </row>
        <row r="346">
          <cell r="E346"/>
        </row>
        <row r="347">
          <cell r="E347"/>
        </row>
        <row r="348">
          <cell r="E348"/>
        </row>
        <row r="349">
          <cell r="E349"/>
        </row>
        <row r="350">
          <cell r="E350"/>
        </row>
        <row r="351">
          <cell r="E351"/>
        </row>
        <row r="352">
          <cell r="E352"/>
        </row>
        <row r="353">
          <cell r="E353"/>
        </row>
        <row r="354">
          <cell r="E354"/>
        </row>
        <row r="355">
          <cell r="E355"/>
        </row>
        <row r="356">
          <cell r="E356"/>
        </row>
        <row r="357">
          <cell r="E357"/>
        </row>
        <row r="358">
          <cell r="E358"/>
        </row>
        <row r="359">
          <cell r="E359"/>
        </row>
        <row r="360">
          <cell r="E360"/>
        </row>
        <row r="361">
          <cell r="E361"/>
        </row>
        <row r="362">
          <cell r="E362"/>
        </row>
        <row r="363">
          <cell r="E363"/>
        </row>
        <row r="364">
          <cell r="E364"/>
        </row>
        <row r="365">
          <cell r="E365"/>
        </row>
        <row r="366">
          <cell r="E366"/>
        </row>
        <row r="367">
          <cell r="E367"/>
        </row>
        <row r="368">
          <cell r="E368"/>
        </row>
        <row r="369">
          <cell r="E369"/>
        </row>
        <row r="370">
          <cell r="E370"/>
        </row>
        <row r="371">
          <cell r="E371"/>
        </row>
        <row r="372">
          <cell r="E372"/>
        </row>
        <row r="373">
          <cell r="E373"/>
        </row>
        <row r="374">
          <cell r="E374"/>
        </row>
        <row r="375">
          <cell r="E375"/>
        </row>
        <row r="376">
          <cell r="E376"/>
        </row>
        <row r="377">
          <cell r="E377"/>
        </row>
        <row r="378">
          <cell r="E378"/>
        </row>
        <row r="379">
          <cell r="E379"/>
        </row>
        <row r="380">
          <cell r="E380"/>
        </row>
        <row r="381">
          <cell r="E381"/>
        </row>
        <row r="382">
          <cell r="E382"/>
        </row>
        <row r="383">
          <cell r="E383"/>
        </row>
        <row r="384">
          <cell r="E384"/>
        </row>
        <row r="385">
          <cell r="E385"/>
        </row>
        <row r="386">
          <cell r="E386"/>
        </row>
        <row r="387">
          <cell r="E387"/>
        </row>
        <row r="388">
          <cell r="E388"/>
        </row>
        <row r="389">
          <cell r="E389"/>
        </row>
        <row r="390">
          <cell r="E390"/>
        </row>
        <row r="391">
          <cell r="E391"/>
        </row>
        <row r="392">
          <cell r="E392"/>
        </row>
        <row r="393">
          <cell r="E393"/>
        </row>
        <row r="394">
          <cell r="E394"/>
        </row>
        <row r="395">
          <cell r="E395"/>
        </row>
        <row r="396">
          <cell r="E396"/>
        </row>
        <row r="397">
          <cell r="E397"/>
        </row>
        <row r="398">
          <cell r="E398"/>
        </row>
        <row r="399">
          <cell r="E399"/>
        </row>
        <row r="400">
          <cell r="E400"/>
        </row>
        <row r="401">
          <cell r="E401"/>
        </row>
        <row r="402">
          <cell r="E402"/>
        </row>
        <row r="403">
          <cell r="E403"/>
        </row>
        <row r="404">
          <cell r="E404"/>
        </row>
        <row r="405">
          <cell r="E405"/>
        </row>
        <row r="406">
          <cell r="E406"/>
        </row>
        <row r="407">
          <cell r="E407"/>
        </row>
        <row r="408">
          <cell r="E408"/>
        </row>
        <row r="409">
          <cell r="E409"/>
        </row>
        <row r="410">
          <cell r="E410"/>
        </row>
        <row r="411">
          <cell r="E411"/>
        </row>
        <row r="412">
          <cell r="E412"/>
        </row>
        <row r="413">
          <cell r="E413"/>
        </row>
        <row r="414">
          <cell r="E414"/>
        </row>
        <row r="415">
          <cell r="E415"/>
        </row>
        <row r="416">
          <cell r="E416"/>
        </row>
        <row r="417">
          <cell r="E417"/>
        </row>
        <row r="418">
          <cell r="E418"/>
        </row>
        <row r="419">
          <cell r="E419"/>
        </row>
        <row r="420">
          <cell r="E420"/>
        </row>
        <row r="421">
          <cell r="E421"/>
        </row>
        <row r="422">
          <cell r="E422"/>
        </row>
        <row r="423">
          <cell r="E423"/>
        </row>
        <row r="424">
          <cell r="E424"/>
        </row>
        <row r="425">
          <cell r="E425"/>
        </row>
        <row r="426">
          <cell r="E426"/>
        </row>
        <row r="427">
          <cell r="E427"/>
        </row>
        <row r="428">
          <cell r="E428"/>
        </row>
        <row r="429">
          <cell r="E429"/>
        </row>
        <row r="430">
          <cell r="E430"/>
        </row>
        <row r="431">
          <cell r="E431"/>
        </row>
        <row r="432">
          <cell r="E432"/>
        </row>
      </sheetData>
      <sheetData sheetId="1"/>
      <sheetData sheetId="2"/>
      <sheetData sheetId="3"/>
      <sheetData sheetId="4">
        <row r="1">
          <cell r="B1" t="str">
            <v>Foster Farms K-12 School Blanket Bid Price List</v>
          </cell>
          <cell r="C1"/>
        </row>
        <row r="2">
          <cell r="B2"/>
          <cell r="C2"/>
        </row>
        <row r="3">
          <cell r="B3"/>
          <cell r="C3"/>
        </row>
        <row r="4">
          <cell r="B4" t="str">
            <v>Blacksmith Program # 1044995</v>
          </cell>
        </row>
        <row r="5">
          <cell r="B5"/>
        </row>
        <row r="6">
          <cell r="B6" t="str">
            <v>Start Date:  July 1, 2021</v>
          </cell>
          <cell r="C6"/>
        </row>
        <row r="7">
          <cell r="B7" t="str">
            <v>End Date: June 30, 2022</v>
          </cell>
          <cell r="C7"/>
        </row>
        <row r="8">
          <cell r="B8"/>
          <cell r="C8"/>
        </row>
        <row r="9">
          <cell r="B9" t="str">
            <v>For more information:</v>
          </cell>
          <cell r="C9" t="str">
            <v>www.fosterfarmsfoodservice.com or 1-800-338-8128</v>
          </cell>
        </row>
        <row r="10">
          <cell r="B10" t="str">
            <v>Code</v>
          </cell>
          <cell r="C10" t="str">
            <v>Product</v>
          </cell>
          <cell r="D10" t="str">
            <v>Brand</v>
          </cell>
          <cell r="E10" t="str">
            <v>GTIN Code</v>
          </cell>
          <cell r="F10" t="str">
            <v>Ounce
Size</v>
          </cell>
          <cell r="G10" t="str">
            <v>Approx Case
Pack</v>
          </cell>
          <cell r="H10" t="str">
            <v>Case
Net 
Weight</v>
          </cell>
          <cell r="I10" t="str">
            <v>Case
Cube</v>
          </cell>
          <cell r="J10" t="str">
            <v>Pallet
Tie/High</v>
          </cell>
          <cell r="K10" t="str">
            <v>CASE 5,000-9,999 lbs</v>
          </cell>
          <cell r="L10" t="str">
            <v>Allowance**</v>
          </cell>
        </row>
        <row r="11">
          <cell r="B11" t="str">
            <v>CHILD NUTRITION - BREAKFAST</v>
          </cell>
          <cell r="C11"/>
          <cell r="D11"/>
          <cell r="E11"/>
          <cell r="F11"/>
          <cell r="G11"/>
          <cell r="H11"/>
          <cell r="I11"/>
          <cell r="J11"/>
          <cell r="K11"/>
          <cell r="L11"/>
        </row>
        <row r="12">
          <cell r="B12"/>
          <cell r="C12" t="str">
            <v>Breakfast Burritos - Bulk</v>
          </cell>
          <cell r="D12"/>
          <cell r="E12"/>
          <cell r="F12"/>
          <cell r="G12"/>
          <cell r="H12"/>
          <cell r="I12"/>
          <cell r="J12"/>
          <cell r="K12"/>
          <cell r="L12"/>
        </row>
        <row r="13">
          <cell r="B13">
            <v>5220</v>
          </cell>
          <cell r="C13" t="str">
            <v>WG Egg &amp; Cheese Breakfast Burrito, CN</v>
          </cell>
          <cell r="D13" t="str">
            <v>Fernando's</v>
          </cell>
          <cell r="E13" t="str">
            <v>00075278052204</v>
          </cell>
          <cell r="F13">
            <v>3.5</v>
          </cell>
          <cell r="G13" t="str">
            <v>1/90 ct</v>
          </cell>
          <cell r="H13">
            <v>19.68</v>
          </cell>
          <cell r="I13">
            <v>0.67</v>
          </cell>
          <cell r="J13" t="str">
            <v>8x10</v>
          </cell>
          <cell r="K13">
            <v>49.21</v>
          </cell>
          <cell r="L13">
            <v>3.74</v>
          </cell>
        </row>
        <row r="14">
          <cell r="B14">
            <v>5221</v>
          </cell>
          <cell r="C14" t="str">
            <v>WG Pork Sausage, Egg &amp; Cheese Breakfast Burrito, CN</v>
          </cell>
          <cell r="D14" t="str">
            <v>Fernando's</v>
          </cell>
          <cell r="E14" t="str">
            <v>00075278052211</v>
          </cell>
          <cell r="F14">
            <v>3.5</v>
          </cell>
          <cell r="G14" t="str">
            <v>1/90 ct</v>
          </cell>
          <cell r="H14">
            <v>19.68</v>
          </cell>
          <cell r="I14">
            <v>0.67</v>
          </cell>
          <cell r="J14" t="str">
            <v>8x10</v>
          </cell>
          <cell r="K14">
            <v>49.41</v>
          </cell>
          <cell r="L14">
            <v>3.74</v>
          </cell>
        </row>
        <row r="15">
          <cell r="B15"/>
          <cell r="C15" t="str">
            <v>Grab Wraps® - Bulk</v>
          </cell>
          <cell r="D15"/>
          <cell r="E15"/>
          <cell r="F15"/>
          <cell r="G15"/>
          <cell r="H15"/>
          <cell r="I15"/>
          <cell r="J15"/>
          <cell r="K15"/>
          <cell r="L15"/>
        </row>
        <row r="16">
          <cell r="B16">
            <v>5264</v>
          </cell>
          <cell r="C16" t="str">
            <v>WG Cheese, Turkey Sausage &amp; Egg Grab Wraps®, CN</v>
          </cell>
          <cell r="D16" t="str">
            <v>Fernando's</v>
          </cell>
          <cell r="E16" t="str">
            <v>00075278052648</v>
          </cell>
          <cell r="F16">
            <v>2.81</v>
          </cell>
          <cell r="G16" t="str">
            <v>1/108 ct</v>
          </cell>
          <cell r="H16">
            <v>18.96</v>
          </cell>
          <cell r="I16">
            <v>0.73</v>
          </cell>
          <cell r="J16" t="str">
            <v>18x4</v>
          </cell>
          <cell r="K16">
            <v>50.27</v>
          </cell>
          <cell r="L16">
            <v>3.56</v>
          </cell>
        </row>
        <row r="17">
          <cell r="B17"/>
          <cell r="C17" t="str">
            <v>Cleaner Label Breakfast Burritos - Minimal Ingredients -  Individually Wrapped in Ovenable/Microwaveable Self Perforating Packaging</v>
          </cell>
          <cell r="D17"/>
          <cell r="E17"/>
          <cell r="F17"/>
          <cell r="G17"/>
          <cell r="H17"/>
          <cell r="I17"/>
          <cell r="J17"/>
          <cell r="K17"/>
          <cell r="L17"/>
        </row>
        <row r="18">
          <cell r="B18">
            <v>5828</v>
          </cell>
          <cell r="C18" t="str">
            <v>WG Egg, Turkey Sausage, Potato &amp; Cheese Breakfast Burrito, IW CN</v>
          </cell>
          <cell r="D18" t="str">
            <v>Fernando's</v>
          </cell>
          <cell r="E18" t="str">
            <v>10075278058289</v>
          </cell>
          <cell r="F18">
            <v>3.5</v>
          </cell>
          <cell r="G18" t="str">
            <v>1/96 ct</v>
          </cell>
          <cell r="H18">
            <v>21</v>
          </cell>
          <cell r="I18">
            <v>1.3</v>
          </cell>
          <cell r="J18" t="str">
            <v>6x7</v>
          </cell>
          <cell r="K18">
            <v>56.63</v>
          </cell>
          <cell r="L18">
            <v>3.56</v>
          </cell>
        </row>
        <row r="19">
          <cell r="B19"/>
          <cell r="C19" t="str">
            <v>Breakfast Burritos - Individually Wrapped in Ovenable/Microwaveable Packaging</v>
          </cell>
          <cell r="D19"/>
          <cell r="E19"/>
          <cell r="F19"/>
          <cell r="G19"/>
          <cell r="H19"/>
          <cell r="I19"/>
          <cell r="J19"/>
          <cell r="K19"/>
          <cell r="L19"/>
        </row>
        <row r="20">
          <cell r="B20">
            <v>5821</v>
          </cell>
          <cell r="C20" t="str">
            <v>WG Pork Sausage, Egg &amp; Cheese Breakfast Burrito, CN, IW</v>
          </cell>
          <cell r="D20" t="str">
            <v>Fernando's</v>
          </cell>
          <cell r="E20" t="str">
            <v>10075278058210</v>
          </cell>
          <cell r="F20">
            <v>3.5</v>
          </cell>
          <cell r="G20" t="str">
            <v>1/96 ct</v>
          </cell>
          <cell r="H20">
            <v>21</v>
          </cell>
          <cell r="I20">
            <v>1.3</v>
          </cell>
          <cell r="J20" t="str">
            <v>6x7</v>
          </cell>
          <cell r="K20">
            <v>56.63</v>
          </cell>
          <cell r="L20">
            <v>3.74</v>
          </cell>
        </row>
        <row r="21">
          <cell r="B21"/>
          <cell r="C21" t="str">
            <v>Grab Wraps® - Individually Wrapped in Ovenable/Microwaveable Self Perforating Packaging</v>
          </cell>
          <cell r="D21"/>
          <cell r="E21"/>
          <cell r="F21"/>
          <cell r="G21"/>
          <cell r="H21"/>
          <cell r="I21"/>
          <cell r="J21"/>
          <cell r="K21"/>
          <cell r="L21"/>
        </row>
        <row r="22">
          <cell r="B22">
            <v>5864</v>
          </cell>
          <cell r="C22" t="str">
            <v>WG Cheese, Turkey Sausage &amp; Egg Grab Wraps®, CN, IW</v>
          </cell>
          <cell r="D22" t="str">
            <v>Fernando's</v>
          </cell>
          <cell r="E22" t="str">
            <v>10075278058647</v>
          </cell>
          <cell r="F22">
            <v>2.81</v>
          </cell>
          <cell r="G22" t="str">
            <v>1/120 ct</v>
          </cell>
          <cell r="H22">
            <v>21.07</v>
          </cell>
          <cell r="I22">
            <v>1.3</v>
          </cell>
          <cell r="J22" t="str">
            <v>6x7</v>
          </cell>
          <cell r="K22">
            <v>58.29</v>
          </cell>
          <cell r="L22">
            <v>3.56</v>
          </cell>
        </row>
        <row r="23">
          <cell r="B23" t="str">
            <v>CHILD NUTRITION - LUNCH</v>
          </cell>
          <cell r="C23"/>
          <cell r="D23"/>
          <cell r="E23"/>
          <cell r="F23"/>
          <cell r="G23"/>
          <cell r="H23"/>
          <cell r="I23"/>
          <cell r="J23"/>
          <cell r="K23"/>
          <cell r="L23"/>
        </row>
        <row r="24">
          <cell r="B24"/>
          <cell r="C24" t="str">
            <v>Cleaner Label Lunch Burritos - Minimal Ingredients -  Bulk</v>
          </cell>
          <cell r="D24"/>
          <cell r="E24"/>
          <cell r="F24"/>
          <cell r="G24"/>
          <cell r="H24"/>
          <cell r="I24"/>
          <cell r="J24"/>
          <cell r="K24"/>
          <cell r="L24"/>
        </row>
        <row r="25">
          <cell r="B25">
            <v>5229</v>
          </cell>
          <cell r="C25" t="str">
            <v>WG NAE Chicken Chili Fiesta Stix®, Pre-Fried, CN</v>
          </cell>
          <cell r="D25" t="str">
            <v>Fernando's</v>
          </cell>
          <cell r="E25" t="str">
            <v>00075278052297</v>
          </cell>
          <cell r="F25">
            <v>2.9</v>
          </cell>
          <cell r="G25" t="str">
            <v>1/54 ct</v>
          </cell>
          <cell r="H25">
            <v>9.7799999999999994</v>
          </cell>
          <cell r="I25">
            <v>0.38</v>
          </cell>
          <cell r="J25" t="str">
            <v>17x8</v>
          </cell>
          <cell r="K25">
            <v>25.38</v>
          </cell>
          <cell r="L25">
            <v>3.56</v>
          </cell>
        </row>
        <row r="26">
          <cell r="B26"/>
          <cell r="C26" t="str">
            <v>Burritos - Bulk</v>
          </cell>
          <cell r="D26"/>
          <cell r="E26"/>
          <cell r="F26"/>
          <cell r="G26"/>
          <cell r="H26"/>
          <cell r="I26"/>
          <cell r="J26"/>
          <cell r="K26"/>
          <cell r="L26"/>
        </row>
        <row r="27">
          <cell r="B27">
            <v>5210</v>
          </cell>
          <cell r="C27" t="str">
            <v>WG Beef Chili, Cheese &amp; Bean Fiesta Burrito, Pre Fried, Layered Burrito, CN</v>
          </cell>
          <cell r="D27" t="str">
            <v>Fernando's</v>
          </cell>
          <cell r="E27" t="str">
            <v>00075278052105</v>
          </cell>
          <cell r="F27">
            <v>5</v>
          </cell>
          <cell r="G27" t="str">
            <v>1/60 ct</v>
          </cell>
          <cell r="H27">
            <v>18.75</v>
          </cell>
          <cell r="I27">
            <v>0.67</v>
          </cell>
          <cell r="J27" t="str">
            <v>8x10</v>
          </cell>
          <cell r="K27">
            <v>43.75</v>
          </cell>
          <cell r="L27">
            <v>3.56</v>
          </cell>
        </row>
        <row r="28">
          <cell r="B28">
            <v>5211</v>
          </cell>
          <cell r="C28" t="str">
            <v>WG Taco Snack, Bulk, CN</v>
          </cell>
          <cell r="D28" t="str">
            <v>Fernando's</v>
          </cell>
          <cell r="E28" t="str">
            <v>00075278052112</v>
          </cell>
          <cell r="F28">
            <v>5</v>
          </cell>
          <cell r="G28" t="str">
            <v>1/60 ct</v>
          </cell>
          <cell r="H28">
            <v>18.75</v>
          </cell>
          <cell r="I28">
            <v>0.67</v>
          </cell>
          <cell r="J28" t="str">
            <v>8x10</v>
          </cell>
          <cell r="K28">
            <v>43.88</v>
          </cell>
          <cell r="L28">
            <v>3.56</v>
          </cell>
        </row>
        <row r="29">
          <cell r="B29">
            <v>5212</v>
          </cell>
          <cell r="C29" t="str">
            <v>WG Chicken, Cheese &amp; Bean Burrito, Layered Burrito, CN</v>
          </cell>
          <cell r="D29" t="str">
            <v>Fernando's</v>
          </cell>
          <cell r="E29" t="str">
            <v>00075278052129</v>
          </cell>
          <cell r="F29">
            <v>5</v>
          </cell>
          <cell r="G29" t="str">
            <v>1/60 ct</v>
          </cell>
          <cell r="H29">
            <v>18.75</v>
          </cell>
          <cell r="I29">
            <v>0.67</v>
          </cell>
          <cell r="J29" t="str">
            <v>8x10</v>
          </cell>
          <cell r="K29">
            <v>39.57</v>
          </cell>
          <cell r="L29">
            <v>3.56</v>
          </cell>
        </row>
        <row r="30">
          <cell r="B30">
            <v>5213</v>
          </cell>
          <cell r="C30" t="str">
            <v>WG Cheesy Chicken Burrito, CN</v>
          </cell>
          <cell r="D30" t="str">
            <v>Fernando's</v>
          </cell>
          <cell r="E30" t="str">
            <v>00075278052136</v>
          </cell>
          <cell r="F30">
            <v>5</v>
          </cell>
          <cell r="G30" t="str">
            <v>1/60 ct</v>
          </cell>
          <cell r="H30">
            <v>18.75</v>
          </cell>
          <cell r="I30">
            <v>0.67</v>
          </cell>
          <cell r="J30" t="str">
            <v>8x10</v>
          </cell>
          <cell r="K30">
            <v>44.95</v>
          </cell>
          <cell r="L30">
            <v>3.56</v>
          </cell>
        </row>
        <row r="31">
          <cell r="B31">
            <v>5216</v>
          </cell>
          <cell r="C31" t="str">
            <v>WG Cheese &amp; Bean Red Chili Fiesta Burrito, Layered Burrito, CN</v>
          </cell>
          <cell r="D31" t="str">
            <v>Fernando's</v>
          </cell>
          <cell r="E31" t="str">
            <v>00075278052167</v>
          </cell>
          <cell r="F31">
            <v>5</v>
          </cell>
          <cell r="G31" t="str">
            <v>1/60 ct</v>
          </cell>
          <cell r="H31">
            <v>18.75</v>
          </cell>
          <cell r="I31">
            <v>0.67</v>
          </cell>
          <cell r="J31" t="str">
            <v>8x10</v>
          </cell>
          <cell r="K31">
            <v>43.7</v>
          </cell>
          <cell r="L31">
            <v>3.56</v>
          </cell>
        </row>
        <row r="32">
          <cell r="B32">
            <v>5218</v>
          </cell>
          <cell r="C32" t="str">
            <v>WG Beef, Cheese &amp; Bean Fiesta Burrito, LB, CN</v>
          </cell>
          <cell r="D32" t="str">
            <v>Fernando's</v>
          </cell>
          <cell r="E32" t="str">
            <v>00075278052181</v>
          </cell>
          <cell r="F32">
            <v>5</v>
          </cell>
          <cell r="G32" t="str">
            <v>1/60 ct</v>
          </cell>
          <cell r="H32">
            <v>18.75</v>
          </cell>
          <cell r="I32">
            <v>0.67</v>
          </cell>
          <cell r="J32" t="str">
            <v>8x10</v>
          </cell>
          <cell r="K32">
            <v>44.07</v>
          </cell>
          <cell r="L32">
            <v>3.56</v>
          </cell>
        </row>
        <row r="33">
          <cell r="B33">
            <v>9036</v>
          </cell>
          <cell r="C33" t="str">
            <v>WG Tortilla Beef &amp; Bean, Red Chili Burritos, CN Smart Snack</v>
          </cell>
          <cell r="D33" t="str">
            <v>Fernando's</v>
          </cell>
          <cell r="E33" t="str">
            <v>00075278090367</v>
          </cell>
          <cell r="F33">
            <v>4.5</v>
          </cell>
          <cell r="G33" t="str">
            <v>1/96 ct</v>
          </cell>
          <cell r="H33">
            <v>27</v>
          </cell>
          <cell r="I33">
            <v>0.95</v>
          </cell>
          <cell r="J33" t="str">
            <v>9x7</v>
          </cell>
          <cell r="K33">
            <v>53.66</v>
          </cell>
          <cell r="L33">
            <v>4.01</v>
          </cell>
        </row>
        <row r="34">
          <cell r="B34">
            <v>10112</v>
          </cell>
          <cell r="C34" t="str">
            <v>WG Tortilla Beef, Bean &amp; Red Chili Burritos, Pre-Fried, CN</v>
          </cell>
          <cell r="D34" t="str">
            <v>Fernando's</v>
          </cell>
          <cell r="E34" t="str">
            <v>00075278101124</v>
          </cell>
          <cell r="F34">
            <v>4</v>
          </cell>
          <cell r="G34" t="str">
            <v>1/72 ct</v>
          </cell>
          <cell r="H34">
            <v>18</v>
          </cell>
          <cell r="I34">
            <v>0.67</v>
          </cell>
          <cell r="J34" t="str">
            <v>8x10</v>
          </cell>
          <cell r="K34">
            <v>37.270000000000003</v>
          </cell>
          <cell r="L34">
            <v>3.57</v>
          </cell>
        </row>
        <row r="35">
          <cell r="B35">
            <v>21072</v>
          </cell>
          <cell r="C35" t="str">
            <v>WG Tortilla Cheese, Beef, Bean &amp; Red Chili Burritos, Pre-Fried, CN</v>
          </cell>
          <cell r="D35" t="str">
            <v>Fernando's</v>
          </cell>
          <cell r="E35" t="str">
            <v>00075278210727</v>
          </cell>
          <cell r="F35">
            <v>4.75</v>
          </cell>
          <cell r="G35" t="str">
            <v>1/72 ct</v>
          </cell>
          <cell r="H35">
            <v>21.38</v>
          </cell>
          <cell r="I35">
            <v>0.78</v>
          </cell>
          <cell r="J35" t="str">
            <v>8x9</v>
          </cell>
          <cell r="K35">
            <v>51.24</v>
          </cell>
          <cell r="L35">
            <v>3.98</v>
          </cell>
        </row>
        <row r="36">
          <cell r="B36">
            <v>21200</v>
          </cell>
          <cell r="C36" t="str">
            <v>WG Tortilla Cheese &amp; Bean Burritos, CN</v>
          </cell>
          <cell r="D36" t="str">
            <v>Fernando's</v>
          </cell>
          <cell r="E36" t="str">
            <v>00075278212004</v>
          </cell>
          <cell r="F36">
            <v>4.5</v>
          </cell>
          <cell r="G36" t="str">
            <v>1/96 ct</v>
          </cell>
          <cell r="H36">
            <v>27</v>
          </cell>
          <cell r="I36">
            <v>0.95</v>
          </cell>
          <cell r="J36" t="str">
            <v>9x7</v>
          </cell>
          <cell r="K36">
            <v>53.69</v>
          </cell>
          <cell r="L36">
            <v>4.01</v>
          </cell>
        </row>
        <row r="37">
          <cell r="B37"/>
          <cell r="C37" t="str">
            <v>Cleaner Label Lunch Burritos - Minimal Ingredients -  Individually Wrapped in Ovenable/Microwaveable Self Perforating Packaging</v>
          </cell>
          <cell r="D37"/>
          <cell r="E37"/>
          <cell r="F37"/>
          <cell r="G37"/>
          <cell r="H37"/>
          <cell r="I37"/>
          <cell r="J37"/>
          <cell r="K37"/>
          <cell r="L37"/>
        </row>
        <row r="38">
          <cell r="B38">
            <v>5826</v>
          </cell>
          <cell r="C38" t="str">
            <v>WG Red Sauce Cheese &amp; Bean Burrito, IW, CN</v>
          </cell>
          <cell r="D38" t="str">
            <v>Fernando's</v>
          </cell>
          <cell r="E38" t="str">
            <v>10075278058265</v>
          </cell>
          <cell r="F38">
            <v>5</v>
          </cell>
          <cell r="G38" t="str">
            <v>1/96 ct</v>
          </cell>
          <cell r="H38">
            <v>30</v>
          </cell>
          <cell r="I38">
            <v>1.3</v>
          </cell>
          <cell r="J38" t="str">
            <v>6x7</v>
          </cell>
          <cell r="K38">
            <v>70.64</v>
          </cell>
          <cell r="L38">
            <v>3.56</v>
          </cell>
        </row>
        <row r="39">
          <cell r="B39"/>
          <cell r="C39" t="str">
            <v>Burritos - Individually Wrapped in Ovenable/Microwaveable Self Perforating Packaging</v>
          </cell>
          <cell r="D39"/>
          <cell r="E39"/>
          <cell r="F39"/>
          <cell r="G39"/>
          <cell r="H39"/>
          <cell r="I39"/>
          <cell r="J39"/>
          <cell r="K39"/>
          <cell r="L39"/>
        </row>
        <row r="40">
          <cell r="B40">
            <v>5811</v>
          </cell>
          <cell r="C40" t="str">
            <v>WG Taco Snack, Individually Wrapped, CN, IW</v>
          </cell>
          <cell r="D40" t="str">
            <v>Fernando's</v>
          </cell>
          <cell r="E40" t="str">
            <v>10075278058111</v>
          </cell>
          <cell r="F40">
            <v>5</v>
          </cell>
          <cell r="G40" t="str">
            <v>1/96 ct</v>
          </cell>
          <cell r="H40">
            <v>30</v>
          </cell>
          <cell r="I40">
            <v>1.3</v>
          </cell>
          <cell r="J40" t="str">
            <v>6x7</v>
          </cell>
          <cell r="K40">
            <v>70.22</v>
          </cell>
          <cell r="L40">
            <v>3.56</v>
          </cell>
        </row>
        <row r="41">
          <cell r="B41">
            <v>5818</v>
          </cell>
          <cell r="C41" t="str">
            <v>WG Beef, Cheese &amp; Bean Fiesta Burrito, Layered Burrito, CN, IW</v>
          </cell>
          <cell r="D41" t="str">
            <v>Fernando's</v>
          </cell>
          <cell r="E41" t="str">
            <v>10075278058180</v>
          </cell>
          <cell r="F41">
            <v>5</v>
          </cell>
          <cell r="G41" t="str">
            <v>1/96 ct</v>
          </cell>
          <cell r="H41">
            <v>30</v>
          </cell>
          <cell r="I41">
            <v>1.3</v>
          </cell>
          <cell r="J41" t="str">
            <v>6x7</v>
          </cell>
          <cell r="K41">
            <v>71.239999999999995</v>
          </cell>
          <cell r="L41">
            <v>3.56</v>
          </cell>
        </row>
        <row r="42">
          <cell r="B42">
            <v>33212</v>
          </cell>
          <cell r="C42" t="str">
            <v>WG Cheese &amp; Bean Burritos, CN, IW</v>
          </cell>
          <cell r="D42" t="str">
            <v>Fernando's</v>
          </cell>
          <cell r="E42" t="str">
            <v>10075278332129</v>
          </cell>
          <cell r="F42">
            <v>4.5</v>
          </cell>
          <cell r="G42" t="str">
            <v>1/96 ct</v>
          </cell>
          <cell r="H42">
            <v>27</v>
          </cell>
          <cell r="I42">
            <v>0.95</v>
          </cell>
          <cell r="J42" t="str">
            <v>9x7</v>
          </cell>
          <cell r="K42">
            <v>58.74</v>
          </cell>
          <cell r="L42">
            <v>3.81</v>
          </cell>
        </row>
        <row r="43">
          <cell r="B43"/>
          <cell r="C43" t="str">
            <v>Enchiladas - Bulk</v>
          </cell>
          <cell r="D43"/>
          <cell r="E43"/>
          <cell r="F43"/>
          <cell r="G43"/>
          <cell r="H43"/>
          <cell r="I43"/>
          <cell r="J43"/>
          <cell r="K43"/>
          <cell r="L43"/>
        </row>
        <row r="44">
          <cell r="B44">
            <v>5278</v>
          </cell>
          <cell r="C44" t="str">
            <v>WG Chicken Enchilada, CN - SMART SNACK</v>
          </cell>
          <cell r="D44" t="str">
            <v>Fernando's</v>
          </cell>
          <cell r="E44" t="str">
            <v>00075278052785</v>
          </cell>
          <cell r="F44">
            <v>2.5</v>
          </cell>
          <cell r="G44" t="str">
            <v>1/112 ct</v>
          </cell>
          <cell r="H44">
            <v>17.5</v>
          </cell>
          <cell r="I44">
            <v>0.67</v>
          </cell>
          <cell r="J44" t="str">
            <v>8x10</v>
          </cell>
          <cell r="K44">
            <v>41.06</v>
          </cell>
          <cell r="L44">
            <v>3.33</v>
          </cell>
        </row>
        <row r="45">
          <cell r="B45">
            <v>5279</v>
          </cell>
          <cell r="C45" t="str">
            <v>WG Beef Enchilada, CN</v>
          </cell>
          <cell r="D45" t="str">
            <v>Fernando's</v>
          </cell>
          <cell r="E45" t="str">
            <v>00075278052792</v>
          </cell>
          <cell r="F45">
            <v>2.5</v>
          </cell>
          <cell r="G45" t="str">
            <v>1/112 ct</v>
          </cell>
          <cell r="H45">
            <v>17.5</v>
          </cell>
          <cell r="I45">
            <v>0.67</v>
          </cell>
          <cell r="J45" t="str">
            <v>8x10</v>
          </cell>
          <cell r="K45">
            <v>40.880000000000003</v>
          </cell>
          <cell r="L45">
            <v>3.33</v>
          </cell>
        </row>
        <row r="46">
          <cell r="B46">
            <v>5280</v>
          </cell>
          <cell r="C46" t="str">
            <v>WG Cheese Enchilada, CN</v>
          </cell>
          <cell r="D46" t="str">
            <v>Fernando's</v>
          </cell>
          <cell r="E46" t="str">
            <v>00075278052808</v>
          </cell>
          <cell r="F46">
            <v>2.35</v>
          </cell>
          <cell r="G46" t="str">
            <v>1/112 ct</v>
          </cell>
          <cell r="H46">
            <v>16.45</v>
          </cell>
          <cell r="I46">
            <v>0.67</v>
          </cell>
          <cell r="J46" t="str">
            <v>8x10</v>
          </cell>
          <cell r="K46">
            <v>40.83</v>
          </cell>
          <cell r="L46">
            <v>3.13</v>
          </cell>
        </row>
        <row r="47">
          <cell r="B47"/>
          <cell r="C47" t="str">
            <v>Flautas - Bulk</v>
          </cell>
          <cell r="D47"/>
          <cell r="E47"/>
          <cell r="F47"/>
          <cell r="G47"/>
          <cell r="H47"/>
          <cell r="I47"/>
          <cell r="J47"/>
          <cell r="K47"/>
          <cell r="L47"/>
        </row>
        <row r="48">
          <cell r="B48">
            <v>5215</v>
          </cell>
          <cell r="C48" t="str">
            <v>WG Southwest Chicken Flauta, CN - SMART SNACK</v>
          </cell>
          <cell r="D48" t="str">
            <v>Fernando's</v>
          </cell>
          <cell r="E48" t="str">
            <v>00075278052150</v>
          </cell>
          <cell r="F48">
            <v>2.7</v>
          </cell>
          <cell r="G48" t="str">
            <v>1/54 ct</v>
          </cell>
          <cell r="H48">
            <v>9.11</v>
          </cell>
          <cell r="I48">
            <v>0.37</v>
          </cell>
          <cell r="J48" t="str">
            <v>21x9</v>
          </cell>
          <cell r="K48">
            <v>24.23</v>
          </cell>
          <cell r="L48">
            <v>1.73</v>
          </cell>
        </row>
        <row r="49">
          <cell r="B49"/>
          <cell r="C49" t="str">
            <v>Quesadillas – Bulk</v>
          </cell>
          <cell r="D49"/>
          <cell r="E49"/>
          <cell r="F49"/>
          <cell r="G49"/>
          <cell r="H49"/>
          <cell r="I49"/>
          <cell r="J49"/>
          <cell r="K49"/>
          <cell r="L49"/>
        </row>
        <row r="50">
          <cell r="B50">
            <v>5277</v>
          </cell>
          <cell r="C50" t="str">
            <v>WG Cheese Quesadilla, CN</v>
          </cell>
          <cell r="D50" t="str">
            <v>Fernando's</v>
          </cell>
          <cell r="E50" t="str">
            <v>00075278052778</v>
          </cell>
          <cell r="F50">
            <v>2.4</v>
          </cell>
          <cell r="G50" t="str">
            <v>144 ct</v>
          </cell>
          <cell r="H50">
            <v>21.6</v>
          </cell>
          <cell r="I50">
            <v>1.22</v>
          </cell>
          <cell r="J50" t="str">
            <v>6x8</v>
          </cell>
          <cell r="K50">
            <v>61.77</v>
          </cell>
          <cell r="L50">
            <v>3.56</v>
          </cell>
        </row>
        <row r="51">
          <cell r="B51"/>
          <cell r="C51"/>
          <cell r="D51"/>
          <cell r="E51"/>
          <cell r="F51"/>
          <cell r="G51"/>
          <cell r="H51"/>
          <cell r="I51"/>
          <cell r="J51"/>
          <cell r="K51"/>
          <cell r="L51"/>
        </row>
        <row r="52">
          <cell r="B52" t="str">
            <v>Distributors who purchase directly from Foster Farms will be charged no more than the 5K bracket. Bid allowances are eligible for 5K, 10K, 20K and 30K brackets. Claims need to be submitted to deductions@fosterfarms.com</v>
          </cell>
          <cell r="D52"/>
          <cell r="E52"/>
          <cell r="F52"/>
          <cell r="G52"/>
          <cell r="H52"/>
          <cell r="I52"/>
          <cell r="J52"/>
          <cell r="K52"/>
          <cell r="L52"/>
        </row>
        <row r="53">
          <cell r="B53" t="str">
            <v>Distributors who purchase through a Redistributor are only entitled to the offered allowances, not the "no higher than" price. Claims need to be submitted to checkrequest@fosterfarms.com.</v>
          </cell>
          <cell r="D53"/>
          <cell r="E53"/>
          <cell r="F53"/>
          <cell r="G53"/>
          <cell r="H53"/>
          <cell r="I53"/>
          <cell r="J53"/>
          <cell r="K53"/>
          <cell r="L53"/>
        </row>
        <row r="54">
          <cell r="B54"/>
          <cell r="C54"/>
          <cell r="D54"/>
          <cell r="E54"/>
          <cell r="F54"/>
          <cell r="G54"/>
          <cell r="H54"/>
          <cell r="I54"/>
          <cell r="J54"/>
          <cell r="K54"/>
          <cell r="L54"/>
        </row>
        <row r="55">
          <cell r="B55"/>
          <cell r="C55"/>
          <cell r="D55"/>
          <cell r="E55"/>
          <cell r="F55"/>
          <cell r="G55"/>
          <cell r="H55"/>
          <cell r="I55"/>
          <cell r="J55"/>
          <cell r="K55"/>
          <cell r="L55"/>
        </row>
        <row r="56">
          <cell r="B56"/>
          <cell r="C56"/>
          <cell r="D56"/>
          <cell r="E56"/>
          <cell r="F56"/>
          <cell r="G56"/>
          <cell r="H56"/>
          <cell r="I56"/>
          <cell r="J56"/>
          <cell r="K56"/>
          <cell r="L56"/>
        </row>
        <row r="57">
          <cell r="B57"/>
          <cell r="C57"/>
          <cell r="D57"/>
          <cell r="E57"/>
          <cell r="F57"/>
          <cell r="G57"/>
          <cell r="H57"/>
          <cell r="I57"/>
          <cell r="J57"/>
          <cell r="K57"/>
          <cell r="L57"/>
        </row>
        <row r="58">
          <cell r="B58"/>
          <cell r="C58"/>
          <cell r="D58"/>
          <cell r="E58"/>
          <cell r="F58"/>
          <cell r="G58"/>
          <cell r="H58"/>
          <cell r="I58"/>
          <cell r="J58"/>
          <cell r="K58"/>
          <cell r="L58"/>
        </row>
        <row r="59">
          <cell r="B59"/>
          <cell r="C59"/>
          <cell r="D59"/>
          <cell r="E59"/>
          <cell r="F59"/>
          <cell r="G59"/>
          <cell r="H59"/>
          <cell r="I59"/>
          <cell r="J59"/>
          <cell r="K59"/>
          <cell r="L59"/>
        </row>
        <row r="60">
          <cell r="B60"/>
          <cell r="C60"/>
          <cell r="D60"/>
          <cell r="E60"/>
          <cell r="F60"/>
          <cell r="G60"/>
          <cell r="H60"/>
          <cell r="I60"/>
          <cell r="J60"/>
          <cell r="K60"/>
          <cell r="L60"/>
        </row>
        <row r="61">
          <cell r="B61"/>
          <cell r="C61"/>
          <cell r="D61"/>
          <cell r="E61"/>
          <cell r="F61"/>
          <cell r="G61"/>
          <cell r="H61"/>
          <cell r="I61"/>
          <cell r="J61"/>
          <cell r="K61"/>
          <cell r="L61"/>
        </row>
        <row r="62">
          <cell r="B62"/>
          <cell r="C62"/>
          <cell r="D62"/>
          <cell r="E62"/>
          <cell r="F62"/>
          <cell r="G62"/>
          <cell r="H62"/>
          <cell r="I62"/>
          <cell r="J62"/>
          <cell r="K62"/>
          <cell r="L62"/>
        </row>
        <row r="63">
          <cell r="B63"/>
          <cell r="C63"/>
          <cell r="D63"/>
          <cell r="E63"/>
          <cell r="F63"/>
          <cell r="G63"/>
          <cell r="H63"/>
          <cell r="I63"/>
          <cell r="J63"/>
          <cell r="K63"/>
          <cell r="L63"/>
        </row>
        <row r="64">
          <cell r="B64"/>
          <cell r="C64"/>
          <cell r="D64"/>
          <cell r="E64"/>
          <cell r="F64"/>
          <cell r="G64"/>
          <cell r="H64"/>
          <cell r="I64"/>
          <cell r="J64"/>
          <cell r="K64"/>
          <cell r="L64"/>
        </row>
        <row r="65">
          <cell r="B65"/>
          <cell r="C65"/>
          <cell r="D65"/>
          <cell r="E65"/>
          <cell r="F65"/>
          <cell r="G65"/>
          <cell r="H65"/>
          <cell r="I65"/>
          <cell r="J65"/>
          <cell r="K65"/>
          <cell r="L65"/>
        </row>
      </sheetData>
      <sheetData sheetId="5"/>
      <sheetData sheetId="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11.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14.vml"/><Relationship Id="rId2" Type="http://schemas.openxmlformats.org/officeDocument/2006/relationships/drawing" Target="../drawings/drawing1.xml"/><Relationship Id="rId1" Type="http://schemas.openxmlformats.org/officeDocument/2006/relationships/printerSettings" Target="../printerSettings/printerSettings12.bin"/><Relationship Id="rId4" Type="http://schemas.openxmlformats.org/officeDocument/2006/relationships/comments" Target="../comments14.xml"/></Relationships>
</file>

<file path=xl/worksheets/_rels/sheet15.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5.vml"/><Relationship Id="rId1" Type="http://schemas.openxmlformats.org/officeDocument/2006/relationships/printerSettings" Target="../printerSettings/printerSettings13.bin"/></Relationships>
</file>

<file path=xl/worksheets/_rels/sheet16.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6.vml"/><Relationship Id="rId1" Type="http://schemas.openxmlformats.org/officeDocument/2006/relationships/printerSettings" Target="../printerSettings/printerSettings14.bin"/></Relationships>
</file>

<file path=xl/worksheets/_rels/sheet17.xml.rels><?xml version="1.0" encoding="UTF-8" standalone="yes"?>
<Relationships xmlns="http://schemas.openxmlformats.org/package/2006/relationships"><Relationship Id="rId3" Type="http://schemas.openxmlformats.org/officeDocument/2006/relationships/comments" Target="../comments17.xml"/><Relationship Id="rId2" Type="http://schemas.openxmlformats.org/officeDocument/2006/relationships/vmlDrawing" Target="../drawings/vmlDrawing17.vml"/><Relationship Id="rId1" Type="http://schemas.openxmlformats.org/officeDocument/2006/relationships/printerSettings" Target="../printerSettings/printerSettings15.bin"/></Relationships>
</file>

<file path=xl/worksheets/_rels/sheet18.xml.rels><?xml version="1.0" encoding="UTF-8" standalone="yes"?>
<Relationships xmlns="http://schemas.openxmlformats.org/package/2006/relationships"><Relationship Id="rId3" Type="http://schemas.openxmlformats.org/officeDocument/2006/relationships/comments" Target="../comments18.xml"/><Relationship Id="rId2" Type="http://schemas.openxmlformats.org/officeDocument/2006/relationships/vmlDrawing" Target="../drawings/vmlDrawing18.vml"/><Relationship Id="rId1" Type="http://schemas.openxmlformats.org/officeDocument/2006/relationships/printerSettings" Target="../printerSettings/printerSettings16.bin"/></Relationships>
</file>

<file path=xl/worksheets/_rels/sheet19.xml.rels><?xml version="1.0" encoding="UTF-8" standalone="yes"?>
<Relationships xmlns="http://schemas.openxmlformats.org/package/2006/relationships"><Relationship Id="rId3" Type="http://schemas.openxmlformats.org/officeDocument/2006/relationships/comments" Target="../comments19.xml"/><Relationship Id="rId2" Type="http://schemas.openxmlformats.org/officeDocument/2006/relationships/vmlDrawing" Target="../drawings/vmlDrawing19.vml"/><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comments" Target="../comments20.xml"/><Relationship Id="rId2" Type="http://schemas.openxmlformats.org/officeDocument/2006/relationships/vmlDrawing" Target="../drawings/vmlDrawing20.vml"/><Relationship Id="rId1" Type="http://schemas.openxmlformats.org/officeDocument/2006/relationships/printerSettings" Target="../printerSettings/printerSettings18.bin"/></Relationships>
</file>

<file path=xl/worksheets/_rels/sheet21.xml.rels><?xml version="1.0" encoding="UTF-8" standalone="yes"?>
<Relationships xmlns="http://schemas.openxmlformats.org/package/2006/relationships"><Relationship Id="rId2" Type="http://schemas.openxmlformats.org/officeDocument/2006/relationships/comments" Target="../comments21.xml"/><Relationship Id="rId1" Type="http://schemas.openxmlformats.org/officeDocument/2006/relationships/vmlDrawing" Target="../drawings/vmlDrawing21.vml"/></Relationships>
</file>

<file path=xl/worksheets/_rels/sheet22.xml.rels><?xml version="1.0" encoding="UTF-8" standalone="yes"?>
<Relationships xmlns="http://schemas.openxmlformats.org/package/2006/relationships"><Relationship Id="rId3" Type="http://schemas.openxmlformats.org/officeDocument/2006/relationships/comments" Target="../comments22.xml"/><Relationship Id="rId2" Type="http://schemas.openxmlformats.org/officeDocument/2006/relationships/vmlDrawing" Target="../drawings/vmlDrawing22.vml"/><Relationship Id="rId1" Type="http://schemas.openxmlformats.org/officeDocument/2006/relationships/printerSettings" Target="../printerSettings/printerSettings19.bin"/></Relationships>
</file>

<file path=xl/worksheets/_rels/sheet23.xml.rels><?xml version="1.0" encoding="UTF-8" standalone="yes"?>
<Relationships xmlns="http://schemas.openxmlformats.org/package/2006/relationships"><Relationship Id="rId2" Type="http://schemas.openxmlformats.org/officeDocument/2006/relationships/comments" Target="../comments23.xml"/><Relationship Id="rId1" Type="http://schemas.openxmlformats.org/officeDocument/2006/relationships/vmlDrawing" Target="../drawings/vmlDrawing23.vml"/></Relationships>
</file>

<file path=xl/worksheets/_rels/sheet24.xml.rels><?xml version="1.0" encoding="UTF-8" standalone="yes"?>
<Relationships xmlns="http://schemas.openxmlformats.org/package/2006/relationships"><Relationship Id="rId3" Type="http://schemas.openxmlformats.org/officeDocument/2006/relationships/comments" Target="../comments24.xml"/><Relationship Id="rId2" Type="http://schemas.openxmlformats.org/officeDocument/2006/relationships/vmlDrawing" Target="../drawings/vmlDrawing24.vml"/><Relationship Id="rId1" Type="http://schemas.openxmlformats.org/officeDocument/2006/relationships/printerSettings" Target="../printerSettings/printerSettings20.bin"/></Relationships>
</file>

<file path=xl/worksheets/_rels/sheet25.xml.rels><?xml version="1.0" encoding="UTF-8" standalone="yes"?>
<Relationships xmlns="http://schemas.openxmlformats.org/package/2006/relationships"><Relationship Id="rId3" Type="http://schemas.openxmlformats.org/officeDocument/2006/relationships/comments" Target="../comments25.xml"/><Relationship Id="rId2" Type="http://schemas.openxmlformats.org/officeDocument/2006/relationships/vmlDrawing" Target="../drawings/vmlDrawing25.vml"/><Relationship Id="rId1" Type="http://schemas.openxmlformats.org/officeDocument/2006/relationships/printerSettings" Target="../printerSettings/printerSettings21.bin"/></Relationships>
</file>

<file path=xl/worksheets/_rels/sheet26.xml.rels><?xml version="1.0" encoding="UTF-8" standalone="yes"?>
<Relationships xmlns="http://schemas.openxmlformats.org/package/2006/relationships"><Relationship Id="rId3" Type="http://schemas.openxmlformats.org/officeDocument/2006/relationships/comments" Target="../comments26.xml"/><Relationship Id="rId2" Type="http://schemas.openxmlformats.org/officeDocument/2006/relationships/vmlDrawing" Target="../drawings/vmlDrawing26.vml"/><Relationship Id="rId1" Type="http://schemas.openxmlformats.org/officeDocument/2006/relationships/printerSettings" Target="../printerSettings/printerSettings22.bin"/></Relationships>
</file>

<file path=xl/worksheets/_rels/sheet27.xml.rels><?xml version="1.0" encoding="UTF-8" standalone="yes"?>
<Relationships xmlns="http://schemas.openxmlformats.org/package/2006/relationships"><Relationship Id="rId3" Type="http://schemas.openxmlformats.org/officeDocument/2006/relationships/comments" Target="../comments27.xml"/><Relationship Id="rId2" Type="http://schemas.openxmlformats.org/officeDocument/2006/relationships/vmlDrawing" Target="../drawings/vmlDrawing27.vml"/><Relationship Id="rId1" Type="http://schemas.openxmlformats.org/officeDocument/2006/relationships/printerSettings" Target="../printerSettings/printerSettings23.bin"/></Relationships>
</file>

<file path=xl/worksheets/_rels/sheet28.xml.rels><?xml version="1.0" encoding="UTF-8" standalone="yes"?>
<Relationships xmlns="http://schemas.openxmlformats.org/package/2006/relationships"><Relationship Id="rId3" Type="http://schemas.openxmlformats.org/officeDocument/2006/relationships/comments" Target="../comments28.xml"/><Relationship Id="rId2" Type="http://schemas.openxmlformats.org/officeDocument/2006/relationships/vmlDrawing" Target="../drawings/vmlDrawing28.vml"/><Relationship Id="rId1" Type="http://schemas.openxmlformats.org/officeDocument/2006/relationships/printerSettings" Target="../printerSettings/printerSettings24.bin"/></Relationships>
</file>

<file path=xl/worksheets/_rels/sheet29.xml.rels><?xml version="1.0" encoding="UTF-8" standalone="yes"?>
<Relationships xmlns="http://schemas.openxmlformats.org/package/2006/relationships"><Relationship Id="rId3" Type="http://schemas.openxmlformats.org/officeDocument/2006/relationships/comments" Target="../comments29.xml"/><Relationship Id="rId2" Type="http://schemas.openxmlformats.org/officeDocument/2006/relationships/vmlDrawing" Target="../drawings/vmlDrawing29.vml"/><Relationship Id="rId1"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30.xml.rels><?xml version="1.0" encoding="UTF-8" standalone="yes"?>
<Relationships xmlns="http://schemas.openxmlformats.org/package/2006/relationships"><Relationship Id="rId3" Type="http://schemas.openxmlformats.org/officeDocument/2006/relationships/comments" Target="../comments30.xml"/><Relationship Id="rId2" Type="http://schemas.openxmlformats.org/officeDocument/2006/relationships/vmlDrawing" Target="../drawings/vmlDrawing30.vml"/><Relationship Id="rId1" Type="http://schemas.openxmlformats.org/officeDocument/2006/relationships/printerSettings" Target="../printerSettings/printerSettings26.bin"/></Relationships>
</file>

<file path=xl/worksheets/_rels/sheet31.xml.rels><?xml version="1.0" encoding="UTF-8" standalone="yes"?>
<Relationships xmlns="http://schemas.openxmlformats.org/package/2006/relationships"><Relationship Id="rId3" Type="http://schemas.openxmlformats.org/officeDocument/2006/relationships/comments" Target="../comments31.xml"/><Relationship Id="rId2" Type="http://schemas.openxmlformats.org/officeDocument/2006/relationships/vmlDrawing" Target="../drawings/vmlDrawing31.vml"/><Relationship Id="rId1" Type="http://schemas.openxmlformats.org/officeDocument/2006/relationships/printerSettings" Target="../printerSettings/printerSettings27.bin"/></Relationships>
</file>

<file path=xl/worksheets/_rels/sheet32.xml.rels><?xml version="1.0" encoding="UTF-8" standalone="yes"?>
<Relationships xmlns="http://schemas.openxmlformats.org/package/2006/relationships"><Relationship Id="rId2" Type="http://schemas.openxmlformats.org/officeDocument/2006/relationships/comments" Target="../comments32.xml"/><Relationship Id="rId1" Type="http://schemas.openxmlformats.org/officeDocument/2006/relationships/vmlDrawing" Target="../drawings/vmlDrawing32.vml"/></Relationships>
</file>

<file path=xl/worksheets/_rels/sheet33.xml.rels><?xml version="1.0" encoding="UTF-8" standalone="yes"?>
<Relationships xmlns="http://schemas.openxmlformats.org/package/2006/relationships"><Relationship Id="rId3" Type="http://schemas.openxmlformats.org/officeDocument/2006/relationships/comments" Target="../comments33.xml"/><Relationship Id="rId2" Type="http://schemas.openxmlformats.org/officeDocument/2006/relationships/vmlDrawing" Target="../drawings/vmlDrawing33.vml"/><Relationship Id="rId1" Type="http://schemas.openxmlformats.org/officeDocument/2006/relationships/printerSettings" Target="../printerSettings/printerSettings28.bin"/></Relationships>
</file>

<file path=xl/worksheets/_rels/sheet34.xml.rels><?xml version="1.0" encoding="UTF-8" standalone="yes"?>
<Relationships xmlns="http://schemas.openxmlformats.org/package/2006/relationships"><Relationship Id="rId3" Type="http://schemas.openxmlformats.org/officeDocument/2006/relationships/comments" Target="../comments34.xml"/><Relationship Id="rId2" Type="http://schemas.openxmlformats.org/officeDocument/2006/relationships/vmlDrawing" Target="../drawings/vmlDrawing34.vml"/><Relationship Id="rId1" Type="http://schemas.openxmlformats.org/officeDocument/2006/relationships/printerSettings" Target="../printerSettings/printerSettings29.bin"/></Relationships>
</file>

<file path=xl/worksheets/_rels/sheet35.xml.rels><?xml version="1.0" encoding="UTF-8" standalone="yes"?>
<Relationships xmlns="http://schemas.openxmlformats.org/package/2006/relationships"><Relationship Id="rId3" Type="http://schemas.openxmlformats.org/officeDocument/2006/relationships/vmlDrawing" Target="../drawings/vmlDrawing35.vml"/><Relationship Id="rId2" Type="http://schemas.openxmlformats.org/officeDocument/2006/relationships/drawing" Target="../drawings/drawing2.xml"/><Relationship Id="rId1" Type="http://schemas.openxmlformats.org/officeDocument/2006/relationships/printerSettings" Target="../printerSettings/printerSettings30.bin"/><Relationship Id="rId4" Type="http://schemas.openxmlformats.org/officeDocument/2006/relationships/comments" Target="../comments35.xml"/></Relationships>
</file>

<file path=xl/worksheets/_rels/sheet36.xml.rels><?xml version="1.0" encoding="UTF-8" standalone="yes"?>
<Relationships xmlns="http://schemas.openxmlformats.org/package/2006/relationships"><Relationship Id="rId3" Type="http://schemas.openxmlformats.org/officeDocument/2006/relationships/comments" Target="../comments36.xml"/><Relationship Id="rId2" Type="http://schemas.openxmlformats.org/officeDocument/2006/relationships/vmlDrawing" Target="../drawings/vmlDrawing36.vml"/><Relationship Id="rId1" Type="http://schemas.openxmlformats.org/officeDocument/2006/relationships/drawing" Target="../drawings/drawing3.xml"/></Relationships>
</file>

<file path=xl/worksheets/_rels/sheet37.xml.rels><?xml version="1.0" encoding="UTF-8" standalone="yes"?>
<Relationships xmlns="http://schemas.openxmlformats.org/package/2006/relationships"><Relationship Id="rId3" Type="http://schemas.openxmlformats.org/officeDocument/2006/relationships/comments" Target="../comments37.xml"/><Relationship Id="rId2" Type="http://schemas.openxmlformats.org/officeDocument/2006/relationships/vmlDrawing" Target="../drawings/vmlDrawing37.vml"/><Relationship Id="rId1" Type="http://schemas.openxmlformats.org/officeDocument/2006/relationships/printerSettings" Target="../printerSettings/printerSettings31.bin"/></Relationships>
</file>

<file path=xl/worksheets/_rels/sheet38.xml.rels><?xml version="1.0" encoding="UTF-8" standalone="yes"?>
<Relationships xmlns="http://schemas.openxmlformats.org/package/2006/relationships"><Relationship Id="rId3" Type="http://schemas.openxmlformats.org/officeDocument/2006/relationships/comments" Target="../comments38.xml"/><Relationship Id="rId2" Type="http://schemas.openxmlformats.org/officeDocument/2006/relationships/vmlDrawing" Target="../drawings/vmlDrawing38.vml"/><Relationship Id="rId1" Type="http://schemas.openxmlformats.org/officeDocument/2006/relationships/printerSettings" Target="../printerSettings/printerSettings32.bin"/></Relationships>
</file>

<file path=xl/worksheets/_rels/sheet39.xml.rels><?xml version="1.0" encoding="UTF-8" standalone="yes"?>
<Relationships xmlns="http://schemas.openxmlformats.org/package/2006/relationships"><Relationship Id="rId3" Type="http://schemas.openxmlformats.org/officeDocument/2006/relationships/comments" Target="../comments39.xml"/><Relationship Id="rId2" Type="http://schemas.openxmlformats.org/officeDocument/2006/relationships/vmlDrawing" Target="../drawings/vmlDrawing39.vml"/><Relationship Id="rId1" Type="http://schemas.openxmlformats.org/officeDocument/2006/relationships/printerSettings" Target="../printerSettings/printerSettings3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_rels/sheet40.xml.rels><?xml version="1.0" encoding="UTF-8" standalone="yes"?>
<Relationships xmlns="http://schemas.openxmlformats.org/package/2006/relationships"><Relationship Id="rId3" Type="http://schemas.openxmlformats.org/officeDocument/2006/relationships/comments" Target="../comments40.xml"/><Relationship Id="rId2" Type="http://schemas.openxmlformats.org/officeDocument/2006/relationships/vmlDrawing" Target="../drawings/vmlDrawing40.vml"/><Relationship Id="rId1" Type="http://schemas.openxmlformats.org/officeDocument/2006/relationships/printerSettings" Target="../printerSettings/printerSettings34.bin"/></Relationships>
</file>

<file path=xl/worksheets/_rels/sheet41.xml.rels><?xml version="1.0" encoding="UTF-8" standalone="yes"?>
<Relationships xmlns="http://schemas.openxmlformats.org/package/2006/relationships"><Relationship Id="rId3" Type="http://schemas.openxmlformats.org/officeDocument/2006/relationships/comments" Target="../comments41.xml"/><Relationship Id="rId2" Type="http://schemas.openxmlformats.org/officeDocument/2006/relationships/vmlDrawing" Target="../drawings/vmlDrawing41.vml"/><Relationship Id="rId1" Type="http://schemas.openxmlformats.org/officeDocument/2006/relationships/printerSettings" Target="../printerSettings/printerSettings35.bin"/></Relationships>
</file>

<file path=xl/worksheets/_rels/sheet42.xml.rels><?xml version="1.0" encoding="UTF-8" standalone="yes"?>
<Relationships xmlns="http://schemas.openxmlformats.org/package/2006/relationships"><Relationship Id="rId3" Type="http://schemas.openxmlformats.org/officeDocument/2006/relationships/comments" Target="../comments42.xml"/><Relationship Id="rId2" Type="http://schemas.openxmlformats.org/officeDocument/2006/relationships/vmlDrawing" Target="../drawings/vmlDrawing42.vml"/><Relationship Id="rId1" Type="http://schemas.openxmlformats.org/officeDocument/2006/relationships/printerSettings" Target="../printerSettings/printerSettings36.bin"/></Relationships>
</file>

<file path=xl/worksheets/_rels/sheet43.xml.rels><?xml version="1.0" encoding="UTF-8" standalone="yes"?>
<Relationships xmlns="http://schemas.openxmlformats.org/package/2006/relationships"><Relationship Id="rId3" Type="http://schemas.openxmlformats.org/officeDocument/2006/relationships/comments" Target="../comments43.xml"/><Relationship Id="rId2" Type="http://schemas.openxmlformats.org/officeDocument/2006/relationships/vmlDrawing" Target="../drawings/vmlDrawing43.vml"/><Relationship Id="rId1" Type="http://schemas.openxmlformats.org/officeDocument/2006/relationships/printerSettings" Target="../printerSettings/printerSettings37.bin"/></Relationships>
</file>

<file path=xl/worksheets/_rels/sheet44.xml.rels><?xml version="1.0" encoding="UTF-8" standalone="yes"?>
<Relationships xmlns="http://schemas.openxmlformats.org/package/2006/relationships"><Relationship Id="rId3" Type="http://schemas.openxmlformats.org/officeDocument/2006/relationships/comments" Target="../comments44.xml"/><Relationship Id="rId2" Type="http://schemas.openxmlformats.org/officeDocument/2006/relationships/vmlDrawing" Target="../drawings/vmlDrawing44.vml"/><Relationship Id="rId1" Type="http://schemas.openxmlformats.org/officeDocument/2006/relationships/printerSettings" Target="../printerSettings/printerSettings38.bin"/></Relationships>
</file>

<file path=xl/worksheets/_rels/sheet45.xml.rels><?xml version="1.0" encoding="UTF-8" standalone="yes"?>
<Relationships xmlns="http://schemas.openxmlformats.org/package/2006/relationships"><Relationship Id="rId3" Type="http://schemas.openxmlformats.org/officeDocument/2006/relationships/comments" Target="../comments45.xml"/><Relationship Id="rId2" Type="http://schemas.openxmlformats.org/officeDocument/2006/relationships/vmlDrawing" Target="../drawings/vmlDrawing45.vml"/><Relationship Id="rId1" Type="http://schemas.openxmlformats.org/officeDocument/2006/relationships/printerSettings" Target="../printerSettings/printerSettings39.bin"/></Relationships>
</file>

<file path=xl/worksheets/_rels/sheet46.xml.rels><?xml version="1.0" encoding="UTF-8" standalone="yes"?>
<Relationships xmlns="http://schemas.openxmlformats.org/package/2006/relationships"><Relationship Id="rId3" Type="http://schemas.openxmlformats.org/officeDocument/2006/relationships/comments" Target="../comments46.xml"/><Relationship Id="rId2" Type="http://schemas.openxmlformats.org/officeDocument/2006/relationships/vmlDrawing" Target="../drawings/vmlDrawing46.vml"/><Relationship Id="rId1" Type="http://schemas.openxmlformats.org/officeDocument/2006/relationships/printerSettings" Target="../printerSettings/printerSettings40.bin"/></Relationships>
</file>

<file path=xl/worksheets/_rels/sheet47.xml.rels><?xml version="1.0" encoding="UTF-8" standalone="yes"?>
<Relationships xmlns="http://schemas.openxmlformats.org/package/2006/relationships"><Relationship Id="rId3" Type="http://schemas.openxmlformats.org/officeDocument/2006/relationships/comments" Target="../comments47.xml"/><Relationship Id="rId2" Type="http://schemas.openxmlformats.org/officeDocument/2006/relationships/vmlDrawing" Target="../drawings/vmlDrawing47.vml"/><Relationship Id="rId1" Type="http://schemas.openxmlformats.org/officeDocument/2006/relationships/printerSettings" Target="../printerSettings/printerSettings41.bin"/></Relationships>
</file>

<file path=xl/worksheets/_rels/sheet48.xml.rels><?xml version="1.0" encoding="UTF-8" standalone="yes"?>
<Relationships xmlns="http://schemas.openxmlformats.org/package/2006/relationships"><Relationship Id="rId3" Type="http://schemas.openxmlformats.org/officeDocument/2006/relationships/vmlDrawing" Target="../drawings/vmlDrawing48.vml"/><Relationship Id="rId2" Type="http://schemas.openxmlformats.org/officeDocument/2006/relationships/drawing" Target="../drawings/drawing4.xml"/><Relationship Id="rId1" Type="http://schemas.openxmlformats.org/officeDocument/2006/relationships/printerSettings" Target="../printerSettings/printerSettings42.bin"/><Relationship Id="rId4" Type="http://schemas.openxmlformats.org/officeDocument/2006/relationships/comments" Target="../comments48.xml"/></Relationships>
</file>

<file path=xl/worksheets/_rels/sheet49.xml.rels><?xml version="1.0" encoding="UTF-8" standalone="yes"?>
<Relationships xmlns="http://schemas.openxmlformats.org/package/2006/relationships"><Relationship Id="rId3" Type="http://schemas.openxmlformats.org/officeDocument/2006/relationships/comments" Target="../comments49.xml"/><Relationship Id="rId2" Type="http://schemas.openxmlformats.org/officeDocument/2006/relationships/vmlDrawing" Target="../drawings/vmlDrawing49.vml"/><Relationship Id="rId1" Type="http://schemas.openxmlformats.org/officeDocument/2006/relationships/printerSettings" Target="../printerSettings/printerSettings4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4.bin"/></Relationships>
</file>

<file path=xl/worksheets/_rels/sheet50.xml.rels><?xml version="1.0" encoding="UTF-8" standalone="yes"?>
<Relationships xmlns="http://schemas.openxmlformats.org/package/2006/relationships"><Relationship Id="rId3" Type="http://schemas.openxmlformats.org/officeDocument/2006/relationships/comments" Target="../comments50.xml"/><Relationship Id="rId2" Type="http://schemas.openxmlformats.org/officeDocument/2006/relationships/vmlDrawing" Target="../drawings/vmlDrawing50.vml"/><Relationship Id="rId1" Type="http://schemas.openxmlformats.org/officeDocument/2006/relationships/printerSettings" Target="../printerSettings/printerSettings44.bin"/></Relationships>
</file>

<file path=xl/worksheets/_rels/sheet51.xml.rels><?xml version="1.0" encoding="UTF-8" standalone="yes"?>
<Relationships xmlns="http://schemas.openxmlformats.org/package/2006/relationships"><Relationship Id="rId3" Type="http://schemas.openxmlformats.org/officeDocument/2006/relationships/comments" Target="../comments51.xml"/><Relationship Id="rId2" Type="http://schemas.openxmlformats.org/officeDocument/2006/relationships/vmlDrawing" Target="../drawings/vmlDrawing51.vml"/><Relationship Id="rId1" Type="http://schemas.openxmlformats.org/officeDocument/2006/relationships/printerSettings" Target="../printerSettings/printerSettings45.bin"/></Relationships>
</file>

<file path=xl/worksheets/_rels/sheet52.xml.rels><?xml version="1.0" encoding="UTF-8" standalone="yes"?>
<Relationships xmlns="http://schemas.openxmlformats.org/package/2006/relationships"><Relationship Id="rId2" Type="http://schemas.openxmlformats.org/officeDocument/2006/relationships/comments" Target="../comments52.xml"/><Relationship Id="rId1" Type="http://schemas.openxmlformats.org/officeDocument/2006/relationships/vmlDrawing" Target="../drawings/vmlDrawing52.vml"/></Relationships>
</file>

<file path=xl/worksheets/_rels/sheet53.xml.rels><?xml version="1.0" encoding="UTF-8" standalone="yes"?>
<Relationships xmlns="http://schemas.openxmlformats.org/package/2006/relationships"><Relationship Id="rId3" Type="http://schemas.openxmlformats.org/officeDocument/2006/relationships/comments" Target="../comments53.xml"/><Relationship Id="rId2" Type="http://schemas.openxmlformats.org/officeDocument/2006/relationships/vmlDrawing" Target="../drawings/vmlDrawing53.vml"/><Relationship Id="rId1" Type="http://schemas.openxmlformats.org/officeDocument/2006/relationships/printerSettings" Target="../printerSettings/printerSettings46.bin"/></Relationships>
</file>

<file path=xl/worksheets/_rels/sheet54.xml.rels><?xml version="1.0" encoding="UTF-8" standalone="yes"?>
<Relationships xmlns="http://schemas.openxmlformats.org/package/2006/relationships"><Relationship Id="rId3" Type="http://schemas.openxmlformats.org/officeDocument/2006/relationships/comments" Target="../comments54.xml"/><Relationship Id="rId2" Type="http://schemas.openxmlformats.org/officeDocument/2006/relationships/vmlDrawing" Target="../drawings/vmlDrawing54.vml"/><Relationship Id="rId1" Type="http://schemas.openxmlformats.org/officeDocument/2006/relationships/printerSettings" Target="../printerSettings/printerSettings47.bin"/></Relationships>
</file>

<file path=xl/worksheets/_rels/sheet55.xml.rels><?xml version="1.0" encoding="UTF-8" standalone="yes"?>
<Relationships xmlns="http://schemas.openxmlformats.org/package/2006/relationships"><Relationship Id="rId3" Type="http://schemas.openxmlformats.org/officeDocument/2006/relationships/comments" Target="../comments55.xml"/><Relationship Id="rId2" Type="http://schemas.openxmlformats.org/officeDocument/2006/relationships/vmlDrawing" Target="../drawings/vmlDrawing55.vml"/><Relationship Id="rId1" Type="http://schemas.openxmlformats.org/officeDocument/2006/relationships/printerSettings" Target="../printerSettings/printerSettings48.bin"/></Relationships>
</file>

<file path=xl/worksheets/_rels/sheet56.xml.rels><?xml version="1.0" encoding="UTF-8" standalone="yes"?>
<Relationships xmlns="http://schemas.openxmlformats.org/package/2006/relationships"><Relationship Id="rId3" Type="http://schemas.openxmlformats.org/officeDocument/2006/relationships/vmlDrawing" Target="../drawings/vmlDrawing56.vml"/><Relationship Id="rId2" Type="http://schemas.openxmlformats.org/officeDocument/2006/relationships/drawing" Target="../drawings/drawing5.xml"/><Relationship Id="rId1" Type="http://schemas.openxmlformats.org/officeDocument/2006/relationships/printerSettings" Target="../printerSettings/printerSettings49.bin"/><Relationship Id="rId4" Type="http://schemas.openxmlformats.org/officeDocument/2006/relationships/comments" Target="../comments56.xml"/></Relationships>
</file>

<file path=xl/worksheets/_rels/sheet57.xml.rels><?xml version="1.0" encoding="UTF-8" standalone="yes"?>
<Relationships xmlns="http://schemas.openxmlformats.org/package/2006/relationships"><Relationship Id="rId3" Type="http://schemas.openxmlformats.org/officeDocument/2006/relationships/vmlDrawing" Target="../drawings/vmlDrawing57.vml"/><Relationship Id="rId2" Type="http://schemas.openxmlformats.org/officeDocument/2006/relationships/drawing" Target="../drawings/drawing6.xml"/><Relationship Id="rId1" Type="http://schemas.openxmlformats.org/officeDocument/2006/relationships/printerSettings" Target="../printerSettings/printerSettings50.bin"/><Relationship Id="rId4" Type="http://schemas.openxmlformats.org/officeDocument/2006/relationships/comments" Target="../comments57.xml"/></Relationships>
</file>

<file path=xl/worksheets/_rels/sheet58.xml.rels><?xml version="1.0" encoding="UTF-8" standalone="yes"?>
<Relationships xmlns="http://schemas.openxmlformats.org/package/2006/relationships"><Relationship Id="rId3" Type="http://schemas.openxmlformats.org/officeDocument/2006/relationships/comments" Target="../comments58.xml"/><Relationship Id="rId2" Type="http://schemas.openxmlformats.org/officeDocument/2006/relationships/vmlDrawing" Target="../drawings/vmlDrawing58.vml"/><Relationship Id="rId1" Type="http://schemas.openxmlformats.org/officeDocument/2006/relationships/printerSettings" Target="../printerSettings/printerSettings51.bin"/></Relationships>
</file>

<file path=xl/worksheets/_rels/sheet59.xml.rels><?xml version="1.0" encoding="UTF-8" standalone="yes"?>
<Relationships xmlns="http://schemas.openxmlformats.org/package/2006/relationships"><Relationship Id="rId3" Type="http://schemas.openxmlformats.org/officeDocument/2006/relationships/comments" Target="../comments59.xml"/><Relationship Id="rId2" Type="http://schemas.openxmlformats.org/officeDocument/2006/relationships/vmlDrawing" Target="../drawings/vmlDrawing59.vml"/><Relationship Id="rId1" Type="http://schemas.openxmlformats.org/officeDocument/2006/relationships/printerSettings" Target="../printerSettings/printerSettings52.bin"/></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5.bin"/></Relationships>
</file>

<file path=xl/worksheets/_rels/sheet60.xml.rels><?xml version="1.0" encoding="UTF-8" standalone="yes"?>
<Relationships xmlns="http://schemas.openxmlformats.org/package/2006/relationships"><Relationship Id="rId2" Type="http://schemas.openxmlformats.org/officeDocument/2006/relationships/comments" Target="../comments60.xml"/><Relationship Id="rId1" Type="http://schemas.openxmlformats.org/officeDocument/2006/relationships/vmlDrawing" Target="../drawings/vmlDrawing60.vml"/></Relationships>
</file>

<file path=xl/worksheets/_rels/sheet61.xml.rels><?xml version="1.0" encoding="UTF-8" standalone="yes"?>
<Relationships xmlns="http://schemas.openxmlformats.org/package/2006/relationships"><Relationship Id="rId3" Type="http://schemas.openxmlformats.org/officeDocument/2006/relationships/comments" Target="../comments61.xml"/><Relationship Id="rId2" Type="http://schemas.openxmlformats.org/officeDocument/2006/relationships/vmlDrawing" Target="../drawings/vmlDrawing61.vml"/><Relationship Id="rId1" Type="http://schemas.openxmlformats.org/officeDocument/2006/relationships/printerSettings" Target="../printerSettings/printerSettings53.bin"/></Relationships>
</file>

<file path=xl/worksheets/_rels/sheet62.xml.rels><?xml version="1.0" encoding="UTF-8" standalone="yes"?>
<Relationships xmlns="http://schemas.openxmlformats.org/package/2006/relationships"><Relationship Id="rId2" Type="http://schemas.openxmlformats.org/officeDocument/2006/relationships/comments" Target="../comments62.xml"/><Relationship Id="rId1" Type="http://schemas.openxmlformats.org/officeDocument/2006/relationships/vmlDrawing" Target="../drawings/vmlDrawing62.vml"/></Relationships>
</file>

<file path=xl/worksheets/_rels/sheet63.xml.rels><?xml version="1.0" encoding="UTF-8" standalone="yes"?>
<Relationships xmlns="http://schemas.openxmlformats.org/package/2006/relationships"><Relationship Id="rId2" Type="http://schemas.openxmlformats.org/officeDocument/2006/relationships/comments" Target="../comments63.xml"/><Relationship Id="rId1" Type="http://schemas.openxmlformats.org/officeDocument/2006/relationships/vmlDrawing" Target="../drawings/vmlDrawing63.vml"/></Relationships>
</file>

<file path=xl/worksheets/_rels/sheet64.xml.rels><?xml version="1.0" encoding="UTF-8" standalone="yes"?>
<Relationships xmlns="http://schemas.openxmlformats.org/package/2006/relationships"><Relationship Id="rId3" Type="http://schemas.openxmlformats.org/officeDocument/2006/relationships/comments" Target="../comments64.xml"/><Relationship Id="rId2" Type="http://schemas.openxmlformats.org/officeDocument/2006/relationships/vmlDrawing" Target="../drawings/vmlDrawing64.vml"/><Relationship Id="rId1" Type="http://schemas.openxmlformats.org/officeDocument/2006/relationships/printerSettings" Target="../printerSettings/printerSettings54.bin"/></Relationships>
</file>

<file path=xl/worksheets/_rels/sheet65.xml.rels><?xml version="1.0" encoding="UTF-8" standalone="yes"?>
<Relationships xmlns="http://schemas.openxmlformats.org/package/2006/relationships"><Relationship Id="rId3" Type="http://schemas.openxmlformats.org/officeDocument/2006/relationships/comments" Target="../comments65.xml"/><Relationship Id="rId2" Type="http://schemas.openxmlformats.org/officeDocument/2006/relationships/vmlDrawing" Target="../drawings/vmlDrawing65.vml"/><Relationship Id="rId1" Type="http://schemas.openxmlformats.org/officeDocument/2006/relationships/printerSettings" Target="../printerSettings/printerSettings55.bin"/></Relationships>
</file>

<file path=xl/worksheets/_rels/sheet66.xml.rels><?xml version="1.0" encoding="UTF-8" standalone="yes"?>
<Relationships xmlns="http://schemas.openxmlformats.org/package/2006/relationships"><Relationship Id="rId3" Type="http://schemas.openxmlformats.org/officeDocument/2006/relationships/comments" Target="../comments66.xml"/><Relationship Id="rId2" Type="http://schemas.openxmlformats.org/officeDocument/2006/relationships/vmlDrawing" Target="../drawings/vmlDrawing66.vml"/><Relationship Id="rId1" Type="http://schemas.openxmlformats.org/officeDocument/2006/relationships/printerSettings" Target="../printerSettings/printerSettings56.bin"/></Relationships>
</file>

<file path=xl/worksheets/_rels/sheet67.xml.rels><?xml version="1.0" encoding="UTF-8" standalone="yes"?>
<Relationships xmlns="http://schemas.openxmlformats.org/package/2006/relationships"><Relationship Id="rId3" Type="http://schemas.openxmlformats.org/officeDocument/2006/relationships/comments" Target="../comments67.xml"/><Relationship Id="rId2" Type="http://schemas.openxmlformats.org/officeDocument/2006/relationships/vmlDrawing" Target="../drawings/vmlDrawing67.vml"/><Relationship Id="rId1" Type="http://schemas.openxmlformats.org/officeDocument/2006/relationships/printerSettings" Target="../printerSettings/printerSettings57.bin"/></Relationships>
</file>

<file path=xl/worksheets/_rels/sheet68.xml.rels><?xml version="1.0" encoding="UTF-8" standalone="yes"?>
<Relationships xmlns="http://schemas.openxmlformats.org/package/2006/relationships"><Relationship Id="rId3" Type="http://schemas.openxmlformats.org/officeDocument/2006/relationships/comments" Target="../comments68.xml"/><Relationship Id="rId2" Type="http://schemas.openxmlformats.org/officeDocument/2006/relationships/vmlDrawing" Target="../drawings/vmlDrawing68.vml"/><Relationship Id="rId1" Type="http://schemas.openxmlformats.org/officeDocument/2006/relationships/printerSettings" Target="../printerSettings/printerSettings58.bin"/></Relationships>
</file>

<file path=xl/worksheets/_rels/sheet69.xml.rels><?xml version="1.0" encoding="UTF-8" standalone="yes"?>
<Relationships xmlns="http://schemas.openxmlformats.org/package/2006/relationships"><Relationship Id="rId2" Type="http://schemas.openxmlformats.org/officeDocument/2006/relationships/comments" Target="../comments69.xml"/><Relationship Id="rId1" Type="http://schemas.openxmlformats.org/officeDocument/2006/relationships/vmlDrawing" Target="../drawings/vmlDrawing69.vml"/></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6.bin"/></Relationships>
</file>

<file path=xl/worksheets/_rels/sheet70.xml.rels><?xml version="1.0" encoding="UTF-8" standalone="yes"?>
<Relationships xmlns="http://schemas.openxmlformats.org/package/2006/relationships"><Relationship Id="rId3" Type="http://schemas.openxmlformats.org/officeDocument/2006/relationships/comments" Target="../comments70.xml"/><Relationship Id="rId2" Type="http://schemas.openxmlformats.org/officeDocument/2006/relationships/vmlDrawing" Target="../drawings/vmlDrawing70.vml"/><Relationship Id="rId1" Type="http://schemas.openxmlformats.org/officeDocument/2006/relationships/printerSettings" Target="../printerSettings/printerSettings59.bin"/></Relationships>
</file>

<file path=xl/worksheets/_rels/sheet71.xml.rels><?xml version="1.0" encoding="UTF-8" standalone="yes"?>
<Relationships xmlns="http://schemas.openxmlformats.org/package/2006/relationships"><Relationship Id="rId3" Type="http://schemas.openxmlformats.org/officeDocument/2006/relationships/comments" Target="../comments71.xml"/><Relationship Id="rId2" Type="http://schemas.openxmlformats.org/officeDocument/2006/relationships/vmlDrawing" Target="../drawings/vmlDrawing71.vml"/><Relationship Id="rId1" Type="http://schemas.openxmlformats.org/officeDocument/2006/relationships/printerSettings" Target="../printerSettings/printerSettings60.bin"/></Relationships>
</file>

<file path=xl/worksheets/_rels/sheet72.xml.rels><?xml version="1.0" encoding="UTF-8" standalone="yes"?>
<Relationships xmlns="http://schemas.openxmlformats.org/package/2006/relationships"><Relationship Id="rId3" Type="http://schemas.openxmlformats.org/officeDocument/2006/relationships/comments" Target="../comments72.xml"/><Relationship Id="rId2" Type="http://schemas.openxmlformats.org/officeDocument/2006/relationships/vmlDrawing" Target="../drawings/vmlDrawing72.vml"/><Relationship Id="rId1" Type="http://schemas.openxmlformats.org/officeDocument/2006/relationships/printerSettings" Target="../printerSettings/printerSettings61.bin"/></Relationships>
</file>

<file path=xl/worksheets/_rels/sheet73.xml.rels><?xml version="1.0" encoding="UTF-8" standalone="yes"?>
<Relationships xmlns="http://schemas.openxmlformats.org/package/2006/relationships"><Relationship Id="rId3" Type="http://schemas.openxmlformats.org/officeDocument/2006/relationships/comments" Target="../comments73.xml"/><Relationship Id="rId2" Type="http://schemas.openxmlformats.org/officeDocument/2006/relationships/vmlDrawing" Target="../drawings/vmlDrawing73.vml"/><Relationship Id="rId1" Type="http://schemas.openxmlformats.org/officeDocument/2006/relationships/printerSettings" Target="../printerSettings/printerSettings62.bin"/></Relationships>
</file>

<file path=xl/worksheets/_rels/sheet74.xml.rels><?xml version="1.0" encoding="UTF-8" standalone="yes"?>
<Relationships xmlns="http://schemas.openxmlformats.org/package/2006/relationships"><Relationship Id="rId3" Type="http://schemas.openxmlformats.org/officeDocument/2006/relationships/comments" Target="../comments74.xml"/><Relationship Id="rId2" Type="http://schemas.openxmlformats.org/officeDocument/2006/relationships/vmlDrawing" Target="../drawings/vmlDrawing74.vml"/><Relationship Id="rId1" Type="http://schemas.openxmlformats.org/officeDocument/2006/relationships/printerSettings" Target="../printerSettings/printerSettings63.bin"/></Relationships>
</file>

<file path=xl/worksheets/_rels/sheet75.xml.rels><?xml version="1.0" encoding="UTF-8" standalone="yes"?>
<Relationships xmlns="http://schemas.openxmlformats.org/package/2006/relationships"><Relationship Id="rId3" Type="http://schemas.openxmlformats.org/officeDocument/2006/relationships/comments" Target="../comments75.xml"/><Relationship Id="rId2" Type="http://schemas.openxmlformats.org/officeDocument/2006/relationships/vmlDrawing" Target="../drawings/vmlDrawing75.vml"/><Relationship Id="rId1" Type="http://schemas.openxmlformats.org/officeDocument/2006/relationships/printerSettings" Target="../printerSettings/printerSettings64.bin"/></Relationships>
</file>

<file path=xl/worksheets/_rels/sheet76.xml.rels><?xml version="1.0" encoding="UTF-8" standalone="yes"?>
<Relationships xmlns="http://schemas.openxmlformats.org/package/2006/relationships"><Relationship Id="rId3" Type="http://schemas.openxmlformats.org/officeDocument/2006/relationships/comments" Target="../comments76.xml"/><Relationship Id="rId2" Type="http://schemas.openxmlformats.org/officeDocument/2006/relationships/vmlDrawing" Target="../drawings/vmlDrawing76.vml"/><Relationship Id="rId1" Type="http://schemas.openxmlformats.org/officeDocument/2006/relationships/printerSettings" Target="../printerSettings/printerSettings65.bin"/></Relationships>
</file>

<file path=xl/worksheets/_rels/sheet77.xml.rels><?xml version="1.0" encoding="UTF-8" standalone="yes"?>
<Relationships xmlns="http://schemas.openxmlformats.org/package/2006/relationships"><Relationship Id="rId2" Type="http://schemas.openxmlformats.org/officeDocument/2006/relationships/comments" Target="../comments77.xml"/><Relationship Id="rId1" Type="http://schemas.openxmlformats.org/officeDocument/2006/relationships/vmlDrawing" Target="../drawings/vmlDrawing77.vml"/></Relationships>
</file>

<file path=xl/worksheets/_rels/sheet78.xml.rels><?xml version="1.0" encoding="UTF-8" standalone="yes"?>
<Relationships xmlns="http://schemas.openxmlformats.org/package/2006/relationships"><Relationship Id="rId2" Type="http://schemas.openxmlformats.org/officeDocument/2006/relationships/comments" Target="../comments78.xml"/><Relationship Id="rId1" Type="http://schemas.openxmlformats.org/officeDocument/2006/relationships/vmlDrawing" Target="../drawings/vmlDrawing78.vml"/></Relationships>
</file>

<file path=xl/worksheets/_rels/sheet79.xml.rels><?xml version="1.0" encoding="UTF-8" standalone="yes"?>
<Relationships xmlns="http://schemas.openxmlformats.org/package/2006/relationships"><Relationship Id="rId2" Type="http://schemas.openxmlformats.org/officeDocument/2006/relationships/comments" Target="../comments79.xml"/><Relationship Id="rId1" Type="http://schemas.openxmlformats.org/officeDocument/2006/relationships/vmlDrawing" Target="../drawings/vmlDrawing79.vml"/></Relationships>
</file>

<file path=xl/worksheets/_rels/sheet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7.bin"/></Relationships>
</file>

<file path=xl/worksheets/_rels/sheet80.xml.rels><?xml version="1.0" encoding="UTF-8" standalone="yes"?>
<Relationships xmlns="http://schemas.openxmlformats.org/package/2006/relationships"><Relationship Id="rId2" Type="http://schemas.openxmlformats.org/officeDocument/2006/relationships/comments" Target="../comments80.xml"/><Relationship Id="rId1" Type="http://schemas.openxmlformats.org/officeDocument/2006/relationships/vmlDrawing" Target="../drawings/vmlDrawing80.vml"/></Relationships>
</file>

<file path=xl/worksheets/_rels/sheet81.xml.rels><?xml version="1.0" encoding="UTF-8" standalone="yes"?>
<Relationships xmlns="http://schemas.openxmlformats.org/package/2006/relationships"><Relationship Id="rId3" Type="http://schemas.openxmlformats.org/officeDocument/2006/relationships/comments" Target="../comments81.xml"/><Relationship Id="rId2" Type="http://schemas.openxmlformats.org/officeDocument/2006/relationships/vmlDrawing" Target="../drawings/vmlDrawing81.vml"/><Relationship Id="rId1" Type="http://schemas.openxmlformats.org/officeDocument/2006/relationships/printerSettings" Target="../printerSettings/printerSettings66.bin"/></Relationships>
</file>

<file path=xl/worksheets/_rels/sheet82.xml.rels><?xml version="1.0" encoding="UTF-8" standalone="yes"?>
<Relationships xmlns="http://schemas.openxmlformats.org/package/2006/relationships"><Relationship Id="rId3" Type="http://schemas.openxmlformats.org/officeDocument/2006/relationships/comments" Target="../comments82.xml"/><Relationship Id="rId2" Type="http://schemas.openxmlformats.org/officeDocument/2006/relationships/vmlDrawing" Target="../drawings/vmlDrawing82.vml"/><Relationship Id="rId1" Type="http://schemas.openxmlformats.org/officeDocument/2006/relationships/printerSettings" Target="../printerSettings/printerSettings67.bin"/></Relationships>
</file>

<file path=xl/worksheets/_rels/sheet83.xml.rels><?xml version="1.0" encoding="UTF-8" standalone="yes"?>
<Relationships xmlns="http://schemas.openxmlformats.org/package/2006/relationships"><Relationship Id="rId3" Type="http://schemas.openxmlformats.org/officeDocument/2006/relationships/comments" Target="../comments83.xml"/><Relationship Id="rId2" Type="http://schemas.openxmlformats.org/officeDocument/2006/relationships/vmlDrawing" Target="../drawings/vmlDrawing83.vml"/><Relationship Id="rId1" Type="http://schemas.openxmlformats.org/officeDocument/2006/relationships/printerSettings" Target="../printerSettings/printerSettings68.bin"/></Relationships>
</file>

<file path=xl/worksheets/_rels/sheet9.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6D0B33-72FD-4FA2-8443-218DBD1246FF}">
  <dimension ref="A1:T50"/>
  <sheetViews>
    <sheetView tabSelected="1" zoomScale="90" zoomScaleNormal="90" workbookViewId="0">
      <pane xSplit="3" ySplit="6" topLeftCell="D7" activePane="bottomRight" state="frozen"/>
      <selection activeCell="K34" sqref="K34"/>
      <selection pane="topRight" activeCell="K34" sqref="K34"/>
      <selection pane="bottomLeft" activeCell="K34" sqref="K34"/>
      <selection pane="bottomRight" activeCell="G17" sqref="G17"/>
    </sheetView>
  </sheetViews>
  <sheetFormatPr defaultColWidth="9.28515625" defaultRowHeight="12.75" x14ac:dyDescent="0.2"/>
  <cols>
    <col min="1" max="1" width="34.140625" style="12" bestFit="1" customWidth="1"/>
    <col min="2" max="2" width="20.28515625" style="12" customWidth="1"/>
    <col min="3" max="3" width="27.28515625" style="12" bestFit="1" customWidth="1"/>
    <col min="4" max="6" width="10.28515625" style="13" bestFit="1" customWidth="1"/>
    <col min="7" max="7" width="8.42578125" style="13" bestFit="1" customWidth="1"/>
    <col min="8" max="8" width="7.42578125" style="13" bestFit="1" customWidth="1"/>
    <col min="9" max="9" width="9.28515625" style="13"/>
    <col min="10" max="10" width="22" style="13" bestFit="1" customWidth="1"/>
    <col min="11" max="11" width="20.7109375" style="13" customWidth="1"/>
    <col min="12" max="12" width="21.7109375" style="13" customWidth="1"/>
    <col min="13" max="13" width="20.7109375" style="13" customWidth="1"/>
    <col min="14" max="14" width="10.28515625" style="15" bestFit="1" customWidth="1"/>
    <col min="15" max="16" width="8.5703125" style="14" bestFit="1" customWidth="1"/>
    <col min="17" max="17" width="5.7109375" style="17" customWidth="1"/>
    <col min="18" max="18" width="16" style="14" bestFit="1" customWidth="1"/>
    <col min="19" max="19" width="15.7109375" style="14" bestFit="1" customWidth="1"/>
    <col min="20" max="20" width="6.5703125" style="13" bestFit="1" customWidth="1"/>
    <col min="21" max="16384" width="9.28515625" style="12"/>
  </cols>
  <sheetData>
    <row r="1" spans="1:20" s="22" customFormat="1" x14ac:dyDescent="0.2">
      <c r="A1" s="77"/>
      <c r="B1" s="78" t="s">
        <v>41</v>
      </c>
      <c r="C1" s="78"/>
      <c r="D1" s="78"/>
      <c r="E1" s="79"/>
      <c r="F1" s="79"/>
      <c r="G1" s="79"/>
      <c r="H1" s="79"/>
      <c r="I1" s="79"/>
      <c r="J1" s="79"/>
      <c r="K1" s="79"/>
      <c r="L1" s="79"/>
      <c r="M1" s="79"/>
      <c r="N1" s="80"/>
      <c r="O1" s="81"/>
      <c r="P1" s="81"/>
      <c r="Q1" s="82"/>
      <c r="R1" s="83"/>
      <c r="S1" s="84"/>
      <c r="T1" s="85"/>
    </row>
    <row r="2" spans="1:20" s="22" customFormat="1" x14ac:dyDescent="0.2">
      <c r="A2" s="86"/>
      <c r="B2" s="87" t="s">
        <v>40</v>
      </c>
      <c r="C2" s="87"/>
      <c r="D2" s="87"/>
      <c r="E2" s="88"/>
      <c r="F2" s="89"/>
      <c r="G2" s="89"/>
      <c r="H2" s="89"/>
      <c r="I2" s="89"/>
      <c r="J2" s="89"/>
      <c r="K2" s="89"/>
      <c r="L2" s="89"/>
      <c r="M2" s="89"/>
      <c r="N2" s="90"/>
      <c r="O2" s="91"/>
      <c r="P2" s="91"/>
      <c r="Q2" s="92"/>
      <c r="R2" s="93"/>
      <c r="S2" s="94"/>
      <c r="T2" s="57"/>
    </row>
    <row r="3" spans="1:20" s="22" customFormat="1" x14ac:dyDescent="0.2">
      <c r="A3" s="86"/>
      <c r="B3" s="95" t="s">
        <v>0</v>
      </c>
      <c r="C3" s="95"/>
      <c r="D3" s="95"/>
      <c r="E3" s="96"/>
      <c r="F3" s="97"/>
      <c r="G3" s="97"/>
      <c r="H3" s="97"/>
      <c r="I3" s="97"/>
      <c r="J3" s="97"/>
      <c r="K3" s="97"/>
      <c r="L3" s="97"/>
      <c r="M3" s="97"/>
      <c r="N3" s="98"/>
      <c r="O3" s="99"/>
      <c r="P3" s="99"/>
      <c r="Q3" s="100"/>
      <c r="R3" s="101"/>
      <c r="S3" s="94"/>
      <c r="T3" s="57"/>
    </row>
    <row r="4" spans="1:20" s="22" customFormat="1" ht="13.5" thickBot="1" x14ac:dyDescent="0.25">
      <c r="A4" s="86"/>
      <c r="B4" s="95"/>
      <c r="C4" s="95"/>
      <c r="D4" s="96"/>
      <c r="E4" s="97"/>
      <c r="F4" s="97"/>
      <c r="G4" s="97"/>
      <c r="H4" s="97"/>
      <c r="I4" s="97"/>
      <c r="J4" s="97"/>
      <c r="K4" s="97"/>
      <c r="L4" s="97"/>
      <c r="M4" s="97"/>
      <c r="N4" s="98"/>
      <c r="O4" s="99"/>
      <c r="P4" s="99"/>
      <c r="Q4" s="100"/>
      <c r="R4" s="101"/>
      <c r="S4" s="94"/>
      <c r="T4" s="57"/>
    </row>
    <row r="5" spans="1:20" ht="15.75" customHeight="1" thickBot="1" x14ac:dyDescent="0.25">
      <c r="A5" s="26"/>
      <c r="B5" s="102"/>
      <c r="C5" s="103" t="s">
        <v>1</v>
      </c>
      <c r="D5" s="104"/>
      <c r="E5" s="105"/>
      <c r="F5" s="105"/>
      <c r="G5" s="105"/>
      <c r="H5" s="105"/>
      <c r="I5" s="105"/>
      <c r="J5" s="106"/>
      <c r="K5" s="106"/>
      <c r="L5" s="106"/>
      <c r="M5" s="106"/>
      <c r="N5" s="107"/>
      <c r="O5" s="108"/>
      <c r="P5" s="108"/>
      <c r="Q5" s="109"/>
      <c r="R5" s="110" t="s">
        <v>14</v>
      </c>
      <c r="S5" s="111"/>
      <c r="T5" s="27"/>
    </row>
    <row r="6" spans="1:20" ht="64.5" thickBot="1" x14ac:dyDescent="0.25">
      <c r="A6" s="112" t="s">
        <v>3</v>
      </c>
      <c r="B6" s="113" t="s">
        <v>8</v>
      </c>
      <c r="C6" s="114" t="s">
        <v>18</v>
      </c>
      <c r="D6" s="115" t="s">
        <v>9</v>
      </c>
      <c r="E6" s="115" t="s">
        <v>5</v>
      </c>
      <c r="F6" s="115" t="s">
        <v>20</v>
      </c>
      <c r="G6" s="113" t="s">
        <v>37</v>
      </c>
      <c r="H6" s="115" t="s">
        <v>38</v>
      </c>
      <c r="I6" s="116" t="s">
        <v>10</v>
      </c>
      <c r="J6" s="115" t="s">
        <v>11</v>
      </c>
      <c r="K6" s="117" t="s">
        <v>42</v>
      </c>
      <c r="L6" s="118" t="s">
        <v>43</v>
      </c>
      <c r="M6" s="117" t="s">
        <v>30</v>
      </c>
      <c r="N6" s="2" t="s">
        <v>27</v>
      </c>
      <c r="O6" s="1" t="s">
        <v>12</v>
      </c>
      <c r="P6" s="1" t="s">
        <v>13</v>
      </c>
      <c r="Q6" s="119"/>
      <c r="R6" s="1" t="s">
        <v>16</v>
      </c>
      <c r="S6" s="120" t="s">
        <v>17</v>
      </c>
      <c r="T6" s="117" t="s">
        <v>7</v>
      </c>
    </row>
    <row r="7" spans="1:20" x14ac:dyDescent="0.2">
      <c r="A7" s="12" t="s">
        <v>44</v>
      </c>
      <c r="B7" s="12" t="s">
        <v>45</v>
      </c>
      <c r="C7" s="12" t="s">
        <v>46</v>
      </c>
      <c r="D7" s="13" t="s">
        <v>24</v>
      </c>
      <c r="E7" s="13">
        <v>11.25</v>
      </c>
      <c r="F7" s="13">
        <v>12.25</v>
      </c>
      <c r="G7" s="13">
        <v>60</v>
      </c>
      <c r="H7" s="24">
        <v>3</v>
      </c>
      <c r="I7" s="13">
        <v>100046</v>
      </c>
      <c r="J7" s="13" t="s">
        <v>47</v>
      </c>
      <c r="K7" s="13">
        <v>28.15</v>
      </c>
      <c r="L7" s="13">
        <v>28.15</v>
      </c>
      <c r="N7" s="15">
        <v>1.73</v>
      </c>
      <c r="O7" s="121">
        <v>0.8357</v>
      </c>
      <c r="P7" s="14">
        <v>1.45</v>
      </c>
      <c r="R7" s="14">
        <v>1.45</v>
      </c>
    </row>
    <row r="8" spans="1:20" x14ac:dyDescent="0.2">
      <c r="H8" s="24"/>
      <c r="I8" s="13">
        <v>100439</v>
      </c>
      <c r="J8" s="13" t="s">
        <v>48</v>
      </c>
      <c r="K8" s="24">
        <v>28.15</v>
      </c>
      <c r="L8" s="13">
        <v>28.15</v>
      </c>
      <c r="N8" s="15">
        <v>1.51</v>
      </c>
      <c r="O8" s="14">
        <v>0.58289999999999997</v>
      </c>
      <c r="P8" s="14">
        <v>0.88</v>
      </c>
      <c r="R8" s="14">
        <v>0.88</v>
      </c>
    </row>
    <row r="9" spans="1:20" x14ac:dyDescent="0.2">
      <c r="H9" s="24"/>
      <c r="K9" s="24"/>
    </row>
    <row r="10" spans="1:20" x14ac:dyDescent="0.2">
      <c r="A10" s="12" t="s">
        <v>49</v>
      </c>
      <c r="B10" s="12" t="s">
        <v>50</v>
      </c>
      <c r="C10" s="12" t="s">
        <v>51</v>
      </c>
      <c r="D10" s="13" t="s">
        <v>24</v>
      </c>
      <c r="E10" s="13">
        <v>11.25</v>
      </c>
      <c r="F10" s="13">
        <v>12.25</v>
      </c>
      <c r="G10" s="13">
        <v>60</v>
      </c>
      <c r="H10" s="24">
        <v>3</v>
      </c>
      <c r="I10" s="13">
        <v>100046</v>
      </c>
      <c r="J10" s="13" t="s">
        <v>47</v>
      </c>
      <c r="K10" s="24">
        <v>28.15</v>
      </c>
      <c r="L10" s="13">
        <v>30.15</v>
      </c>
      <c r="N10" s="15">
        <v>2.0299999999999998</v>
      </c>
      <c r="O10" s="14">
        <v>0.8357</v>
      </c>
      <c r="P10" s="14">
        <v>1.7</v>
      </c>
      <c r="R10" s="14">
        <v>1.7</v>
      </c>
    </row>
    <row r="11" spans="1:20" x14ac:dyDescent="0.2">
      <c r="H11" s="24"/>
      <c r="I11" s="13">
        <v>100439</v>
      </c>
      <c r="J11" s="13" t="s">
        <v>48</v>
      </c>
      <c r="K11" s="24">
        <v>28.15</v>
      </c>
      <c r="L11" s="13">
        <v>30.15</v>
      </c>
      <c r="N11" s="15">
        <v>1.71</v>
      </c>
      <c r="O11" s="14">
        <v>0.58289999999999997</v>
      </c>
      <c r="P11" s="14">
        <v>1</v>
      </c>
      <c r="R11" s="14">
        <v>1</v>
      </c>
    </row>
    <row r="12" spans="1:20" x14ac:dyDescent="0.2">
      <c r="H12" s="24"/>
      <c r="K12" s="24"/>
    </row>
    <row r="13" spans="1:20" x14ac:dyDescent="0.2">
      <c r="A13" s="12" t="s">
        <v>44</v>
      </c>
      <c r="B13" s="12" t="s">
        <v>52</v>
      </c>
      <c r="C13" s="12" t="s">
        <v>53</v>
      </c>
      <c r="D13" s="13" t="s">
        <v>24</v>
      </c>
      <c r="E13" s="13">
        <v>11.25</v>
      </c>
      <c r="F13" s="13">
        <v>12.25</v>
      </c>
      <c r="G13" s="13">
        <v>60</v>
      </c>
      <c r="H13" s="24">
        <v>3</v>
      </c>
      <c r="I13" s="13">
        <v>100046</v>
      </c>
      <c r="J13" s="13" t="s">
        <v>47</v>
      </c>
      <c r="K13" s="24">
        <v>29.1</v>
      </c>
      <c r="L13" s="24">
        <v>31.1</v>
      </c>
      <c r="N13" s="15">
        <v>2.0299999999999998</v>
      </c>
      <c r="O13" s="14">
        <v>0.8357</v>
      </c>
      <c r="P13" s="14">
        <v>1.7</v>
      </c>
      <c r="R13" s="14">
        <v>1.7</v>
      </c>
    </row>
    <row r="14" spans="1:20" x14ac:dyDescent="0.2">
      <c r="H14" s="24"/>
      <c r="I14" s="13">
        <v>100439</v>
      </c>
      <c r="J14" s="13" t="s">
        <v>48</v>
      </c>
      <c r="K14" s="24">
        <v>29.1</v>
      </c>
      <c r="L14" s="24">
        <v>31.1</v>
      </c>
      <c r="N14" s="15">
        <v>1.71</v>
      </c>
      <c r="O14" s="14">
        <v>0.58289999999999997</v>
      </c>
      <c r="P14" s="14">
        <v>1</v>
      </c>
      <c r="R14" s="14">
        <v>1</v>
      </c>
    </row>
    <row r="15" spans="1:20" x14ac:dyDescent="0.2">
      <c r="H15" s="24"/>
      <c r="K15" s="24"/>
    </row>
    <row r="16" spans="1:20" x14ac:dyDescent="0.2">
      <c r="A16" s="12" t="s">
        <v>54</v>
      </c>
      <c r="C16" s="12" t="s">
        <v>55</v>
      </c>
      <c r="D16" s="13" t="s">
        <v>24</v>
      </c>
      <c r="E16" s="13">
        <v>11.25</v>
      </c>
      <c r="F16" s="13">
        <v>12.25</v>
      </c>
      <c r="G16" s="13">
        <v>60</v>
      </c>
      <c r="H16" s="24">
        <v>3</v>
      </c>
      <c r="I16" s="13">
        <v>100046</v>
      </c>
      <c r="J16" s="13" t="s">
        <v>56</v>
      </c>
      <c r="K16" s="24">
        <v>28.15</v>
      </c>
      <c r="L16" s="13">
        <v>30.15</v>
      </c>
      <c r="N16" s="15">
        <v>1.9</v>
      </c>
      <c r="O16" s="14">
        <v>0.8357</v>
      </c>
      <c r="P16" s="14">
        <v>1.59</v>
      </c>
      <c r="R16" s="14">
        <v>1.59</v>
      </c>
    </row>
    <row r="17" spans="1:18" x14ac:dyDescent="0.2">
      <c r="H17" s="24"/>
      <c r="I17" s="13">
        <v>100439</v>
      </c>
      <c r="J17" s="13" t="s">
        <v>48</v>
      </c>
      <c r="K17" s="24">
        <v>28.15</v>
      </c>
      <c r="L17" s="13">
        <v>30.15</v>
      </c>
      <c r="N17" s="15">
        <v>1.61</v>
      </c>
      <c r="O17" s="14">
        <v>0.58289999999999997</v>
      </c>
      <c r="P17" s="14">
        <v>0.94</v>
      </c>
      <c r="R17" s="14">
        <v>0.94</v>
      </c>
    </row>
    <row r="18" spans="1:18" x14ac:dyDescent="0.2">
      <c r="H18" s="24"/>
      <c r="K18" s="24"/>
    </row>
    <row r="19" spans="1:18" x14ac:dyDescent="0.2">
      <c r="A19" s="12" t="s">
        <v>44</v>
      </c>
      <c r="B19" s="12" t="s">
        <v>57</v>
      </c>
      <c r="C19" s="12" t="s">
        <v>58</v>
      </c>
      <c r="D19" s="13" t="s">
        <v>24</v>
      </c>
      <c r="E19" s="13">
        <v>11.25</v>
      </c>
      <c r="F19" s="13">
        <v>12.25</v>
      </c>
      <c r="G19" s="13">
        <v>60</v>
      </c>
      <c r="H19" s="24">
        <v>3</v>
      </c>
      <c r="I19" s="13">
        <v>100046</v>
      </c>
      <c r="J19" s="13" t="s">
        <v>47</v>
      </c>
      <c r="K19" s="24">
        <v>28.15</v>
      </c>
      <c r="L19" s="13">
        <v>30.15</v>
      </c>
      <c r="N19" s="15">
        <v>1.9</v>
      </c>
      <c r="O19" s="14">
        <v>0.84</v>
      </c>
      <c r="P19" s="14">
        <v>1.59</v>
      </c>
      <c r="R19" s="14">
        <v>1.59</v>
      </c>
    </row>
    <row r="20" spans="1:18" x14ac:dyDescent="0.2">
      <c r="H20" s="24"/>
      <c r="I20" s="13">
        <v>100439</v>
      </c>
      <c r="J20" s="13" t="s">
        <v>48</v>
      </c>
      <c r="K20" s="24">
        <v>28.15</v>
      </c>
      <c r="L20" s="13">
        <v>30.15</v>
      </c>
      <c r="N20" s="15">
        <v>1.6</v>
      </c>
      <c r="O20" s="14">
        <v>0.57999999999999996</v>
      </c>
      <c r="P20" s="14">
        <v>0.93</v>
      </c>
      <c r="R20" s="14">
        <v>0.93</v>
      </c>
    </row>
    <row r="21" spans="1:18" x14ac:dyDescent="0.2">
      <c r="H21" s="24"/>
      <c r="K21" s="24"/>
    </row>
    <row r="22" spans="1:18" x14ac:dyDescent="0.2">
      <c r="A22" s="12" t="s">
        <v>59</v>
      </c>
      <c r="C22" s="12" t="s">
        <v>60</v>
      </c>
      <c r="D22" s="13" t="s">
        <v>24</v>
      </c>
      <c r="E22" s="13">
        <v>11.25</v>
      </c>
      <c r="F22" s="13">
        <v>12.25</v>
      </c>
      <c r="G22" s="13">
        <v>60</v>
      </c>
      <c r="H22" s="24">
        <v>3</v>
      </c>
      <c r="I22" s="13">
        <v>100046</v>
      </c>
      <c r="J22" s="13" t="s">
        <v>47</v>
      </c>
      <c r="K22" s="24">
        <v>28.15</v>
      </c>
      <c r="L22" s="13">
        <v>30.15</v>
      </c>
      <c r="N22" s="15">
        <v>2.1800000000000002</v>
      </c>
      <c r="O22" s="14">
        <v>0.8357</v>
      </c>
      <c r="P22" s="14">
        <v>1.82</v>
      </c>
      <c r="R22" s="14">
        <v>1.82</v>
      </c>
    </row>
    <row r="23" spans="1:18" x14ac:dyDescent="0.2">
      <c r="H23" s="24"/>
      <c r="I23" s="13">
        <v>100439</v>
      </c>
      <c r="J23" s="13" t="s">
        <v>48</v>
      </c>
      <c r="K23" s="24"/>
      <c r="L23" s="13">
        <v>30.15</v>
      </c>
      <c r="N23" s="15">
        <v>1.69</v>
      </c>
      <c r="O23" s="14">
        <v>0.58289999999999997</v>
      </c>
      <c r="P23" s="14">
        <v>0.99</v>
      </c>
      <c r="R23" s="14">
        <v>0.99</v>
      </c>
    </row>
    <row r="24" spans="1:18" x14ac:dyDescent="0.2">
      <c r="H24" s="24"/>
      <c r="K24" s="24"/>
    </row>
    <row r="25" spans="1:18" x14ac:dyDescent="0.2">
      <c r="A25" s="12" t="s">
        <v>61</v>
      </c>
      <c r="C25" s="12" t="s">
        <v>62</v>
      </c>
      <c r="D25" s="13" t="s">
        <v>24</v>
      </c>
      <c r="E25" s="13">
        <v>11.25</v>
      </c>
      <c r="F25" s="13">
        <v>12.25</v>
      </c>
      <c r="G25" s="13">
        <v>60</v>
      </c>
      <c r="H25" s="24">
        <v>3</v>
      </c>
      <c r="I25" s="13">
        <v>100046</v>
      </c>
      <c r="J25" s="13" t="s">
        <v>47</v>
      </c>
      <c r="K25" s="24">
        <v>29.1</v>
      </c>
      <c r="L25" s="24">
        <v>31.1</v>
      </c>
      <c r="N25" s="15">
        <v>2.29</v>
      </c>
      <c r="O25" s="14">
        <v>0.8357</v>
      </c>
      <c r="P25" s="14">
        <v>1.91</v>
      </c>
      <c r="R25" s="14">
        <v>1.91</v>
      </c>
    </row>
    <row r="26" spans="1:18" x14ac:dyDescent="0.2">
      <c r="H26" s="24"/>
      <c r="I26" s="13">
        <v>100439</v>
      </c>
      <c r="J26" s="13" t="s">
        <v>48</v>
      </c>
      <c r="K26" s="24">
        <v>29.1</v>
      </c>
      <c r="L26" s="24">
        <v>31.1</v>
      </c>
      <c r="N26" s="15">
        <v>1.83</v>
      </c>
      <c r="O26" s="14">
        <v>0.58289999999999997</v>
      </c>
      <c r="P26" s="14">
        <v>1.07</v>
      </c>
      <c r="R26" s="14">
        <v>1.07</v>
      </c>
    </row>
    <row r="27" spans="1:18" x14ac:dyDescent="0.2">
      <c r="H27" s="24"/>
      <c r="K27" s="24"/>
    </row>
    <row r="28" spans="1:18" x14ac:dyDescent="0.2">
      <c r="A28" s="12" t="s">
        <v>63</v>
      </c>
      <c r="C28" s="12" t="s">
        <v>64</v>
      </c>
      <c r="D28" s="13" t="s">
        <v>24</v>
      </c>
      <c r="E28" s="13">
        <v>11.25</v>
      </c>
      <c r="F28" s="13">
        <v>12.25</v>
      </c>
      <c r="G28" s="13">
        <v>60</v>
      </c>
      <c r="H28" s="24">
        <v>3</v>
      </c>
      <c r="I28" s="13">
        <v>100046</v>
      </c>
      <c r="J28" s="13" t="s">
        <v>47</v>
      </c>
      <c r="K28" s="24">
        <v>28.15</v>
      </c>
      <c r="L28" s="13">
        <v>30.15</v>
      </c>
      <c r="N28" s="15">
        <v>1.68</v>
      </c>
      <c r="O28" s="14">
        <v>0.8357</v>
      </c>
      <c r="P28" s="14">
        <v>1.4</v>
      </c>
      <c r="R28" s="14">
        <v>1.4</v>
      </c>
    </row>
    <row r="29" spans="1:18" x14ac:dyDescent="0.2">
      <c r="H29" s="24"/>
      <c r="I29" s="13">
        <v>100439</v>
      </c>
      <c r="J29" s="13" t="s">
        <v>48</v>
      </c>
      <c r="K29" s="24">
        <v>28.15</v>
      </c>
      <c r="L29" s="13">
        <v>30.15</v>
      </c>
      <c r="N29" s="15">
        <v>1.41</v>
      </c>
      <c r="O29" s="14">
        <v>0.58289999999999997</v>
      </c>
      <c r="P29" s="14">
        <v>0.82</v>
      </c>
      <c r="R29" s="14">
        <v>0.82</v>
      </c>
    </row>
    <row r="30" spans="1:18" x14ac:dyDescent="0.2">
      <c r="H30" s="24"/>
      <c r="K30" s="24"/>
    </row>
    <row r="31" spans="1:18" x14ac:dyDescent="0.2">
      <c r="A31" s="12" t="s">
        <v>65</v>
      </c>
      <c r="B31" s="12" t="s">
        <v>66</v>
      </c>
      <c r="C31" s="12" t="s">
        <v>67</v>
      </c>
      <c r="D31" s="13" t="s">
        <v>24</v>
      </c>
      <c r="E31" s="13">
        <v>11.25</v>
      </c>
      <c r="F31" s="13">
        <v>12.25</v>
      </c>
      <c r="G31" s="13">
        <v>60</v>
      </c>
      <c r="H31" s="24">
        <v>3</v>
      </c>
      <c r="I31" s="13">
        <v>100046</v>
      </c>
      <c r="J31" s="13" t="s">
        <v>47</v>
      </c>
      <c r="K31" s="24">
        <v>28.15</v>
      </c>
      <c r="L31" s="13">
        <v>30.15</v>
      </c>
      <c r="N31" s="15">
        <v>1.76</v>
      </c>
      <c r="O31" s="14">
        <v>0.8357</v>
      </c>
      <c r="P31" s="14">
        <v>1.47</v>
      </c>
      <c r="R31" s="14">
        <v>1.47</v>
      </c>
    </row>
    <row r="32" spans="1:18" x14ac:dyDescent="0.2">
      <c r="H32" s="24"/>
      <c r="I32" s="13">
        <v>100439</v>
      </c>
      <c r="J32" s="13" t="s">
        <v>48</v>
      </c>
      <c r="K32" s="24">
        <v>28.15</v>
      </c>
      <c r="L32" s="13">
        <v>30.15</v>
      </c>
      <c r="N32" s="15">
        <v>1.52</v>
      </c>
      <c r="O32" s="14">
        <v>0.58289999999999997</v>
      </c>
      <c r="P32" s="14">
        <v>0.87</v>
      </c>
      <c r="R32" s="14">
        <v>0.87</v>
      </c>
    </row>
    <row r="33" spans="1:18" x14ac:dyDescent="0.2">
      <c r="H33" s="24"/>
      <c r="K33" s="24"/>
    </row>
    <row r="34" spans="1:18" x14ac:dyDescent="0.2">
      <c r="A34" s="12" t="s">
        <v>44</v>
      </c>
      <c r="B34" s="12" t="s">
        <v>68</v>
      </c>
      <c r="C34" s="12" t="s">
        <v>69</v>
      </c>
      <c r="D34" s="13" t="s">
        <v>24</v>
      </c>
      <c r="E34" s="13">
        <v>9.3699999999999992</v>
      </c>
      <c r="F34" s="13">
        <v>10.37</v>
      </c>
      <c r="G34" s="13">
        <v>100</v>
      </c>
      <c r="H34" s="24">
        <v>1.5</v>
      </c>
      <c r="I34" s="13">
        <v>100046</v>
      </c>
      <c r="J34" s="13" t="s">
        <v>47</v>
      </c>
      <c r="K34" s="24">
        <v>28.75</v>
      </c>
      <c r="L34" s="13">
        <v>30.75</v>
      </c>
      <c r="N34" s="15">
        <v>1.55</v>
      </c>
      <c r="O34" s="14">
        <v>0.8357</v>
      </c>
      <c r="P34" s="14">
        <v>1.29</v>
      </c>
      <c r="R34" s="14">
        <v>1.29</v>
      </c>
    </row>
    <row r="35" spans="1:18" x14ac:dyDescent="0.2">
      <c r="H35" s="24"/>
      <c r="I35" s="13">
        <v>100439</v>
      </c>
      <c r="J35" s="13" t="s">
        <v>48</v>
      </c>
      <c r="K35" s="24">
        <v>28.75</v>
      </c>
      <c r="L35" s="13">
        <v>30.75</v>
      </c>
      <c r="N35" s="15">
        <v>1.37</v>
      </c>
      <c r="O35" s="14">
        <v>0.58289999999999997</v>
      </c>
      <c r="P35" s="14">
        <v>0.8</v>
      </c>
      <c r="R35" s="14">
        <v>0.8</v>
      </c>
    </row>
    <row r="36" spans="1:18" x14ac:dyDescent="0.2">
      <c r="H36" s="24"/>
      <c r="K36" s="24"/>
    </row>
    <row r="37" spans="1:18" x14ac:dyDescent="0.2">
      <c r="A37" s="12" t="s">
        <v>44</v>
      </c>
      <c r="B37" s="12" t="s">
        <v>70</v>
      </c>
      <c r="C37" s="12" t="s">
        <v>71</v>
      </c>
      <c r="D37" s="13" t="s">
        <v>24</v>
      </c>
      <c r="E37" s="13">
        <v>9.3699999999999992</v>
      </c>
      <c r="F37" s="13">
        <v>10.37</v>
      </c>
      <c r="G37" s="13">
        <v>100</v>
      </c>
      <c r="H37" s="24">
        <v>1.5</v>
      </c>
      <c r="I37" s="13">
        <v>100046</v>
      </c>
      <c r="J37" s="13" t="s">
        <v>47</v>
      </c>
      <c r="K37" s="24">
        <v>28.75</v>
      </c>
      <c r="L37" s="13">
        <v>30.75</v>
      </c>
      <c r="N37" s="15">
        <v>1.68</v>
      </c>
      <c r="O37" s="14">
        <v>0.8357</v>
      </c>
      <c r="P37" s="14">
        <v>1.4</v>
      </c>
      <c r="R37" s="14">
        <v>1.4</v>
      </c>
    </row>
    <row r="38" spans="1:18" x14ac:dyDescent="0.2">
      <c r="H38" s="24"/>
      <c r="I38" s="13">
        <v>100439</v>
      </c>
      <c r="J38" s="13" t="s">
        <v>48</v>
      </c>
      <c r="K38" s="24">
        <v>28.75</v>
      </c>
      <c r="L38" s="13">
        <v>30.75</v>
      </c>
      <c r="N38" s="15">
        <v>1.41</v>
      </c>
      <c r="O38" s="14">
        <v>0.58289999999999997</v>
      </c>
      <c r="P38" s="14">
        <v>0.82</v>
      </c>
      <c r="R38" s="14">
        <v>0.82</v>
      </c>
    </row>
    <row r="39" spans="1:18" x14ac:dyDescent="0.2">
      <c r="H39" s="24"/>
      <c r="K39" s="24"/>
    </row>
    <row r="40" spans="1:18" x14ac:dyDescent="0.2">
      <c r="A40" s="12" t="s">
        <v>44</v>
      </c>
      <c r="B40" s="12" t="s">
        <v>72</v>
      </c>
      <c r="C40" s="12" t="s">
        <v>73</v>
      </c>
      <c r="D40" s="13" t="s">
        <v>24</v>
      </c>
      <c r="E40" s="13">
        <v>9.3699999999999992</v>
      </c>
      <c r="F40" s="13">
        <v>10.37</v>
      </c>
      <c r="G40" s="13">
        <v>100</v>
      </c>
      <c r="H40" s="24">
        <v>1.5</v>
      </c>
      <c r="I40" s="13">
        <v>100046</v>
      </c>
      <c r="J40" s="13" t="s">
        <v>47</v>
      </c>
      <c r="K40" s="24">
        <v>28.75</v>
      </c>
      <c r="L40" s="13">
        <v>30.75</v>
      </c>
      <c r="N40" s="15">
        <v>1.68</v>
      </c>
      <c r="O40" s="14">
        <v>0.8357</v>
      </c>
      <c r="P40" s="122" t="s">
        <v>74</v>
      </c>
      <c r="R40" s="14">
        <v>1.4</v>
      </c>
    </row>
    <row r="41" spans="1:18" x14ac:dyDescent="0.2">
      <c r="H41" s="24"/>
      <c r="I41" s="13">
        <v>100439</v>
      </c>
      <c r="J41" s="13" t="s">
        <v>48</v>
      </c>
      <c r="K41" s="24">
        <v>28.75</v>
      </c>
      <c r="L41" s="13">
        <v>30.75</v>
      </c>
      <c r="N41" s="15">
        <v>1.41</v>
      </c>
      <c r="O41" s="14">
        <v>0.57999999999999996</v>
      </c>
      <c r="P41" s="14">
        <v>0.82</v>
      </c>
      <c r="R41" s="14">
        <v>0.82</v>
      </c>
    </row>
    <row r="42" spans="1:18" x14ac:dyDescent="0.2">
      <c r="H42" s="24"/>
      <c r="K42" s="24"/>
    </row>
    <row r="43" spans="1:18" x14ac:dyDescent="0.2">
      <c r="A43" s="12" t="s">
        <v>75</v>
      </c>
      <c r="C43" s="12" t="s">
        <v>76</v>
      </c>
      <c r="D43" s="13" t="s">
        <v>24</v>
      </c>
      <c r="E43" s="13">
        <v>9.3699999999999992</v>
      </c>
      <c r="F43" s="13">
        <v>10.37</v>
      </c>
      <c r="G43" s="13">
        <v>100</v>
      </c>
      <c r="H43" s="24">
        <v>1.5</v>
      </c>
      <c r="I43" s="13">
        <v>100046</v>
      </c>
      <c r="J43" s="13" t="s">
        <v>47</v>
      </c>
      <c r="K43" s="24">
        <v>28.75</v>
      </c>
      <c r="L43" s="13">
        <v>30.75</v>
      </c>
      <c r="N43" s="15">
        <v>1.73</v>
      </c>
      <c r="O43" s="14">
        <v>0.8357</v>
      </c>
      <c r="P43" s="14">
        <v>1.45</v>
      </c>
      <c r="R43" s="14">
        <v>1.45</v>
      </c>
    </row>
    <row r="44" spans="1:18" x14ac:dyDescent="0.2">
      <c r="H44" s="24"/>
      <c r="I44" s="13">
        <v>100439</v>
      </c>
      <c r="J44" s="13" t="s">
        <v>48</v>
      </c>
      <c r="K44" s="24">
        <v>28.75</v>
      </c>
      <c r="L44" s="13">
        <v>30.75</v>
      </c>
      <c r="N44" s="15">
        <v>1.47</v>
      </c>
      <c r="O44" s="14">
        <v>0.58289999999999997</v>
      </c>
      <c r="P44" s="14">
        <v>0.86</v>
      </c>
      <c r="R44" s="14">
        <v>0.86</v>
      </c>
    </row>
    <row r="45" spans="1:18" x14ac:dyDescent="0.2">
      <c r="H45" s="24"/>
      <c r="K45" s="24"/>
    </row>
    <row r="46" spans="1:18" x14ac:dyDescent="0.2">
      <c r="A46" s="12" t="s">
        <v>44</v>
      </c>
      <c r="B46" s="12" t="s">
        <v>77</v>
      </c>
      <c r="C46" s="12" t="s">
        <v>78</v>
      </c>
      <c r="D46" s="13" t="s">
        <v>24</v>
      </c>
      <c r="E46" s="13">
        <v>9.3699999999999992</v>
      </c>
      <c r="F46" s="13">
        <v>10.37</v>
      </c>
      <c r="G46" s="13">
        <v>100</v>
      </c>
      <c r="H46" s="24">
        <v>1.5</v>
      </c>
      <c r="I46" s="13">
        <v>100046</v>
      </c>
      <c r="J46" s="13" t="s">
        <v>47</v>
      </c>
      <c r="K46" s="24">
        <v>28.75</v>
      </c>
      <c r="L46" s="13">
        <v>30.75</v>
      </c>
      <c r="N46" s="15">
        <v>1.82</v>
      </c>
      <c r="O46" s="14">
        <v>0.84</v>
      </c>
      <c r="P46" s="14">
        <v>1.52</v>
      </c>
      <c r="R46" s="14">
        <v>1.52</v>
      </c>
    </row>
    <row r="47" spans="1:18" x14ac:dyDescent="0.2">
      <c r="H47" s="24"/>
      <c r="I47" s="13">
        <v>100439</v>
      </c>
      <c r="J47" s="13" t="s">
        <v>48</v>
      </c>
      <c r="K47" s="24">
        <v>28.75</v>
      </c>
      <c r="L47" s="13">
        <v>30.75</v>
      </c>
      <c r="N47" s="15">
        <v>1.44</v>
      </c>
      <c r="O47" s="14">
        <v>0.57999999999999996</v>
      </c>
      <c r="P47" s="14">
        <v>0.84</v>
      </c>
      <c r="R47" s="14">
        <v>0.84</v>
      </c>
    </row>
    <row r="48" spans="1:18" x14ac:dyDescent="0.2">
      <c r="H48" s="24"/>
      <c r="K48" s="24"/>
    </row>
    <row r="49" spans="1:18" x14ac:dyDescent="0.2">
      <c r="A49" s="12" t="s">
        <v>44</v>
      </c>
      <c r="B49" s="12" t="s">
        <v>79</v>
      </c>
      <c r="C49" s="12" t="s">
        <v>80</v>
      </c>
      <c r="D49" s="13" t="s">
        <v>24</v>
      </c>
      <c r="E49" s="13">
        <v>9.3699999999999992</v>
      </c>
      <c r="F49" s="13">
        <v>10.37</v>
      </c>
      <c r="G49" s="13">
        <v>100</v>
      </c>
      <c r="H49" s="24">
        <v>1.5</v>
      </c>
      <c r="I49" s="13">
        <v>100046</v>
      </c>
      <c r="J49" s="13" t="s">
        <v>47</v>
      </c>
      <c r="K49" s="24">
        <v>28.75</v>
      </c>
      <c r="L49" s="13">
        <v>30.75</v>
      </c>
      <c r="N49" s="15">
        <v>1.55</v>
      </c>
      <c r="O49" s="14">
        <v>84</v>
      </c>
      <c r="P49" s="14">
        <v>1.3</v>
      </c>
      <c r="R49" s="14">
        <v>1.3</v>
      </c>
    </row>
    <row r="50" spans="1:18" x14ac:dyDescent="0.2">
      <c r="I50" s="13">
        <v>100439</v>
      </c>
      <c r="J50" s="13" t="s">
        <v>48</v>
      </c>
      <c r="K50" s="13">
        <v>28.75</v>
      </c>
      <c r="L50" s="13">
        <v>30.75</v>
      </c>
      <c r="N50" s="15">
        <v>1.37</v>
      </c>
      <c r="O50" s="14">
        <v>0.58289999999999997</v>
      </c>
      <c r="P50" s="14">
        <v>0.8</v>
      </c>
      <c r="R50" s="14">
        <v>0.8</v>
      </c>
    </row>
  </sheetData>
  <protectedRanges>
    <protectedRange password="8F60" sqref="S6" name="Calculations_40"/>
  </protectedRanges>
  <conditionalFormatting sqref="C4:C6">
    <cfRule type="duplicateValues" dxfId="332" priority="3"/>
  </conditionalFormatting>
  <conditionalFormatting sqref="D4:D6">
    <cfRule type="duplicateValues" dxfId="331" priority="4"/>
  </conditionalFormatting>
  <conditionalFormatting sqref="D1:D3">
    <cfRule type="duplicateValues" dxfId="330" priority="1"/>
  </conditionalFormatting>
  <conditionalFormatting sqref="E1:E3">
    <cfRule type="duplicateValues" dxfId="329" priority="2"/>
  </conditionalFormatting>
  <pageMargins left="0.7" right="0.7" top="0.75" bottom="0.75" header="0.3" footer="0.3"/>
  <pageSetup orientation="portrait" verticalDpi="300" r:id="rId1"/>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29EC69-4776-442C-92BB-812AFF1E56E3}">
  <dimension ref="A1:AA34"/>
  <sheetViews>
    <sheetView workbookViewId="0">
      <pane xSplit="4" ySplit="6" topLeftCell="E7" activePane="bottomRight" state="frozen"/>
      <selection activeCell="K34" sqref="K34"/>
      <selection pane="topRight" activeCell="K34" sqref="K34"/>
      <selection pane="bottomLeft" activeCell="K34" sqref="K34"/>
      <selection pane="bottomRight" activeCell="G17" sqref="G17"/>
    </sheetView>
  </sheetViews>
  <sheetFormatPr defaultColWidth="9.28515625" defaultRowHeight="12.75" x14ac:dyDescent="0.2"/>
  <cols>
    <col min="1" max="1" width="9.28515625" style="12"/>
    <col min="2" max="2" width="17.7109375" style="12" customWidth="1"/>
    <col min="3" max="3" width="13.28515625" style="12" bestFit="1" customWidth="1"/>
    <col min="4" max="4" width="13" style="12" customWidth="1"/>
    <col min="5" max="5" width="9.28515625" style="13"/>
    <col min="6" max="6" width="10.42578125" style="13" customWidth="1"/>
    <col min="7" max="7" width="12" style="13" customWidth="1"/>
    <col min="8" max="10" width="9.28515625" style="13"/>
    <col min="11" max="11" width="37" style="13" bestFit="1" customWidth="1"/>
    <col min="12" max="12" width="12" style="13" customWidth="1"/>
    <col min="13" max="14" width="9.28515625" style="14"/>
    <col min="15" max="15" width="3.7109375" style="17" customWidth="1"/>
    <col min="16" max="16" width="17.7109375" style="14" customWidth="1"/>
    <col min="17" max="18" width="19.28515625" style="14" customWidth="1"/>
    <col min="19" max="19" width="14" style="13" customWidth="1"/>
    <col min="20" max="22" width="9.28515625" style="13"/>
    <col min="23" max="23" width="21.5703125" style="14" customWidth="1"/>
    <col min="24" max="24" width="22.28515625" style="14" customWidth="1"/>
    <col min="25" max="25" width="22.7109375" style="14" customWidth="1"/>
    <col min="26" max="26" width="12.5703125" style="14" customWidth="1"/>
    <col min="27" max="27" width="9.28515625" style="13"/>
    <col min="28" max="16384" width="9.28515625" style="12"/>
  </cols>
  <sheetData>
    <row r="1" spans="1:27" s="22" customFormat="1" x14ac:dyDescent="0.2">
      <c r="A1" s="77"/>
      <c r="B1" s="78" t="s">
        <v>41</v>
      </c>
      <c r="C1" s="78"/>
      <c r="D1" s="78"/>
      <c r="E1" s="79"/>
      <c r="F1" s="79"/>
      <c r="G1" s="79"/>
      <c r="H1" s="79"/>
      <c r="I1" s="79"/>
      <c r="J1" s="79"/>
      <c r="K1" s="79"/>
      <c r="L1" s="79"/>
      <c r="M1" s="81"/>
      <c r="N1" s="81"/>
      <c r="O1" s="82"/>
      <c r="P1" s="81"/>
      <c r="Q1" s="83"/>
      <c r="R1" s="83"/>
      <c r="S1" s="79"/>
      <c r="T1" s="79"/>
      <c r="U1" s="79"/>
      <c r="V1" s="79"/>
      <c r="W1" s="81"/>
      <c r="X1" s="81"/>
      <c r="Y1" s="81"/>
      <c r="Z1" s="84"/>
      <c r="AA1" s="85"/>
    </row>
    <row r="2" spans="1:27" s="22" customFormat="1" x14ac:dyDescent="0.2">
      <c r="A2" s="86"/>
      <c r="B2" s="87" t="s">
        <v>40</v>
      </c>
      <c r="C2" s="87"/>
      <c r="D2" s="87"/>
      <c r="E2" s="88"/>
      <c r="F2" s="89"/>
      <c r="G2" s="89"/>
      <c r="H2" s="89"/>
      <c r="I2" s="89"/>
      <c r="J2" s="89"/>
      <c r="K2" s="89"/>
      <c r="L2" s="89"/>
      <c r="M2" s="91"/>
      <c r="N2" s="91"/>
      <c r="O2" s="92"/>
      <c r="P2" s="91"/>
      <c r="Q2" s="93"/>
      <c r="R2" s="93"/>
      <c r="S2" s="89"/>
      <c r="T2" s="88"/>
      <c r="U2" s="89"/>
      <c r="V2" s="89"/>
      <c r="W2" s="91"/>
      <c r="X2" s="91"/>
      <c r="Y2" s="91"/>
      <c r="Z2" s="94"/>
      <c r="AA2" s="57"/>
    </row>
    <row r="3" spans="1:27" s="22" customFormat="1" x14ac:dyDescent="0.2">
      <c r="A3" s="86"/>
      <c r="B3" s="95" t="s">
        <v>0</v>
      </c>
      <c r="C3" s="95"/>
      <c r="D3" s="95"/>
      <c r="E3" s="96"/>
      <c r="F3" s="97"/>
      <c r="G3" s="97"/>
      <c r="H3" s="97"/>
      <c r="I3" s="97"/>
      <c r="J3" s="97"/>
      <c r="K3" s="97"/>
      <c r="L3" s="97"/>
      <c r="M3" s="99"/>
      <c r="N3" s="99"/>
      <c r="O3" s="100"/>
      <c r="P3" s="99"/>
      <c r="Q3" s="101"/>
      <c r="R3" s="101"/>
      <c r="S3" s="97"/>
      <c r="T3" s="126"/>
      <c r="U3" s="97"/>
      <c r="V3" s="97"/>
      <c r="W3" s="99"/>
      <c r="X3" s="99"/>
      <c r="Y3" s="99"/>
      <c r="Z3" s="94"/>
      <c r="AA3" s="57"/>
    </row>
    <row r="4" spans="1:27" s="22" customFormat="1" ht="13.5" thickBot="1" x14ac:dyDescent="0.25">
      <c r="A4" s="86"/>
      <c r="C4" s="95"/>
      <c r="D4" s="95"/>
      <c r="E4" s="96"/>
      <c r="F4" s="97"/>
      <c r="G4" s="97"/>
      <c r="H4" s="97"/>
      <c r="I4" s="97"/>
      <c r="J4" s="97"/>
      <c r="K4" s="97"/>
      <c r="L4" s="97"/>
      <c r="M4" s="99"/>
      <c r="N4" s="99"/>
      <c r="O4" s="100"/>
      <c r="P4" s="99"/>
      <c r="Q4" s="101"/>
      <c r="R4" s="101"/>
      <c r="S4" s="97"/>
      <c r="T4" s="96"/>
      <c r="U4" s="97"/>
      <c r="V4" s="97"/>
      <c r="W4" s="99"/>
      <c r="X4" s="99"/>
      <c r="Y4" s="99"/>
      <c r="Z4" s="94"/>
      <c r="AA4" s="57"/>
    </row>
    <row r="5" spans="1:27" ht="15.75" customHeight="1" thickBot="1" x14ac:dyDescent="0.25">
      <c r="A5" s="26"/>
      <c r="B5" s="102"/>
      <c r="C5" s="102"/>
      <c r="D5" s="127" t="s">
        <v>1</v>
      </c>
      <c r="E5" s="104"/>
      <c r="F5" s="105"/>
      <c r="G5" s="105"/>
      <c r="H5" s="105"/>
      <c r="I5" s="105"/>
      <c r="J5" s="105"/>
      <c r="K5" s="106"/>
      <c r="L5" s="104"/>
      <c r="M5" s="108"/>
      <c r="N5" s="108"/>
      <c r="O5" s="109"/>
      <c r="P5" s="128" t="s">
        <v>19</v>
      </c>
      <c r="Q5" s="129"/>
      <c r="R5" s="130"/>
      <c r="S5" s="131" t="s">
        <v>2</v>
      </c>
      <c r="T5" s="132"/>
      <c r="U5" s="133"/>
      <c r="V5" s="133"/>
      <c r="W5" s="134"/>
      <c r="X5" s="134"/>
      <c r="Y5" s="135"/>
      <c r="Z5" s="111"/>
      <c r="AA5" s="27"/>
    </row>
    <row r="6" spans="1:27" ht="64.5" thickBot="1" x14ac:dyDescent="0.25">
      <c r="A6" s="112" t="s">
        <v>3</v>
      </c>
      <c r="B6" s="113" t="s">
        <v>8</v>
      </c>
      <c r="C6" s="113" t="s">
        <v>4</v>
      </c>
      <c r="D6" s="114" t="s">
        <v>18</v>
      </c>
      <c r="E6" s="115" t="s">
        <v>9</v>
      </c>
      <c r="F6" s="115" t="s">
        <v>5</v>
      </c>
      <c r="G6" s="115" t="s">
        <v>6</v>
      </c>
      <c r="H6" s="113" t="s">
        <v>37</v>
      </c>
      <c r="I6" s="115" t="s">
        <v>38</v>
      </c>
      <c r="J6" s="116" t="s">
        <v>10</v>
      </c>
      <c r="K6" s="115" t="s">
        <v>11</v>
      </c>
      <c r="L6" s="136" t="s">
        <v>27</v>
      </c>
      <c r="M6" s="1" t="s">
        <v>12</v>
      </c>
      <c r="N6" s="1" t="s">
        <v>13</v>
      </c>
      <c r="O6" s="119"/>
      <c r="P6" s="117" t="s">
        <v>352</v>
      </c>
      <c r="Q6" s="117" t="s">
        <v>353</v>
      </c>
      <c r="R6" s="117" t="s">
        <v>354</v>
      </c>
      <c r="S6" s="114" t="s">
        <v>15</v>
      </c>
      <c r="T6" s="115" t="s">
        <v>9</v>
      </c>
      <c r="U6" s="113" t="s">
        <v>39</v>
      </c>
      <c r="V6" s="115" t="s">
        <v>38</v>
      </c>
      <c r="W6" s="117" t="s">
        <v>355</v>
      </c>
      <c r="X6" s="117" t="s">
        <v>356</v>
      </c>
      <c r="Y6" s="117" t="s">
        <v>357</v>
      </c>
      <c r="Z6" s="120" t="s">
        <v>17</v>
      </c>
      <c r="AA6" s="117" t="s">
        <v>7</v>
      </c>
    </row>
    <row r="7" spans="1:27" x14ac:dyDescent="0.2">
      <c r="A7" s="12" t="s">
        <v>334</v>
      </c>
      <c r="B7" s="12" t="s">
        <v>335</v>
      </c>
      <c r="C7" s="12" t="s">
        <v>358</v>
      </c>
      <c r="D7" s="12">
        <v>1617</v>
      </c>
      <c r="E7" s="13" t="s">
        <v>24</v>
      </c>
      <c r="F7" s="216">
        <v>23.625</v>
      </c>
      <c r="G7" s="216">
        <v>23.625</v>
      </c>
      <c r="H7" s="13">
        <v>126</v>
      </c>
      <c r="I7" s="216">
        <v>3</v>
      </c>
      <c r="J7" s="13">
        <v>110242</v>
      </c>
      <c r="K7" s="13" t="s">
        <v>336</v>
      </c>
      <c r="L7" s="216">
        <v>7.8773526112426779</v>
      </c>
      <c r="M7" s="16">
        <v>1.7962887658227846</v>
      </c>
      <c r="N7" s="14">
        <v>14.15</v>
      </c>
      <c r="P7" s="14">
        <v>43.5</v>
      </c>
      <c r="Q7" s="14">
        <v>46.32</v>
      </c>
      <c r="R7" s="14">
        <v>48.03</v>
      </c>
      <c r="S7" s="12">
        <v>1617</v>
      </c>
      <c r="T7" s="13" t="s">
        <v>24</v>
      </c>
      <c r="U7" s="13">
        <v>126</v>
      </c>
      <c r="V7" s="216">
        <v>3</v>
      </c>
      <c r="W7" s="14">
        <v>57.65</v>
      </c>
      <c r="X7" s="14">
        <v>60.47</v>
      </c>
      <c r="Y7" s="14">
        <v>62.18</v>
      </c>
      <c r="Z7" s="14">
        <v>0</v>
      </c>
    </row>
    <row r="8" spans="1:27" x14ac:dyDescent="0.2">
      <c r="A8" s="12" t="s">
        <v>334</v>
      </c>
      <c r="B8" s="12" t="s">
        <v>337</v>
      </c>
      <c r="C8" s="12" t="s">
        <v>358</v>
      </c>
      <c r="D8" s="12">
        <v>1621</v>
      </c>
      <c r="E8" s="13" t="s">
        <v>24</v>
      </c>
      <c r="F8" s="216">
        <v>15.75</v>
      </c>
      <c r="G8" s="216">
        <v>15.75</v>
      </c>
      <c r="H8" s="13">
        <v>126</v>
      </c>
      <c r="I8" s="216">
        <v>2</v>
      </c>
      <c r="J8" s="13">
        <v>110242</v>
      </c>
      <c r="K8" s="13" t="s">
        <v>336</v>
      </c>
      <c r="L8" s="216">
        <v>7.8773526112426779</v>
      </c>
      <c r="M8" s="16">
        <v>1.7956000000000001</v>
      </c>
      <c r="N8" s="14">
        <v>14.15</v>
      </c>
      <c r="P8" s="14">
        <v>41.660000000000004</v>
      </c>
      <c r="Q8" s="14">
        <v>44.47</v>
      </c>
      <c r="R8" s="14">
        <v>46.17</v>
      </c>
      <c r="S8" s="12">
        <v>1621</v>
      </c>
      <c r="T8" s="13" t="s">
        <v>24</v>
      </c>
      <c r="U8" s="13">
        <v>126</v>
      </c>
      <c r="V8" s="216">
        <v>2</v>
      </c>
      <c r="W8" s="14">
        <v>55.81</v>
      </c>
      <c r="X8" s="14">
        <v>58.62</v>
      </c>
      <c r="Y8" s="14">
        <v>60.32</v>
      </c>
      <c r="Z8" s="14">
        <v>0</v>
      </c>
    </row>
    <row r="9" spans="1:27" x14ac:dyDescent="0.2">
      <c r="A9" s="12" t="s">
        <v>334</v>
      </c>
      <c r="B9" s="12" t="s">
        <v>338</v>
      </c>
      <c r="C9" s="12" t="s">
        <v>359</v>
      </c>
      <c r="D9" s="12">
        <v>6604</v>
      </c>
      <c r="E9" s="13" t="s">
        <v>24</v>
      </c>
      <c r="F9" s="216">
        <v>19.799999999999997</v>
      </c>
      <c r="G9" s="216">
        <v>19.799999999999997</v>
      </c>
      <c r="H9" s="13">
        <v>96</v>
      </c>
      <c r="I9" s="216">
        <v>3.3</v>
      </c>
      <c r="J9" s="13">
        <v>110242</v>
      </c>
      <c r="K9" s="13" t="s">
        <v>336</v>
      </c>
      <c r="L9" s="216">
        <v>2.1687648011965597</v>
      </c>
      <c r="M9" s="16">
        <v>1.7956000000000001</v>
      </c>
      <c r="N9" s="14">
        <v>3.9</v>
      </c>
      <c r="P9" s="14">
        <v>65.899999999999991</v>
      </c>
      <c r="Q9" s="14">
        <v>71.5</v>
      </c>
      <c r="R9" s="14">
        <v>71.819999999999993</v>
      </c>
      <c r="S9" s="12">
        <v>6604</v>
      </c>
      <c r="T9" s="13" t="s">
        <v>24</v>
      </c>
      <c r="U9" s="13">
        <v>96</v>
      </c>
      <c r="V9" s="216">
        <v>3.3</v>
      </c>
      <c r="W9" s="14">
        <v>69.8</v>
      </c>
      <c r="X9" s="14">
        <v>75.400000000000006</v>
      </c>
      <c r="Y9" s="14">
        <v>75.72</v>
      </c>
      <c r="Z9" s="14">
        <v>0</v>
      </c>
    </row>
    <row r="10" spans="1:27" x14ac:dyDescent="0.2">
      <c r="A10" s="12" t="s">
        <v>334</v>
      </c>
      <c r="B10" s="12" t="s">
        <v>339</v>
      </c>
      <c r="C10" s="12" t="s">
        <v>359</v>
      </c>
      <c r="D10" s="12">
        <v>6631</v>
      </c>
      <c r="E10" s="13" t="s">
        <v>24</v>
      </c>
      <c r="F10" s="216">
        <v>23.400000000000002</v>
      </c>
      <c r="G10" s="216">
        <v>23.400000000000002</v>
      </c>
      <c r="H10" s="13">
        <v>72</v>
      </c>
      <c r="I10" s="216">
        <v>5.2</v>
      </c>
      <c r="J10" s="13">
        <v>110242</v>
      </c>
      <c r="K10" s="13" t="s">
        <v>336</v>
      </c>
      <c r="L10" s="216">
        <v>3.259379284556899</v>
      </c>
      <c r="M10" s="16">
        <v>1.7956000000000003</v>
      </c>
      <c r="N10" s="14">
        <v>5.8525414433503684</v>
      </c>
      <c r="P10" s="14">
        <v>70.457458556649641</v>
      </c>
      <c r="Q10" s="14">
        <v>76.137458556649619</v>
      </c>
      <c r="R10" s="14">
        <v>76.457458556649641</v>
      </c>
      <c r="S10" s="12">
        <v>6631</v>
      </c>
      <c r="T10" s="13" t="s">
        <v>24</v>
      </c>
      <c r="U10" s="13">
        <v>72</v>
      </c>
      <c r="V10" s="216">
        <v>5.2</v>
      </c>
      <c r="W10" s="14">
        <v>76.31</v>
      </c>
      <c r="X10" s="14">
        <v>81.99</v>
      </c>
      <c r="Y10" s="14">
        <v>82.31</v>
      </c>
      <c r="Z10" s="14">
        <v>0</v>
      </c>
    </row>
    <row r="11" spans="1:27" x14ac:dyDescent="0.2">
      <c r="A11" s="12" t="s">
        <v>334</v>
      </c>
      <c r="B11" s="12" t="s">
        <v>340</v>
      </c>
      <c r="C11" s="12" t="s">
        <v>359</v>
      </c>
      <c r="D11" s="12">
        <v>6633</v>
      </c>
      <c r="E11" s="13" t="s">
        <v>24</v>
      </c>
      <c r="F11" s="216">
        <v>21.599999999999998</v>
      </c>
      <c r="G11" s="216">
        <v>21.599999999999998</v>
      </c>
      <c r="H11" s="13">
        <v>144</v>
      </c>
      <c r="I11" s="216">
        <v>2.4</v>
      </c>
      <c r="J11" s="13">
        <v>110242</v>
      </c>
      <c r="K11" s="13" t="s">
        <v>336</v>
      </c>
      <c r="L11" s="216">
        <v>3.259379284556899</v>
      </c>
      <c r="M11" s="16">
        <v>1.7956000000000003</v>
      </c>
      <c r="N11" s="14">
        <v>5.8525414433503684</v>
      </c>
      <c r="P11" s="14">
        <v>96.547458556649644</v>
      </c>
      <c r="Q11" s="14">
        <v>102.51745855664964</v>
      </c>
      <c r="R11" s="14">
        <v>102.83745855664964</v>
      </c>
      <c r="S11" s="12">
        <v>6633</v>
      </c>
      <c r="T11" s="13" t="s">
        <v>24</v>
      </c>
      <c r="U11" s="13">
        <v>144</v>
      </c>
      <c r="V11" s="216">
        <v>2.4</v>
      </c>
      <c r="W11" s="14">
        <v>102.4</v>
      </c>
      <c r="X11" s="14">
        <v>108.37</v>
      </c>
      <c r="Y11" s="14">
        <v>108.69</v>
      </c>
      <c r="Z11" s="14">
        <v>0</v>
      </c>
    </row>
    <row r="12" spans="1:27" x14ac:dyDescent="0.2">
      <c r="A12" s="12" t="s">
        <v>334</v>
      </c>
      <c r="B12" s="12" t="s">
        <v>341</v>
      </c>
      <c r="C12" s="12" t="s">
        <v>359</v>
      </c>
      <c r="D12" s="12">
        <v>6634</v>
      </c>
      <c r="E12" s="13" t="s">
        <v>24</v>
      </c>
      <c r="F12" s="216">
        <v>27.3</v>
      </c>
      <c r="G12" s="216">
        <v>27.3</v>
      </c>
      <c r="H12" s="13">
        <v>84</v>
      </c>
      <c r="I12" s="216">
        <v>5.2</v>
      </c>
      <c r="J12" s="13">
        <v>110242</v>
      </c>
      <c r="K12" s="13" t="s">
        <v>336</v>
      </c>
      <c r="L12" s="216">
        <v>3.8015704848560388</v>
      </c>
      <c r="M12" s="16">
        <v>1.7956000000000001</v>
      </c>
      <c r="N12" s="14">
        <v>6.82</v>
      </c>
      <c r="P12" s="14">
        <v>65.91</v>
      </c>
      <c r="Q12" s="14">
        <v>71.550000000000011</v>
      </c>
      <c r="R12" s="14">
        <v>71.88</v>
      </c>
      <c r="S12" s="12">
        <v>6634</v>
      </c>
      <c r="T12" s="13" t="s">
        <v>24</v>
      </c>
      <c r="U12" s="13">
        <v>84</v>
      </c>
      <c r="V12" s="216">
        <v>5.2</v>
      </c>
      <c r="W12" s="14">
        <v>72.73</v>
      </c>
      <c r="X12" s="14">
        <v>78.37</v>
      </c>
      <c r="Y12" s="14">
        <v>78.7</v>
      </c>
      <c r="Z12" s="14">
        <v>0</v>
      </c>
    </row>
    <row r="13" spans="1:27" x14ac:dyDescent="0.2">
      <c r="A13" s="12" t="s">
        <v>334</v>
      </c>
      <c r="B13" s="12" t="s">
        <v>342</v>
      </c>
      <c r="C13" s="12" t="s">
        <v>359</v>
      </c>
      <c r="D13" s="12">
        <v>6648</v>
      </c>
      <c r="E13" s="13" t="s">
        <v>24</v>
      </c>
      <c r="F13" s="216">
        <v>23.15</v>
      </c>
      <c r="G13" s="216">
        <v>23.15</v>
      </c>
      <c r="H13" s="13">
        <v>80</v>
      </c>
      <c r="I13" s="216">
        <v>4.63</v>
      </c>
      <c r="J13" s="13">
        <v>110242</v>
      </c>
      <c r="K13" s="13" t="s">
        <v>336</v>
      </c>
      <c r="L13" s="216">
        <v>3.6208400847563253</v>
      </c>
      <c r="M13" s="16">
        <v>1.7956000000000001</v>
      </c>
      <c r="N13" s="14">
        <v>6.5015804561884583</v>
      </c>
      <c r="P13" s="14">
        <v>81.178419543811543</v>
      </c>
      <c r="Q13" s="14">
        <v>86.968419543811535</v>
      </c>
      <c r="R13" s="14">
        <v>87.308419543811539</v>
      </c>
      <c r="S13" s="12">
        <v>6648</v>
      </c>
      <c r="T13" s="13" t="s">
        <v>24</v>
      </c>
      <c r="U13" s="13">
        <v>80</v>
      </c>
      <c r="V13" s="216">
        <v>4.63</v>
      </c>
      <c r="W13" s="14">
        <v>87.68</v>
      </c>
      <c r="X13" s="14">
        <v>93.47</v>
      </c>
      <c r="Y13" s="14">
        <v>93.81</v>
      </c>
      <c r="Z13" s="14">
        <v>0</v>
      </c>
    </row>
    <row r="14" spans="1:27" x14ac:dyDescent="0.2">
      <c r="A14" s="12" t="s">
        <v>334</v>
      </c>
      <c r="B14" s="12" t="s">
        <v>343</v>
      </c>
      <c r="C14" s="12" t="s">
        <v>359</v>
      </c>
      <c r="D14" s="12">
        <v>6649</v>
      </c>
      <c r="E14" s="13" t="s">
        <v>24</v>
      </c>
      <c r="F14" s="216">
        <v>21.734999999999999</v>
      </c>
      <c r="G14" s="216">
        <v>21.734999999999999</v>
      </c>
      <c r="H14" s="13">
        <v>72</v>
      </c>
      <c r="I14" s="216">
        <v>4.83</v>
      </c>
      <c r="J14" s="13">
        <v>110242</v>
      </c>
      <c r="K14" s="13" t="s">
        <v>336</v>
      </c>
      <c r="L14" s="216">
        <v>3.259379284556899</v>
      </c>
      <c r="M14" s="16">
        <v>1.7956000000000003</v>
      </c>
      <c r="N14" s="14">
        <v>5.8525414433503684</v>
      </c>
      <c r="P14" s="14">
        <v>79.687458556649631</v>
      </c>
      <c r="Q14" s="14">
        <v>85.457458556649641</v>
      </c>
      <c r="R14" s="14">
        <v>85.797458556649644</v>
      </c>
      <c r="S14" s="12">
        <v>6649</v>
      </c>
      <c r="T14" s="13" t="s">
        <v>24</v>
      </c>
      <c r="U14" s="13">
        <v>72</v>
      </c>
      <c r="V14" s="216">
        <v>4.83</v>
      </c>
      <c r="W14" s="14">
        <v>85.54</v>
      </c>
      <c r="X14" s="14">
        <v>91.31</v>
      </c>
      <c r="Y14" s="14">
        <v>91.65</v>
      </c>
      <c r="Z14" s="14">
        <v>0</v>
      </c>
    </row>
    <row r="15" spans="1:27" x14ac:dyDescent="0.2">
      <c r="A15" s="12" t="s">
        <v>334</v>
      </c>
      <c r="B15" s="12" t="s">
        <v>344</v>
      </c>
      <c r="C15" s="12" t="s">
        <v>359</v>
      </c>
      <c r="D15" s="12">
        <v>6653</v>
      </c>
      <c r="E15" s="13" t="s">
        <v>24</v>
      </c>
      <c r="F15" s="216">
        <v>23.5</v>
      </c>
      <c r="G15" s="216">
        <v>23.5</v>
      </c>
      <c r="H15" s="13">
        <v>80</v>
      </c>
      <c r="I15" s="216">
        <v>4.7</v>
      </c>
      <c r="J15" s="13">
        <v>110242</v>
      </c>
      <c r="K15" s="13" t="s">
        <v>336</v>
      </c>
      <c r="L15" s="216">
        <v>3.6208400847563253</v>
      </c>
      <c r="M15" s="16">
        <v>1.7956000000000001</v>
      </c>
      <c r="N15" s="14">
        <v>6.5015804561884583</v>
      </c>
      <c r="P15" s="14">
        <v>70.448419543811539</v>
      </c>
      <c r="Q15" s="14">
        <v>76.118419543811541</v>
      </c>
      <c r="R15" s="14">
        <v>76.45841954381153</v>
      </c>
      <c r="S15" s="12">
        <v>6653</v>
      </c>
      <c r="T15" s="13" t="s">
        <v>24</v>
      </c>
      <c r="U15" s="13">
        <v>80</v>
      </c>
      <c r="V15" s="216">
        <v>4.7</v>
      </c>
      <c r="W15" s="14">
        <v>76.95</v>
      </c>
      <c r="X15" s="14">
        <v>82.62</v>
      </c>
      <c r="Y15" s="14">
        <v>82.96</v>
      </c>
      <c r="Z15" s="14">
        <v>0</v>
      </c>
    </row>
    <row r="16" spans="1:27" x14ac:dyDescent="0.2">
      <c r="A16" s="12" t="s">
        <v>334</v>
      </c>
      <c r="B16" s="12" t="s">
        <v>345</v>
      </c>
      <c r="C16" s="12" t="s">
        <v>359</v>
      </c>
      <c r="D16" s="12">
        <v>6654</v>
      </c>
      <c r="E16" s="13" t="s">
        <v>24</v>
      </c>
      <c r="F16" s="216">
        <v>26</v>
      </c>
      <c r="G16" s="216">
        <v>26</v>
      </c>
      <c r="H16" s="13">
        <v>80</v>
      </c>
      <c r="I16" s="216">
        <v>5.2</v>
      </c>
      <c r="J16" s="13">
        <v>110242</v>
      </c>
      <c r="K16" s="13" t="s">
        <v>336</v>
      </c>
      <c r="L16" s="216">
        <v>3.6208400847563253</v>
      </c>
      <c r="M16" s="16">
        <v>1.7956000000000001</v>
      </c>
      <c r="N16" s="14">
        <v>6.5015804561884583</v>
      </c>
      <c r="P16" s="14">
        <v>66.06841954381153</v>
      </c>
      <c r="Q16" s="14">
        <v>70.238419543811531</v>
      </c>
      <c r="R16" s="14">
        <v>71.788419543811543</v>
      </c>
      <c r="S16" s="12">
        <v>6654</v>
      </c>
      <c r="T16" s="13" t="s">
        <v>24</v>
      </c>
      <c r="U16" s="13">
        <v>80</v>
      </c>
      <c r="V16" s="216">
        <v>5.2</v>
      </c>
      <c r="W16" s="14">
        <v>72.569999999999993</v>
      </c>
      <c r="X16" s="14">
        <v>76.739999999999995</v>
      </c>
      <c r="Y16" s="14">
        <v>78.290000000000006</v>
      </c>
      <c r="Z16" s="14">
        <v>0</v>
      </c>
    </row>
    <row r="17" spans="1:26" x14ac:dyDescent="0.2">
      <c r="A17" s="12" t="s">
        <v>334</v>
      </c>
      <c r="B17" s="12" t="s">
        <v>346</v>
      </c>
      <c r="C17" s="12" t="s">
        <v>359</v>
      </c>
      <c r="D17" s="12">
        <v>6658</v>
      </c>
      <c r="E17" s="13" t="s">
        <v>24</v>
      </c>
      <c r="F17" s="216">
        <v>22.004999999999999</v>
      </c>
      <c r="G17" s="216">
        <v>22.004999999999999</v>
      </c>
      <c r="H17" s="13">
        <v>108</v>
      </c>
      <c r="I17" s="216">
        <v>3.26</v>
      </c>
      <c r="J17" s="13">
        <v>110242</v>
      </c>
      <c r="K17" s="13" t="s">
        <v>336</v>
      </c>
      <c r="L17" s="216">
        <v>5.3782874236569862</v>
      </c>
      <c r="M17" s="16">
        <v>1.7955999999999999</v>
      </c>
      <c r="N17" s="14">
        <v>9.6572528979184842</v>
      </c>
      <c r="P17" s="14">
        <v>59.432747102081521</v>
      </c>
      <c r="Q17" s="14">
        <v>65.022747102081524</v>
      </c>
      <c r="R17" s="14">
        <v>65.352747102081523</v>
      </c>
      <c r="S17" s="12">
        <v>6658</v>
      </c>
      <c r="T17" s="13" t="s">
        <v>24</v>
      </c>
      <c r="U17" s="13">
        <v>108</v>
      </c>
      <c r="V17" s="216">
        <v>3.26</v>
      </c>
      <c r="W17" s="14">
        <v>69.09</v>
      </c>
      <c r="X17" s="14">
        <v>74.680000000000007</v>
      </c>
      <c r="Y17" s="14">
        <v>75.010000000000005</v>
      </c>
      <c r="Z17" s="14">
        <v>0</v>
      </c>
    </row>
    <row r="18" spans="1:26" x14ac:dyDescent="0.2">
      <c r="A18" s="12" t="s">
        <v>334</v>
      </c>
      <c r="B18" s="12" t="s">
        <v>346</v>
      </c>
      <c r="C18" s="12" t="s">
        <v>359</v>
      </c>
      <c r="D18" s="12">
        <v>6659</v>
      </c>
      <c r="E18" s="13" t="s">
        <v>24</v>
      </c>
      <c r="F18" s="216">
        <v>28.080000000000002</v>
      </c>
      <c r="G18" s="216">
        <v>28.080000000000002</v>
      </c>
      <c r="H18" s="13">
        <v>108</v>
      </c>
      <c r="I18" s="216">
        <v>4.16</v>
      </c>
      <c r="J18" s="13">
        <v>110242</v>
      </c>
      <c r="K18" s="13" t="s">
        <v>336</v>
      </c>
      <c r="L18" s="216">
        <v>9.7719057709086368</v>
      </c>
      <c r="M18" s="16">
        <v>1.7956000000000001</v>
      </c>
      <c r="N18" s="14">
        <v>17.54</v>
      </c>
      <c r="P18" s="14">
        <v>67.509999999999991</v>
      </c>
      <c r="Q18" s="14">
        <v>73.28</v>
      </c>
      <c r="R18" s="14">
        <v>73.599999999999994</v>
      </c>
      <c r="S18" s="12">
        <v>6659</v>
      </c>
      <c r="T18" s="13" t="s">
        <v>24</v>
      </c>
      <c r="U18" s="13">
        <v>108</v>
      </c>
      <c r="V18" s="216">
        <v>4.16</v>
      </c>
      <c r="W18" s="14">
        <v>85.05</v>
      </c>
      <c r="X18" s="14">
        <v>90.82</v>
      </c>
      <c r="Y18" s="14">
        <v>91.14</v>
      </c>
      <c r="Z18" s="14">
        <v>0</v>
      </c>
    </row>
    <row r="19" spans="1:26" x14ac:dyDescent="0.2">
      <c r="A19" s="12" t="s">
        <v>334</v>
      </c>
      <c r="B19" s="12" t="s">
        <v>347</v>
      </c>
      <c r="C19" s="12" t="s">
        <v>359</v>
      </c>
      <c r="D19" s="12">
        <v>6676</v>
      </c>
      <c r="E19" s="13" t="s">
        <v>24</v>
      </c>
      <c r="F19" s="216">
        <v>30.375</v>
      </c>
      <c r="G19" s="216">
        <v>30.375</v>
      </c>
      <c r="H19" s="13">
        <v>108</v>
      </c>
      <c r="I19" s="216">
        <v>4.5</v>
      </c>
      <c r="J19" s="13">
        <v>110242</v>
      </c>
      <c r="K19" s="13" t="s">
        <v>336</v>
      </c>
      <c r="L19" s="216">
        <v>11.64153059952636</v>
      </c>
      <c r="M19" s="16">
        <v>1.7956000000000001</v>
      </c>
      <c r="N19" s="14">
        <v>20.903532344509532</v>
      </c>
      <c r="P19" s="14">
        <v>83.576467655490475</v>
      </c>
      <c r="Q19" s="14">
        <v>89.556467655490465</v>
      </c>
      <c r="R19" s="14">
        <v>89.876467655490472</v>
      </c>
      <c r="S19" s="12">
        <v>6676</v>
      </c>
      <c r="T19" s="13" t="s">
        <v>24</v>
      </c>
      <c r="U19" s="13">
        <v>108</v>
      </c>
      <c r="V19" s="216">
        <v>4.5</v>
      </c>
      <c r="W19" s="14">
        <v>104.48</v>
      </c>
      <c r="X19" s="14">
        <v>110.46</v>
      </c>
      <c r="Y19" s="14">
        <v>110.78</v>
      </c>
      <c r="Z19" s="14">
        <v>0</v>
      </c>
    </row>
    <row r="20" spans="1:26" x14ac:dyDescent="0.2">
      <c r="A20" s="12" t="s">
        <v>334</v>
      </c>
      <c r="B20" s="12" t="s">
        <v>348</v>
      </c>
      <c r="C20" s="12" t="s">
        <v>359</v>
      </c>
      <c r="D20" s="12">
        <v>6692</v>
      </c>
      <c r="E20" s="13" t="s">
        <v>24</v>
      </c>
      <c r="F20" s="216">
        <v>25</v>
      </c>
      <c r="G20" s="216">
        <v>25</v>
      </c>
      <c r="H20" s="13">
        <v>160</v>
      </c>
      <c r="I20" s="216">
        <v>2.5</v>
      </c>
      <c r="J20" s="13">
        <v>110242</v>
      </c>
      <c r="K20" s="13" t="s">
        <v>336</v>
      </c>
      <c r="L20" s="216">
        <v>3.62</v>
      </c>
      <c r="M20" s="16">
        <v>1.7956000000000001</v>
      </c>
      <c r="N20" s="14">
        <v>6.5000720000000003</v>
      </c>
      <c r="P20" s="14">
        <v>126.339928</v>
      </c>
      <c r="Q20" s="14">
        <v>130.729928</v>
      </c>
      <c r="R20" s="14">
        <v>132.15992800000001</v>
      </c>
      <c r="S20" s="12">
        <v>6692</v>
      </c>
      <c r="T20" s="13" t="s">
        <v>24</v>
      </c>
      <c r="U20" s="13">
        <v>160</v>
      </c>
      <c r="V20" s="216">
        <v>2.5</v>
      </c>
      <c r="W20" s="14">
        <v>132.84</v>
      </c>
      <c r="X20" s="14">
        <v>137.22999999999999</v>
      </c>
      <c r="Y20" s="14">
        <v>138.66</v>
      </c>
      <c r="Z20" s="14">
        <v>0</v>
      </c>
    </row>
    <row r="21" spans="1:26" x14ac:dyDescent="0.2">
      <c r="A21" s="12" t="s">
        <v>334</v>
      </c>
      <c r="B21" s="12" t="s">
        <v>360</v>
      </c>
      <c r="C21" s="12" t="s">
        <v>359</v>
      </c>
      <c r="D21" s="12">
        <v>6693</v>
      </c>
      <c r="E21" s="13" t="s">
        <v>24</v>
      </c>
      <c r="F21" s="216">
        <v>20</v>
      </c>
      <c r="G21" s="216">
        <v>20</v>
      </c>
      <c r="H21" s="13">
        <v>160</v>
      </c>
      <c r="I21" s="216">
        <v>2</v>
      </c>
      <c r="J21" s="13">
        <v>100154</v>
      </c>
      <c r="K21" s="13" t="s">
        <v>361</v>
      </c>
      <c r="L21" s="216">
        <v>14.44</v>
      </c>
      <c r="M21" s="16">
        <v>2.6869999999999998</v>
      </c>
      <c r="N21" s="14">
        <v>38.800279999999994</v>
      </c>
      <c r="P21" s="14">
        <v>76.19</v>
      </c>
      <c r="Q21" s="14">
        <v>90.959720000000004</v>
      </c>
      <c r="R21" s="14">
        <v>91.249720000000025</v>
      </c>
      <c r="S21" s="12">
        <v>6691</v>
      </c>
      <c r="T21" s="13" t="s">
        <v>24</v>
      </c>
      <c r="U21" s="13">
        <v>160</v>
      </c>
      <c r="V21" s="216">
        <v>2</v>
      </c>
      <c r="W21" s="14">
        <v>124.12</v>
      </c>
      <c r="X21" s="14">
        <v>129.76</v>
      </c>
      <c r="Y21" s="14">
        <v>130.05000000000001</v>
      </c>
      <c r="Z21" s="14">
        <v>0</v>
      </c>
    </row>
    <row r="22" spans="1:26" x14ac:dyDescent="0.2">
      <c r="A22" s="12" t="s">
        <v>334</v>
      </c>
      <c r="B22" s="12" t="s">
        <v>362</v>
      </c>
      <c r="C22" s="12" t="s">
        <v>359</v>
      </c>
      <c r="D22" s="12">
        <v>6694</v>
      </c>
      <c r="E22" s="13" t="s">
        <v>24</v>
      </c>
      <c r="F22" s="216">
        <v>25</v>
      </c>
      <c r="G22" s="216">
        <v>25</v>
      </c>
      <c r="H22" s="13">
        <v>160</v>
      </c>
      <c r="I22" s="216">
        <v>2.5</v>
      </c>
      <c r="J22" s="13">
        <v>100154</v>
      </c>
      <c r="K22" s="13" t="s">
        <v>361</v>
      </c>
      <c r="L22" s="216">
        <v>14.44</v>
      </c>
      <c r="M22" s="16">
        <v>2.6869999999999998</v>
      </c>
      <c r="N22" s="14">
        <v>38.800279999999994</v>
      </c>
      <c r="P22" s="14">
        <v>96.6</v>
      </c>
      <c r="Q22" s="14">
        <v>98.429720000000003</v>
      </c>
      <c r="R22" s="14">
        <v>99.85972000000001</v>
      </c>
      <c r="S22" s="12">
        <v>6692</v>
      </c>
      <c r="T22" s="13" t="s">
        <v>24</v>
      </c>
      <c r="U22" s="13">
        <v>160</v>
      </c>
      <c r="V22" s="216">
        <v>2.5</v>
      </c>
      <c r="W22" s="14">
        <v>132.84</v>
      </c>
      <c r="X22" s="14">
        <v>137.22999999999999</v>
      </c>
      <c r="Y22" s="14">
        <v>138.66</v>
      </c>
      <c r="Z22" s="14">
        <v>0</v>
      </c>
    </row>
    <row r="23" spans="1:26" x14ac:dyDescent="0.2">
      <c r="A23" s="12" t="s">
        <v>334</v>
      </c>
      <c r="B23" s="12" t="s">
        <v>362</v>
      </c>
      <c r="C23" s="12" t="s">
        <v>359</v>
      </c>
      <c r="D23" s="12">
        <v>6694</v>
      </c>
      <c r="E23" s="13" t="s">
        <v>24</v>
      </c>
      <c r="F23" s="216">
        <v>25</v>
      </c>
      <c r="G23" s="216">
        <v>25</v>
      </c>
      <c r="H23" s="13">
        <v>160</v>
      </c>
      <c r="I23" s="216">
        <v>2.5</v>
      </c>
      <c r="J23" s="13">
        <v>110242</v>
      </c>
      <c r="K23" s="13" t="s">
        <v>336</v>
      </c>
      <c r="L23" s="216">
        <v>3.62</v>
      </c>
      <c r="M23" s="16">
        <v>1.7955801104972375</v>
      </c>
      <c r="N23" s="14">
        <v>6.5</v>
      </c>
      <c r="P23" s="14">
        <v>90.1</v>
      </c>
      <c r="Q23" s="14">
        <v>130.72999999999999</v>
      </c>
      <c r="R23" s="14">
        <v>132.16</v>
      </c>
      <c r="S23" s="12">
        <v>6692</v>
      </c>
      <c r="T23" s="13" t="s">
        <v>24</v>
      </c>
      <c r="U23" s="13">
        <v>160</v>
      </c>
      <c r="V23" s="216">
        <v>2.5</v>
      </c>
      <c r="W23" s="14">
        <v>132.84</v>
      </c>
      <c r="X23" s="14">
        <v>137.22999999999999</v>
      </c>
      <c r="Y23" s="14">
        <v>138.66</v>
      </c>
      <c r="Z23" s="14">
        <v>0</v>
      </c>
    </row>
    <row r="24" spans="1:26" x14ac:dyDescent="0.2">
      <c r="A24" s="12" t="s">
        <v>334</v>
      </c>
      <c r="B24" s="12" t="s">
        <v>349</v>
      </c>
      <c r="C24" s="12" t="s">
        <v>359</v>
      </c>
      <c r="D24" s="12">
        <v>6709</v>
      </c>
      <c r="E24" s="13" t="s">
        <v>24</v>
      </c>
      <c r="F24" s="216">
        <v>18.900000000000002</v>
      </c>
      <c r="G24" s="216">
        <v>18.900000000000002</v>
      </c>
      <c r="H24" s="13">
        <v>72</v>
      </c>
      <c r="I24" s="216">
        <v>4.2</v>
      </c>
      <c r="J24" s="13">
        <v>110242</v>
      </c>
      <c r="K24" s="13" t="s">
        <v>336</v>
      </c>
      <c r="L24" s="216">
        <v>7.76</v>
      </c>
      <c r="M24" s="16">
        <v>1.7956000000000001</v>
      </c>
      <c r="N24" s="14">
        <v>13.933856</v>
      </c>
      <c r="P24" s="14">
        <v>55.396144</v>
      </c>
      <c r="Q24" s="14">
        <v>60.986144000000003</v>
      </c>
      <c r="R24" s="14">
        <v>61.326144000000006</v>
      </c>
      <c r="S24" s="12">
        <v>6709</v>
      </c>
      <c r="T24" s="13" t="s">
        <v>24</v>
      </c>
      <c r="U24" s="13">
        <v>72</v>
      </c>
      <c r="V24" s="216">
        <v>4.2</v>
      </c>
      <c r="W24" s="14">
        <v>69.33</v>
      </c>
      <c r="X24" s="14">
        <v>74.92</v>
      </c>
      <c r="Y24" s="14">
        <v>75.260000000000005</v>
      </c>
      <c r="Z24" s="14">
        <v>0</v>
      </c>
    </row>
    <row r="25" spans="1:26" x14ac:dyDescent="0.2">
      <c r="A25" s="12" t="s">
        <v>334</v>
      </c>
      <c r="B25" s="12" t="s">
        <v>363</v>
      </c>
      <c r="C25" s="12" t="s">
        <v>359</v>
      </c>
      <c r="D25" s="12">
        <v>6723</v>
      </c>
      <c r="E25" s="13" t="s">
        <v>24</v>
      </c>
      <c r="F25" s="216">
        <v>25.41</v>
      </c>
      <c r="G25" s="216">
        <v>25.41</v>
      </c>
      <c r="H25" s="13">
        <v>88</v>
      </c>
      <c r="I25" s="216">
        <v>4.62</v>
      </c>
      <c r="J25" s="13">
        <v>100154</v>
      </c>
      <c r="K25" s="13" t="s">
        <v>361</v>
      </c>
      <c r="L25" s="216">
        <v>14.93</v>
      </c>
      <c r="M25" s="16">
        <v>2.6869999999999998</v>
      </c>
      <c r="N25" s="14">
        <v>40.116909999999997</v>
      </c>
      <c r="P25" s="14">
        <v>78.86</v>
      </c>
      <c r="Q25" s="14">
        <v>86.283090000000016</v>
      </c>
      <c r="R25" s="14">
        <v>86.61309</v>
      </c>
      <c r="S25" s="12">
        <v>6708</v>
      </c>
      <c r="T25" s="13" t="s">
        <v>24</v>
      </c>
      <c r="U25" s="13">
        <v>88</v>
      </c>
      <c r="V25" s="216">
        <v>4.62</v>
      </c>
      <c r="W25" s="14">
        <v>120.26</v>
      </c>
      <c r="X25" s="14">
        <v>126.4</v>
      </c>
      <c r="Y25" s="14">
        <v>126.73</v>
      </c>
      <c r="Z25" s="14">
        <v>0</v>
      </c>
    </row>
    <row r="26" spans="1:26" x14ac:dyDescent="0.2">
      <c r="A26" s="12" t="s">
        <v>334</v>
      </c>
      <c r="B26" s="12" t="s">
        <v>350</v>
      </c>
      <c r="C26" s="12" t="s">
        <v>359</v>
      </c>
      <c r="D26" s="12">
        <v>9126</v>
      </c>
      <c r="E26" s="13" t="s">
        <v>24</v>
      </c>
      <c r="F26" s="216">
        <v>29.4</v>
      </c>
      <c r="G26" s="216">
        <v>29.4</v>
      </c>
      <c r="H26" s="13">
        <v>168</v>
      </c>
      <c r="I26" s="216">
        <v>2.8</v>
      </c>
      <c r="J26" s="13">
        <v>110242</v>
      </c>
      <c r="K26" s="13" t="s">
        <v>336</v>
      </c>
      <c r="L26" s="216">
        <v>1.9</v>
      </c>
      <c r="M26" s="16">
        <v>1.7956000000000001</v>
      </c>
      <c r="N26" s="14">
        <v>3.4116399999999998</v>
      </c>
      <c r="P26" s="14">
        <v>122.76836</v>
      </c>
      <c r="Q26" s="14">
        <v>125.96835999999999</v>
      </c>
      <c r="R26" s="14">
        <v>128.87835999999999</v>
      </c>
      <c r="S26" s="12">
        <v>9126</v>
      </c>
      <c r="T26" s="13" t="s">
        <v>24</v>
      </c>
      <c r="U26" s="13">
        <v>168</v>
      </c>
      <c r="V26" s="216">
        <v>2.8</v>
      </c>
      <c r="W26" s="14">
        <v>126.18</v>
      </c>
      <c r="X26" s="14">
        <v>129.38</v>
      </c>
      <c r="Y26" s="14">
        <v>132.29</v>
      </c>
      <c r="Z26" s="14">
        <v>0</v>
      </c>
    </row>
    <row r="27" spans="1:26" x14ac:dyDescent="0.2">
      <c r="A27" s="12" t="s">
        <v>334</v>
      </c>
      <c r="B27" s="12" t="s">
        <v>351</v>
      </c>
      <c r="C27" s="12" t="s">
        <v>359</v>
      </c>
      <c r="D27" s="12">
        <v>6707</v>
      </c>
      <c r="E27" s="13" t="s">
        <v>24</v>
      </c>
      <c r="F27" s="216">
        <v>25.85</v>
      </c>
      <c r="G27" s="216">
        <v>25.85</v>
      </c>
      <c r="H27" s="13">
        <v>88</v>
      </c>
      <c r="I27" s="216">
        <v>4.7</v>
      </c>
      <c r="J27" s="13">
        <v>110242</v>
      </c>
      <c r="L27" s="216">
        <v>1.81</v>
      </c>
      <c r="M27" s="16">
        <v>1.7956000000000001</v>
      </c>
      <c r="N27" s="14">
        <v>3.25</v>
      </c>
      <c r="P27" s="14">
        <v>106.14</v>
      </c>
      <c r="Q27" s="14">
        <v>112.17</v>
      </c>
      <c r="R27" s="14">
        <v>112.5</v>
      </c>
      <c r="S27" s="12">
        <v>6707</v>
      </c>
      <c r="T27" s="13" t="s">
        <v>24</v>
      </c>
      <c r="U27" s="13">
        <v>80</v>
      </c>
      <c r="V27" s="216">
        <v>4.7</v>
      </c>
      <c r="W27" s="14">
        <v>109.39</v>
      </c>
      <c r="X27" s="14">
        <v>115.42</v>
      </c>
      <c r="Y27" s="14">
        <v>115.75</v>
      </c>
      <c r="Z27" s="14">
        <v>0</v>
      </c>
    </row>
    <row r="28" spans="1:26" x14ac:dyDescent="0.2">
      <c r="A28" s="12" t="s">
        <v>334</v>
      </c>
      <c r="B28" s="12" t="s">
        <v>364</v>
      </c>
      <c r="C28" s="12" t="s">
        <v>359</v>
      </c>
      <c r="D28" s="12">
        <v>6721</v>
      </c>
      <c r="E28" s="13" t="s">
        <v>24</v>
      </c>
      <c r="F28" s="216">
        <v>20</v>
      </c>
      <c r="G28" s="216">
        <v>20</v>
      </c>
      <c r="H28" s="13">
        <v>80</v>
      </c>
      <c r="I28" s="216">
        <v>4</v>
      </c>
      <c r="J28" s="13">
        <v>100154</v>
      </c>
      <c r="K28" s="13" t="s">
        <v>361</v>
      </c>
      <c r="L28" s="216">
        <v>14.88</v>
      </c>
      <c r="M28" s="16">
        <v>2.6869999999999998</v>
      </c>
      <c r="N28" s="14">
        <v>39.982559999999999</v>
      </c>
      <c r="P28" s="14">
        <v>70.45</v>
      </c>
      <c r="Q28" s="14">
        <v>66.417439999999999</v>
      </c>
      <c r="R28" s="14">
        <v>66.737439999999992</v>
      </c>
      <c r="S28" s="12">
        <v>6706</v>
      </c>
      <c r="T28" s="13" t="s">
        <v>24</v>
      </c>
      <c r="U28" s="13">
        <v>80</v>
      </c>
      <c r="V28" s="216">
        <v>4</v>
      </c>
      <c r="W28" s="14">
        <v>100.46</v>
      </c>
      <c r="X28" s="14">
        <v>106.4</v>
      </c>
      <c r="Y28" s="14">
        <v>106.72</v>
      </c>
      <c r="Z28" s="14">
        <v>0</v>
      </c>
    </row>
    <row r="29" spans="1:26" x14ac:dyDescent="0.2">
      <c r="A29" s="12" t="s">
        <v>334</v>
      </c>
      <c r="B29" s="12" t="s">
        <v>365</v>
      </c>
      <c r="C29" s="12" t="s">
        <v>359</v>
      </c>
      <c r="D29" s="12">
        <v>6722</v>
      </c>
      <c r="E29" s="13" t="s">
        <v>24</v>
      </c>
      <c r="F29" s="216">
        <v>22.5</v>
      </c>
      <c r="G29" s="216">
        <v>22.5</v>
      </c>
      <c r="H29" s="13">
        <v>80</v>
      </c>
      <c r="I29" s="216">
        <v>4.5</v>
      </c>
      <c r="J29" s="13">
        <v>100154</v>
      </c>
      <c r="K29" s="13" t="s">
        <v>361</v>
      </c>
      <c r="L29" s="216">
        <v>14.88</v>
      </c>
      <c r="M29" s="16">
        <v>2.6869999999999998</v>
      </c>
      <c r="N29" s="14">
        <v>39.982559999999999</v>
      </c>
      <c r="P29" s="14">
        <v>81.78</v>
      </c>
      <c r="Q29" s="14">
        <v>75.437440000000009</v>
      </c>
      <c r="R29" s="14">
        <v>75.767439999999993</v>
      </c>
      <c r="S29" s="12">
        <v>6707</v>
      </c>
      <c r="T29" s="13" t="s">
        <v>24</v>
      </c>
      <c r="U29" s="13">
        <v>80</v>
      </c>
      <c r="V29" s="216">
        <v>4.5</v>
      </c>
      <c r="W29" s="14">
        <v>109.39</v>
      </c>
      <c r="X29" s="14">
        <v>115.42</v>
      </c>
      <c r="Y29" s="14">
        <v>115.75</v>
      </c>
      <c r="Z29" s="14">
        <v>0</v>
      </c>
    </row>
    <row r="30" spans="1:26" x14ac:dyDescent="0.2">
      <c r="A30" s="12" t="s">
        <v>334</v>
      </c>
      <c r="B30" s="12" t="s">
        <v>365</v>
      </c>
      <c r="C30" s="12" t="s">
        <v>359</v>
      </c>
      <c r="D30" s="12">
        <v>6722</v>
      </c>
      <c r="E30" s="13" t="s">
        <v>24</v>
      </c>
      <c r="F30" s="216">
        <v>22.5</v>
      </c>
      <c r="G30" s="216">
        <v>22.5</v>
      </c>
      <c r="H30" s="13">
        <v>80</v>
      </c>
      <c r="I30" s="216">
        <v>4.5</v>
      </c>
      <c r="J30" s="13">
        <v>110242</v>
      </c>
      <c r="K30" s="13" t="s">
        <v>336</v>
      </c>
      <c r="L30" s="216">
        <v>1.81</v>
      </c>
      <c r="M30" s="16">
        <v>1.7956000000000001</v>
      </c>
      <c r="N30" s="14">
        <v>3.25</v>
      </c>
      <c r="P30" s="14">
        <v>78.53</v>
      </c>
      <c r="Q30" s="14">
        <v>112.17</v>
      </c>
      <c r="R30" s="14">
        <v>112.5</v>
      </c>
      <c r="S30" s="12">
        <v>6707</v>
      </c>
      <c r="T30" s="13" t="s">
        <v>24</v>
      </c>
      <c r="U30" s="13">
        <v>80</v>
      </c>
      <c r="V30" s="216">
        <v>4.5</v>
      </c>
      <c r="W30" s="14">
        <v>109.39</v>
      </c>
      <c r="X30" s="14">
        <v>115.42</v>
      </c>
      <c r="Y30" s="14">
        <v>115.75</v>
      </c>
      <c r="Z30" s="14">
        <v>0</v>
      </c>
    </row>
    <row r="31" spans="1:26" x14ac:dyDescent="0.2">
      <c r="I31" s="216"/>
    </row>
    <row r="32" spans="1:26" x14ac:dyDescent="0.2">
      <c r="I32" s="216"/>
    </row>
    <row r="33" spans="9:9" x14ac:dyDescent="0.2">
      <c r="I33" s="216"/>
    </row>
    <row r="34" spans="9:9" x14ac:dyDescent="0.2">
      <c r="I34" s="216"/>
    </row>
  </sheetData>
  <protectedRanges>
    <protectedRange password="8F60" sqref="Z6" name="Calculations_40"/>
  </protectedRanges>
  <mergeCells count="1">
    <mergeCell ref="P5:Q5"/>
  </mergeCells>
  <conditionalFormatting sqref="D1:D6">
    <cfRule type="duplicateValues" dxfId="294" priority="2"/>
  </conditionalFormatting>
  <conditionalFormatting sqref="T6">
    <cfRule type="duplicateValues" dxfId="293" priority="1"/>
  </conditionalFormatting>
  <conditionalFormatting sqref="E1:E6">
    <cfRule type="duplicateValues" dxfId="292" priority="3"/>
  </conditionalFormatting>
  <conditionalFormatting sqref="T1:T5 S1:S6">
    <cfRule type="duplicateValues" dxfId="291" priority="4"/>
  </conditionalFormatting>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A3D18E-565C-4B85-BCA4-CE1CED0214A0}">
  <dimension ref="A1:T24"/>
  <sheetViews>
    <sheetView workbookViewId="0">
      <pane xSplit="3" ySplit="6" topLeftCell="D7" activePane="bottomRight" state="frozen"/>
      <selection activeCell="K34" sqref="K34"/>
      <selection pane="topRight" activeCell="K34" sqref="K34"/>
      <selection pane="bottomLeft" activeCell="K34" sqref="K34"/>
      <selection pane="bottomRight" activeCell="B17" sqref="B17"/>
    </sheetView>
  </sheetViews>
  <sheetFormatPr defaultColWidth="9.28515625" defaultRowHeight="12.75" x14ac:dyDescent="0.2"/>
  <cols>
    <col min="1" max="1" width="17.5703125" style="12" bestFit="1" customWidth="1"/>
    <col min="2" max="2" width="39.5703125" style="12" customWidth="1"/>
    <col min="3" max="3" width="27.140625" style="12" bestFit="1" customWidth="1"/>
    <col min="4" max="6" width="10.140625" style="13" bestFit="1" customWidth="1"/>
    <col min="7" max="7" width="8.42578125" style="13" bestFit="1" customWidth="1"/>
    <col min="8" max="8" width="7.42578125" style="13" bestFit="1" customWidth="1"/>
    <col min="9" max="9" width="9.140625" style="13" bestFit="1" customWidth="1"/>
    <col min="10" max="10" width="29.85546875" style="13" bestFit="1" customWidth="1"/>
    <col min="11" max="11" width="14.28515625" style="13" customWidth="1"/>
    <col min="12" max="12" width="13.7109375" style="13" customWidth="1"/>
    <col min="13" max="13" width="14.42578125" style="13" customWidth="1"/>
    <col min="14" max="14" width="10.28515625" style="15" bestFit="1" customWidth="1"/>
    <col min="15" max="16" width="8.5703125" style="14" bestFit="1" customWidth="1"/>
    <col min="17" max="17" width="5.7109375" style="17" customWidth="1"/>
    <col min="18" max="18" width="16" style="14" bestFit="1" customWidth="1"/>
    <col min="19" max="19" width="15.28515625" style="14" bestFit="1" customWidth="1"/>
    <col min="20" max="20" width="6.5703125" style="13" bestFit="1" customWidth="1"/>
    <col min="21" max="16384" width="9.28515625" style="12"/>
  </cols>
  <sheetData>
    <row r="1" spans="1:20" s="22" customFormat="1" x14ac:dyDescent="0.2">
      <c r="A1" s="77"/>
      <c r="B1" s="78" t="s">
        <v>41</v>
      </c>
      <c r="C1" s="78"/>
      <c r="D1" s="78"/>
      <c r="E1" s="79"/>
      <c r="F1" s="79"/>
      <c r="G1" s="79"/>
      <c r="H1" s="79"/>
      <c r="I1" s="79"/>
      <c r="J1" s="79"/>
      <c r="K1" s="79"/>
      <c r="L1" s="79"/>
      <c r="M1" s="79"/>
      <c r="N1" s="80"/>
      <c r="O1" s="81"/>
      <c r="P1" s="81"/>
      <c r="Q1" s="82"/>
      <c r="R1" s="83"/>
      <c r="S1" s="84"/>
      <c r="T1" s="85"/>
    </row>
    <row r="2" spans="1:20" s="22" customFormat="1" x14ac:dyDescent="0.2">
      <c r="A2" s="86"/>
      <c r="B2" s="87" t="s">
        <v>40</v>
      </c>
      <c r="C2" s="87"/>
      <c r="D2" s="87"/>
      <c r="E2" s="88"/>
      <c r="F2" s="89"/>
      <c r="G2" s="89"/>
      <c r="H2" s="89"/>
      <c r="I2" s="89"/>
      <c r="J2" s="89"/>
      <c r="K2" s="89"/>
      <c r="L2" s="89"/>
      <c r="M2" s="89"/>
      <c r="N2" s="90"/>
      <c r="O2" s="91"/>
      <c r="P2" s="91"/>
      <c r="Q2" s="92"/>
      <c r="R2" s="93"/>
      <c r="S2" s="94"/>
      <c r="T2" s="57"/>
    </row>
    <row r="3" spans="1:20" s="22" customFormat="1" x14ac:dyDescent="0.2">
      <c r="A3" s="86"/>
      <c r="B3" s="95" t="s">
        <v>0</v>
      </c>
      <c r="C3" s="95"/>
      <c r="D3" s="95"/>
      <c r="E3" s="96"/>
      <c r="F3" s="97"/>
      <c r="G3" s="97"/>
      <c r="H3" s="97"/>
      <c r="I3" s="97"/>
      <c r="J3" s="97"/>
      <c r="K3" s="97"/>
      <c r="L3" s="97"/>
      <c r="M3" s="97"/>
      <c r="N3" s="98"/>
      <c r="O3" s="99"/>
      <c r="P3" s="99"/>
      <c r="Q3" s="100"/>
      <c r="R3" s="101"/>
      <c r="S3" s="94"/>
      <c r="T3" s="57"/>
    </row>
    <row r="4" spans="1:20" s="22" customFormat="1" ht="13.5" thickBot="1" x14ac:dyDescent="0.25">
      <c r="A4" s="86"/>
      <c r="B4" s="95"/>
      <c r="C4" s="95"/>
      <c r="D4" s="96"/>
      <c r="E4" s="97"/>
      <c r="F4" s="97"/>
      <c r="G4" s="97"/>
      <c r="H4" s="97"/>
      <c r="I4" s="97"/>
      <c r="J4" s="97"/>
      <c r="K4" s="97"/>
      <c r="L4" s="97"/>
      <c r="M4" s="97"/>
      <c r="N4" s="98"/>
      <c r="O4" s="99"/>
      <c r="P4" s="99"/>
      <c r="Q4" s="100"/>
      <c r="R4" s="101"/>
      <c r="S4" s="94"/>
      <c r="T4" s="57"/>
    </row>
    <row r="5" spans="1:20" ht="15.75" customHeight="1" thickBot="1" x14ac:dyDescent="0.25">
      <c r="A5" s="26"/>
      <c r="B5" s="102"/>
      <c r="C5" s="103" t="s">
        <v>1</v>
      </c>
      <c r="D5" s="104"/>
      <c r="E5" s="105"/>
      <c r="F5" s="105"/>
      <c r="G5" s="105"/>
      <c r="H5" s="105"/>
      <c r="I5" s="105"/>
      <c r="J5" s="106"/>
      <c r="K5" s="106"/>
      <c r="L5" s="106"/>
      <c r="M5" s="106"/>
      <c r="N5" s="107"/>
      <c r="O5" s="108"/>
      <c r="P5" s="108"/>
      <c r="Q5" s="109"/>
      <c r="R5" s="110" t="s">
        <v>14</v>
      </c>
      <c r="S5" s="111"/>
      <c r="T5" s="27"/>
    </row>
    <row r="6" spans="1:20" ht="64.5" thickBot="1" x14ac:dyDescent="0.25">
      <c r="A6" s="112" t="s">
        <v>3</v>
      </c>
      <c r="B6" s="113" t="s">
        <v>8</v>
      </c>
      <c r="C6" s="114" t="s">
        <v>18</v>
      </c>
      <c r="D6" s="115" t="s">
        <v>9</v>
      </c>
      <c r="E6" s="115" t="s">
        <v>5</v>
      </c>
      <c r="F6" s="115" t="s">
        <v>20</v>
      </c>
      <c r="G6" s="113" t="s">
        <v>37</v>
      </c>
      <c r="H6" s="115" t="s">
        <v>38</v>
      </c>
      <c r="I6" s="116" t="s">
        <v>10</v>
      </c>
      <c r="J6" s="115" t="s">
        <v>11</v>
      </c>
      <c r="K6" s="117" t="s">
        <v>366</v>
      </c>
      <c r="L6" s="118" t="s">
        <v>367</v>
      </c>
      <c r="M6" s="117" t="s">
        <v>368</v>
      </c>
      <c r="N6" s="2" t="s">
        <v>27</v>
      </c>
      <c r="O6" s="1" t="s">
        <v>12</v>
      </c>
      <c r="P6" s="1" t="s">
        <v>13</v>
      </c>
      <c r="Q6" s="119"/>
      <c r="R6" s="1" t="s">
        <v>16</v>
      </c>
      <c r="S6" s="120" t="s">
        <v>17</v>
      </c>
      <c r="T6" s="117" t="s">
        <v>7</v>
      </c>
    </row>
    <row r="7" spans="1:20" hidden="1" x14ac:dyDescent="0.2">
      <c r="A7" s="12" t="s">
        <v>21</v>
      </c>
      <c r="B7" s="12" t="s">
        <v>22</v>
      </c>
      <c r="C7" s="12">
        <v>12345</v>
      </c>
      <c r="D7" s="13" t="s">
        <v>24</v>
      </c>
      <c r="E7" s="13">
        <v>13.2</v>
      </c>
      <c r="F7" s="13">
        <v>14.75</v>
      </c>
      <c r="G7" s="13">
        <v>50</v>
      </c>
      <c r="H7" s="13">
        <v>4.25</v>
      </c>
      <c r="I7" s="13">
        <v>100054</v>
      </c>
      <c r="J7" s="13" t="s">
        <v>25</v>
      </c>
      <c r="K7" s="217">
        <v>119</v>
      </c>
      <c r="L7" s="217">
        <v>117</v>
      </c>
      <c r="M7" s="217">
        <v>120</v>
      </c>
      <c r="N7" s="218">
        <v>45</v>
      </c>
      <c r="O7" s="217">
        <v>2</v>
      </c>
      <c r="P7" s="217">
        <v>90</v>
      </c>
      <c r="R7" s="217">
        <v>90</v>
      </c>
      <c r="S7" s="217">
        <v>0</v>
      </c>
    </row>
    <row r="8" spans="1:20" hidden="1" x14ac:dyDescent="0.2">
      <c r="I8" s="13">
        <v>100036</v>
      </c>
      <c r="J8" s="13" t="s">
        <v>26</v>
      </c>
      <c r="K8" s="217"/>
      <c r="L8" s="217" t="s">
        <v>369</v>
      </c>
      <c r="M8" s="217"/>
      <c r="N8" s="218">
        <v>1</v>
      </c>
      <c r="O8" s="217">
        <v>1.5</v>
      </c>
      <c r="P8" s="217">
        <v>1.5</v>
      </c>
      <c r="R8" s="217">
        <v>1.5</v>
      </c>
      <c r="S8" s="217">
        <v>0</v>
      </c>
    </row>
    <row r="9" spans="1:20" x14ac:dyDescent="0.2">
      <c r="A9" s="12" t="s">
        <v>370</v>
      </c>
      <c r="B9" s="12" t="s">
        <v>371</v>
      </c>
      <c r="C9" s="12">
        <v>10169</v>
      </c>
      <c r="D9" s="13" t="s">
        <v>24</v>
      </c>
      <c r="E9" s="24">
        <v>18.309999999999999</v>
      </c>
      <c r="F9" s="24">
        <v>19.77</v>
      </c>
      <c r="G9" s="13">
        <v>400</v>
      </c>
      <c r="H9" s="13">
        <v>4</v>
      </c>
      <c r="I9" s="13">
        <v>110227</v>
      </c>
      <c r="J9" s="22" t="s">
        <v>372</v>
      </c>
      <c r="K9" s="217">
        <v>39.549999999999997</v>
      </c>
      <c r="L9" s="217">
        <v>43.69</v>
      </c>
      <c r="M9" s="217">
        <v>42.9</v>
      </c>
      <c r="N9" s="15">
        <v>91.55</v>
      </c>
      <c r="O9" s="16">
        <v>8.3199999999999996E-2</v>
      </c>
      <c r="P9" s="14">
        <v>7.6169599999999997</v>
      </c>
      <c r="R9" s="14">
        <v>7.6169599999999997</v>
      </c>
      <c r="S9" s="14" t="s">
        <v>373</v>
      </c>
    </row>
    <row r="10" spans="1:20" x14ac:dyDescent="0.2">
      <c r="A10" s="12" t="s">
        <v>370</v>
      </c>
      <c r="B10" s="12" t="s">
        <v>374</v>
      </c>
      <c r="C10" s="12">
        <v>10215</v>
      </c>
      <c r="D10" s="13" t="s">
        <v>24</v>
      </c>
      <c r="E10" s="24">
        <v>31.86</v>
      </c>
      <c r="F10" s="24">
        <v>35.18</v>
      </c>
      <c r="G10" s="13">
        <v>702</v>
      </c>
      <c r="H10" s="13">
        <v>4</v>
      </c>
      <c r="I10" s="13">
        <v>110227</v>
      </c>
      <c r="J10" s="22" t="s">
        <v>372</v>
      </c>
      <c r="K10" s="217">
        <v>37.01</v>
      </c>
      <c r="L10" s="217">
        <v>44.4</v>
      </c>
      <c r="M10" s="217">
        <v>42.989999999999995</v>
      </c>
      <c r="N10" s="15">
        <v>159.30000000000001</v>
      </c>
      <c r="O10" s="16">
        <v>8.3199999999999996E-2</v>
      </c>
      <c r="P10" s="14">
        <v>13.25376</v>
      </c>
      <c r="R10" s="14">
        <v>13.25376</v>
      </c>
      <c r="S10" s="14" t="s">
        <v>373</v>
      </c>
    </row>
    <row r="11" spans="1:20" x14ac:dyDescent="0.2">
      <c r="A11" s="12" t="s">
        <v>370</v>
      </c>
      <c r="B11" s="12" t="s">
        <v>375</v>
      </c>
      <c r="C11" s="12">
        <v>10426</v>
      </c>
      <c r="D11" s="13" t="s">
        <v>24</v>
      </c>
      <c r="E11" s="24">
        <v>19.88</v>
      </c>
      <c r="F11" s="24">
        <v>21.41</v>
      </c>
      <c r="G11" s="13">
        <v>492</v>
      </c>
      <c r="H11" s="13">
        <v>4</v>
      </c>
      <c r="I11" s="13">
        <v>110227</v>
      </c>
      <c r="J11" s="22" t="s">
        <v>372</v>
      </c>
      <c r="K11" s="217">
        <v>37.65</v>
      </c>
      <c r="L11" s="217">
        <v>42.14</v>
      </c>
      <c r="M11" s="217">
        <v>41.29</v>
      </c>
      <c r="N11" s="15">
        <v>99.4</v>
      </c>
      <c r="O11" s="16">
        <v>8.3199999999999996E-2</v>
      </c>
      <c r="P11" s="14">
        <v>8.2700800000000001</v>
      </c>
      <c r="R11" s="14">
        <v>8.2700800000000001</v>
      </c>
      <c r="S11" s="14" t="s">
        <v>373</v>
      </c>
    </row>
    <row r="12" spans="1:20" x14ac:dyDescent="0.2">
      <c r="A12" s="12" t="s">
        <v>370</v>
      </c>
      <c r="B12" s="12" t="s">
        <v>376</v>
      </c>
      <c r="C12" s="12">
        <v>10630</v>
      </c>
      <c r="D12" s="13" t="s">
        <v>24</v>
      </c>
      <c r="E12" s="24">
        <v>9.75</v>
      </c>
      <c r="F12" s="24">
        <v>10.7</v>
      </c>
      <c r="G12" s="13">
        <v>180</v>
      </c>
      <c r="H12" s="13">
        <v>4</v>
      </c>
      <c r="I12" s="13">
        <v>110227</v>
      </c>
      <c r="J12" s="22" t="s">
        <v>372</v>
      </c>
      <c r="K12" s="217">
        <v>25.800000000000004</v>
      </c>
      <c r="L12" s="217">
        <v>28.050000000000004</v>
      </c>
      <c r="M12" s="217">
        <v>27.620000000000005</v>
      </c>
      <c r="N12" s="15">
        <v>48.75</v>
      </c>
      <c r="O12" s="16">
        <v>8.3199999999999996E-2</v>
      </c>
      <c r="P12" s="14">
        <v>4.056</v>
      </c>
      <c r="R12" s="14">
        <v>4.056</v>
      </c>
      <c r="S12" s="14" t="s">
        <v>373</v>
      </c>
    </row>
    <row r="13" spans="1:20" x14ac:dyDescent="0.2">
      <c r="A13" s="12" t="s">
        <v>370</v>
      </c>
      <c r="B13" s="12" t="s">
        <v>377</v>
      </c>
      <c r="C13" s="12">
        <v>10799</v>
      </c>
      <c r="D13" s="13" t="s">
        <v>24</v>
      </c>
      <c r="E13" s="24">
        <v>21</v>
      </c>
      <c r="F13" s="24">
        <v>22.56</v>
      </c>
      <c r="G13" s="13">
        <v>504</v>
      </c>
      <c r="H13" s="13">
        <v>4</v>
      </c>
      <c r="I13" s="13">
        <v>110227</v>
      </c>
      <c r="J13" s="22" t="s">
        <v>372</v>
      </c>
      <c r="K13" s="217">
        <v>37.650000000000006</v>
      </c>
      <c r="L13" s="217">
        <v>42.390000000000008</v>
      </c>
      <c r="M13" s="217">
        <v>41.480000000000011</v>
      </c>
      <c r="N13" s="15">
        <v>105</v>
      </c>
      <c r="O13" s="16">
        <v>8.3199999999999996E-2</v>
      </c>
      <c r="P13" s="14">
        <v>8.7359999999999989</v>
      </c>
      <c r="R13" s="14">
        <v>8.7359999999999989</v>
      </c>
      <c r="S13" s="14" t="s">
        <v>373</v>
      </c>
    </row>
    <row r="14" spans="1:20" x14ac:dyDescent="0.2">
      <c r="A14" s="12" t="s">
        <v>370</v>
      </c>
      <c r="B14" s="12" t="s">
        <v>378</v>
      </c>
      <c r="C14" s="12">
        <v>10861</v>
      </c>
      <c r="D14" s="13" t="s">
        <v>24</v>
      </c>
      <c r="E14" s="24">
        <v>16.66</v>
      </c>
      <c r="F14" s="24">
        <v>18.14</v>
      </c>
      <c r="G14" s="13">
        <v>230</v>
      </c>
      <c r="H14" s="13">
        <v>4</v>
      </c>
      <c r="I14" s="13">
        <v>110227</v>
      </c>
      <c r="J14" s="22" t="s">
        <v>372</v>
      </c>
      <c r="K14" s="217">
        <v>42.85</v>
      </c>
      <c r="L14" s="217">
        <v>46.660000000000004</v>
      </c>
      <c r="M14" s="217">
        <v>45.93</v>
      </c>
      <c r="N14" s="15">
        <v>83.3</v>
      </c>
      <c r="O14" s="16">
        <v>8.3199999999999996E-2</v>
      </c>
      <c r="P14" s="14">
        <v>6.9305599999999998</v>
      </c>
      <c r="R14" s="14">
        <v>6.9305599999999998</v>
      </c>
      <c r="S14" s="14" t="s">
        <v>373</v>
      </c>
    </row>
    <row r="15" spans="1:20" x14ac:dyDescent="0.2">
      <c r="A15" s="12" t="s">
        <v>370</v>
      </c>
      <c r="B15" s="12" t="s">
        <v>379</v>
      </c>
      <c r="C15" s="12">
        <v>20922</v>
      </c>
      <c r="D15" s="13" t="s">
        <v>24</v>
      </c>
      <c r="E15" s="24">
        <v>13.5</v>
      </c>
      <c r="F15" s="24">
        <v>15.98</v>
      </c>
      <c r="G15" s="13">
        <v>264</v>
      </c>
      <c r="H15" s="13">
        <v>4</v>
      </c>
      <c r="I15" s="13">
        <v>110227</v>
      </c>
      <c r="J15" s="22" t="s">
        <v>372</v>
      </c>
      <c r="K15" s="217">
        <v>41.7</v>
      </c>
      <c r="L15" s="217">
        <v>45.06</v>
      </c>
      <c r="M15" s="217">
        <v>44.42</v>
      </c>
      <c r="N15" s="15">
        <v>67.5</v>
      </c>
      <c r="O15" s="16">
        <v>8.3199999999999996E-2</v>
      </c>
      <c r="P15" s="14">
        <v>5.6159999999999997</v>
      </c>
      <c r="R15" s="14">
        <v>5.6159999999999997</v>
      </c>
      <c r="S15" s="14" t="s">
        <v>373</v>
      </c>
    </row>
    <row r="16" spans="1:20" x14ac:dyDescent="0.2">
      <c r="A16" s="12" t="s">
        <v>370</v>
      </c>
      <c r="B16" s="12" t="s">
        <v>380</v>
      </c>
      <c r="C16" s="12">
        <v>76468</v>
      </c>
      <c r="D16" s="13" t="s">
        <v>24</v>
      </c>
      <c r="E16" s="24">
        <v>21</v>
      </c>
      <c r="F16" s="24">
        <v>22.56</v>
      </c>
      <c r="G16" s="13">
        <v>504</v>
      </c>
      <c r="H16" s="13">
        <v>4</v>
      </c>
      <c r="I16" s="13">
        <v>110227</v>
      </c>
      <c r="J16" s="22" t="s">
        <v>372</v>
      </c>
      <c r="K16" s="217">
        <v>37.65</v>
      </c>
      <c r="L16" s="217">
        <v>42.39</v>
      </c>
      <c r="M16" s="217">
        <v>41.48</v>
      </c>
      <c r="N16" s="15">
        <v>105</v>
      </c>
      <c r="O16" s="16">
        <v>8.3199999999999996E-2</v>
      </c>
      <c r="P16" s="14">
        <v>8.7359999999999989</v>
      </c>
      <c r="R16" s="14">
        <v>8.7359999999999989</v>
      </c>
      <c r="S16" s="14" t="s">
        <v>373</v>
      </c>
    </row>
    <row r="17" spans="1:19" x14ac:dyDescent="0.2">
      <c r="A17" s="12" t="s">
        <v>370</v>
      </c>
      <c r="B17" s="12" t="s">
        <v>381</v>
      </c>
      <c r="C17" s="12">
        <v>94595</v>
      </c>
      <c r="D17" s="13" t="s">
        <v>24</v>
      </c>
      <c r="E17" s="24">
        <v>13.5</v>
      </c>
      <c r="F17" s="24">
        <v>15.98</v>
      </c>
      <c r="G17" s="13">
        <v>264</v>
      </c>
      <c r="H17" s="13">
        <v>4</v>
      </c>
      <c r="I17" s="13">
        <v>110227</v>
      </c>
      <c r="J17" s="22" t="s">
        <v>372</v>
      </c>
      <c r="K17" s="217">
        <v>41.70000000000001</v>
      </c>
      <c r="L17" s="217">
        <v>45.060000000000009</v>
      </c>
      <c r="M17" s="217">
        <v>44.420000000000009</v>
      </c>
      <c r="N17" s="15">
        <v>67.5</v>
      </c>
      <c r="O17" s="16">
        <v>8.3199999999999996E-2</v>
      </c>
      <c r="P17" s="14">
        <v>5.6159999999999997</v>
      </c>
      <c r="R17" s="14">
        <v>5.6159999999999997</v>
      </c>
      <c r="S17" s="14" t="s">
        <v>373</v>
      </c>
    </row>
    <row r="18" spans="1:19" x14ac:dyDescent="0.2">
      <c r="A18" s="12" t="s">
        <v>370</v>
      </c>
      <c r="B18" s="12" t="s">
        <v>382</v>
      </c>
      <c r="C18" s="12">
        <v>10166</v>
      </c>
      <c r="D18" s="13" t="s">
        <v>24</v>
      </c>
      <c r="E18" s="24">
        <v>10.537000000000001</v>
      </c>
      <c r="F18" s="24">
        <v>11.47</v>
      </c>
      <c r="G18" s="13">
        <v>138</v>
      </c>
      <c r="H18" s="13">
        <v>4</v>
      </c>
      <c r="I18" s="13">
        <v>110381</v>
      </c>
      <c r="J18" s="13" t="s">
        <v>383</v>
      </c>
      <c r="K18" s="217">
        <v>27.449999999999996</v>
      </c>
      <c r="L18" s="217">
        <v>29.879999999999995</v>
      </c>
      <c r="M18" s="217">
        <v>29.409999999999997</v>
      </c>
      <c r="N18" s="15">
        <v>8.7100000000000009</v>
      </c>
      <c r="O18" s="16">
        <v>0.64249999999999996</v>
      </c>
      <c r="P18" s="14">
        <v>5.5961750000000006</v>
      </c>
      <c r="R18" s="14">
        <v>5.5961750000000006</v>
      </c>
      <c r="S18" s="14" t="s">
        <v>373</v>
      </c>
    </row>
    <row r="19" spans="1:19" x14ac:dyDescent="0.2">
      <c r="A19" s="12" t="s">
        <v>370</v>
      </c>
      <c r="B19" s="12" t="s">
        <v>384</v>
      </c>
      <c r="C19" s="12">
        <v>10302</v>
      </c>
      <c r="D19" s="13" t="s">
        <v>24</v>
      </c>
      <c r="E19" s="24">
        <v>9.843</v>
      </c>
      <c r="F19" s="24">
        <v>10.85</v>
      </c>
      <c r="G19" s="13">
        <v>138</v>
      </c>
      <c r="H19" s="13">
        <v>4</v>
      </c>
      <c r="I19" s="13">
        <v>110381</v>
      </c>
      <c r="J19" s="13" t="s">
        <v>383</v>
      </c>
      <c r="K19" s="217">
        <v>24.150000000000002</v>
      </c>
      <c r="L19" s="217">
        <v>26.430000000000003</v>
      </c>
      <c r="M19" s="217">
        <v>25.990000000000002</v>
      </c>
      <c r="N19" s="15">
        <v>8.8699999999999992</v>
      </c>
      <c r="O19" s="16">
        <v>0.64249999999999996</v>
      </c>
      <c r="P19" s="14">
        <v>5.698974999999999</v>
      </c>
      <c r="R19" s="14">
        <v>5.698974999999999</v>
      </c>
      <c r="S19" s="14" t="s">
        <v>373</v>
      </c>
    </row>
    <row r="20" spans="1:19" x14ac:dyDescent="0.2">
      <c r="A20" s="12" t="s">
        <v>370</v>
      </c>
      <c r="B20" s="12" t="s">
        <v>385</v>
      </c>
      <c r="C20" s="12">
        <v>54914</v>
      </c>
      <c r="D20" s="13" t="s">
        <v>24</v>
      </c>
      <c r="E20" s="24">
        <v>10.157999999999999</v>
      </c>
      <c r="F20" s="24">
        <v>11.16</v>
      </c>
      <c r="G20" s="13">
        <v>138</v>
      </c>
      <c r="H20" s="13">
        <v>4</v>
      </c>
      <c r="I20" s="13">
        <v>110381</v>
      </c>
      <c r="J20" s="13" t="s">
        <v>383</v>
      </c>
      <c r="K20" s="217">
        <v>24.150000000000002</v>
      </c>
      <c r="L20" s="217">
        <v>26.490000000000002</v>
      </c>
      <c r="M20" s="217">
        <v>26.05</v>
      </c>
      <c r="N20" s="15">
        <v>8.74</v>
      </c>
      <c r="O20" s="16">
        <v>0.64249999999999996</v>
      </c>
      <c r="P20" s="14">
        <v>5.6154500000000001</v>
      </c>
      <c r="R20" s="14">
        <v>5.6154500000000001</v>
      </c>
      <c r="S20" s="14" t="s">
        <v>373</v>
      </c>
    </row>
    <row r="21" spans="1:19" x14ac:dyDescent="0.2">
      <c r="A21" s="12" t="s">
        <v>370</v>
      </c>
      <c r="B21" s="12" t="s">
        <v>386</v>
      </c>
      <c r="C21" s="12">
        <v>82948</v>
      </c>
      <c r="D21" s="13" t="s">
        <v>24</v>
      </c>
      <c r="E21" s="24">
        <v>11.16</v>
      </c>
      <c r="F21" s="24">
        <v>12.17</v>
      </c>
      <c r="G21" s="13">
        <v>138</v>
      </c>
      <c r="H21" s="13">
        <v>4</v>
      </c>
      <c r="I21" s="13">
        <v>110381</v>
      </c>
      <c r="J21" s="13" t="s">
        <v>383</v>
      </c>
      <c r="K21" s="217">
        <v>22.3</v>
      </c>
      <c r="L21" s="217">
        <v>24.86</v>
      </c>
      <c r="M21" s="217">
        <v>24.37</v>
      </c>
      <c r="N21" s="15">
        <v>8.83</v>
      </c>
      <c r="O21" s="16">
        <v>0.64249999999999996</v>
      </c>
      <c r="P21" s="14">
        <v>5.6732749999999994</v>
      </c>
      <c r="R21" s="14">
        <v>5.6732749999999994</v>
      </c>
      <c r="S21" s="14" t="s">
        <v>373</v>
      </c>
    </row>
    <row r="22" spans="1:19" x14ac:dyDescent="0.2">
      <c r="A22" s="12" t="s">
        <v>370</v>
      </c>
      <c r="B22" s="12" t="s">
        <v>380</v>
      </c>
      <c r="C22" s="12">
        <v>35749</v>
      </c>
      <c r="D22" s="13" t="s">
        <v>24</v>
      </c>
      <c r="E22" s="24">
        <v>5.15</v>
      </c>
      <c r="F22" s="24">
        <v>6.3849999999999998</v>
      </c>
      <c r="G22" s="13">
        <v>125</v>
      </c>
      <c r="H22" s="13">
        <v>4</v>
      </c>
      <c r="I22" s="13">
        <v>110227</v>
      </c>
      <c r="J22" s="22" t="s">
        <v>372</v>
      </c>
      <c r="K22" s="217">
        <v>16.420000000000002</v>
      </c>
      <c r="L22" s="217">
        <v>17.760000000000002</v>
      </c>
      <c r="M22" s="217">
        <v>17.510000000000002</v>
      </c>
      <c r="N22" s="15">
        <v>29.5</v>
      </c>
      <c r="O22" s="16">
        <v>8.3199999999999996E-2</v>
      </c>
      <c r="P22" s="14">
        <v>2.4543999999999997</v>
      </c>
      <c r="R22" s="14">
        <v>2.4543999999999997</v>
      </c>
      <c r="S22" s="14" t="s">
        <v>373</v>
      </c>
    </row>
    <row r="23" spans="1:19" x14ac:dyDescent="0.2">
      <c r="A23" s="12" t="s">
        <v>370</v>
      </c>
      <c r="B23" s="12" t="s">
        <v>387</v>
      </c>
      <c r="C23" s="12">
        <v>46634</v>
      </c>
      <c r="D23" s="13" t="s">
        <v>24</v>
      </c>
      <c r="E23" s="24">
        <v>11.63</v>
      </c>
      <c r="F23" s="24">
        <v>13.58</v>
      </c>
      <c r="G23" s="13">
        <v>150</v>
      </c>
      <c r="H23" s="13">
        <v>4</v>
      </c>
      <c r="I23" s="13">
        <v>110381</v>
      </c>
      <c r="J23" s="13" t="s">
        <v>383</v>
      </c>
      <c r="K23" s="217">
        <v>27.1</v>
      </c>
      <c r="L23" s="217">
        <v>30.95</v>
      </c>
      <c r="M23" s="217">
        <v>30.41</v>
      </c>
      <c r="N23" s="15">
        <v>9.25</v>
      </c>
      <c r="O23" s="16">
        <v>0.64249999999999996</v>
      </c>
      <c r="P23" s="14">
        <v>5.9431249999999993</v>
      </c>
      <c r="R23" s="14">
        <v>5.9431249999999993</v>
      </c>
      <c r="S23" s="14" t="s">
        <v>373</v>
      </c>
    </row>
    <row r="24" spans="1:19" x14ac:dyDescent="0.2">
      <c r="N24" s="218"/>
      <c r="O24" s="217"/>
      <c r="P24" s="217"/>
      <c r="R24" s="217"/>
      <c r="S24" s="217"/>
    </row>
  </sheetData>
  <protectedRanges>
    <protectedRange password="8F60" sqref="S6" name="Calculations_40"/>
  </protectedRanges>
  <conditionalFormatting sqref="C4:C6">
    <cfRule type="duplicateValues" dxfId="290" priority="3"/>
  </conditionalFormatting>
  <conditionalFormatting sqref="D4:D6">
    <cfRule type="duplicateValues" dxfId="289" priority="4"/>
  </conditionalFormatting>
  <conditionalFormatting sqref="D1:D3">
    <cfRule type="duplicateValues" dxfId="288" priority="1"/>
  </conditionalFormatting>
  <conditionalFormatting sqref="E1:E3">
    <cfRule type="duplicateValues" dxfId="287" priority="2"/>
  </conditionalFormatting>
  <pageMargins left="0.7" right="0.7" top="0.75" bottom="0.75" header="0.3" footer="0.3"/>
  <pageSetup orientation="portrait" verticalDpi="0"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6ED990-30E0-4DE3-9D00-7E77EC1AABBE}">
  <dimension ref="A1:T43"/>
  <sheetViews>
    <sheetView workbookViewId="0">
      <pane xSplit="3" ySplit="6" topLeftCell="H7" activePane="bottomRight" state="frozen"/>
      <selection activeCell="K34" sqref="K34"/>
      <selection pane="topRight" activeCell="K34" sqref="K34"/>
      <selection pane="bottomLeft" activeCell="K34" sqref="K34"/>
      <selection pane="bottomRight" activeCell="K31" sqref="K31"/>
    </sheetView>
  </sheetViews>
  <sheetFormatPr defaultColWidth="9.28515625" defaultRowHeight="12.75" x14ac:dyDescent="0.2"/>
  <cols>
    <col min="1" max="1" width="9.5703125" style="12" bestFit="1" customWidth="1"/>
    <col min="2" max="2" width="32.28515625" style="12" customWidth="1"/>
    <col min="3" max="3" width="15.7109375" style="12" customWidth="1"/>
    <col min="4" max="6" width="10.28515625" style="13" bestFit="1" customWidth="1"/>
    <col min="7" max="7" width="8.42578125" style="13" bestFit="1" customWidth="1"/>
    <col min="8" max="8" width="7.42578125" style="13" bestFit="1" customWidth="1"/>
    <col min="9" max="9" width="9.28515625" style="13"/>
    <col min="10" max="10" width="37" style="13" bestFit="1" customWidth="1"/>
    <col min="11" max="11" width="16.85546875" style="13" bestFit="1" customWidth="1"/>
    <col min="12" max="12" width="21.7109375" style="13" customWidth="1"/>
    <col min="13" max="13" width="20.7109375" style="13" customWidth="1"/>
    <col min="14" max="14" width="10.28515625" style="15" bestFit="1" customWidth="1"/>
    <col min="15" max="16" width="8.5703125" style="14" bestFit="1" customWidth="1"/>
    <col min="17" max="17" width="5.7109375" style="17" customWidth="1"/>
    <col min="18" max="18" width="16" style="14" bestFit="1" customWidth="1"/>
    <col min="19" max="19" width="15.7109375" style="14" bestFit="1" customWidth="1"/>
    <col min="20" max="20" width="8.7109375" style="13" customWidth="1"/>
    <col min="21" max="16384" width="9.28515625" style="12"/>
  </cols>
  <sheetData>
    <row r="1" spans="1:20" s="22" customFormat="1" x14ac:dyDescent="0.2">
      <c r="A1" s="77"/>
      <c r="B1" s="78" t="s">
        <v>41</v>
      </c>
      <c r="C1" s="78"/>
      <c r="D1" s="78"/>
      <c r="E1" s="79"/>
      <c r="F1" s="79"/>
      <c r="G1" s="79"/>
      <c r="H1" s="79"/>
      <c r="I1" s="79"/>
      <c r="J1" s="79"/>
      <c r="K1" s="79"/>
      <c r="L1" s="79"/>
      <c r="M1" s="79"/>
      <c r="N1" s="80"/>
      <c r="O1" s="81"/>
      <c r="P1" s="81"/>
      <c r="Q1" s="82"/>
      <c r="R1" s="83"/>
      <c r="S1" s="84"/>
      <c r="T1" s="85"/>
    </row>
    <row r="2" spans="1:20" s="22" customFormat="1" x14ac:dyDescent="0.2">
      <c r="A2" s="86"/>
      <c r="B2" s="87" t="s">
        <v>40</v>
      </c>
      <c r="C2" s="87"/>
      <c r="D2" s="87"/>
      <c r="E2" s="88"/>
      <c r="F2" s="89"/>
      <c r="G2" s="89"/>
      <c r="H2" s="89"/>
      <c r="I2" s="89"/>
      <c r="J2" s="89"/>
      <c r="K2" s="89"/>
      <c r="L2" s="89"/>
      <c r="M2" s="89"/>
      <c r="N2" s="90"/>
      <c r="O2" s="91"/>
      <c r="P2" s="91"/>
      <c r="Q2" s="92"/>
      <c r="R2" s="93"/>
      <c r="S2" s="94"/>
      <c r="T2" s="57"/>
    </row>
    <row r="3" spans="1:20" s="22" customFormat="1" x14ac:dyDescent="0.2">
      <c r="A3" s="86"/>
      <c r="B3" s="95" t="s">
        <v>0</v>
      </c>
      <c r="C3" s="95"/>
      <c r="D3" s="95"/>
      <c r="E3" s="96"/>
      <c r="F3" s="97"/>
      <c r="G3" s="97"/>
      <c r="H3" s="97"/>
      <c r="I3" s="97"/>
      <c r="J3" s="97"/>
      <c r="K3" s="97"/>
      <c r="L3" s="97"/>
      <c r="M3" s="97"/>
      <c r="N3" s="98"/>
      <c r="O3" s="99"/>
      <c r="P3" s="99"/>
      <c r="Q3" s="100"/>
      <c r="R3" s="101"/>
      <c r="S3" s="94"/>
      <c r="T3" s="57"/>
    </row>
    <row r="4" spans="1:20" s="22" customFormat="1" ht="13.5" thickBot="1" x14ac:dyDescent="0.25">
      <c r="A4" s="86"/>
      <c r="B4" s="95"/>
      <c r="C4" s="95"/>
      <c r="D4" s="96"/>
      <c r="E4" s="97"/>
      <c r="F4" s="97"/>
      <c r="G4" s="97"/>
      <c r="H4" s="97"/>
      <c r="I4" s="97"/>
      <c r="J4" s="97"/>
      <c r="K4" s="97"/>
      <c r="L4" s="97"/>
      <c r="M4" s="97"/>
      <c r="N4" s="98"/>
      <c r="O4" s="99"/>
      <c r="P4" s="99"/>
      <c r="Q4" s="100"/>
      <c r="R4" s="101"/>
      <c r="S4" s="94"/>
      <c r="T4" s="57"/>
    </row>
    <row r="5" spans="1:20" ht="15.75" customHeight="1" thickBot="1" x14ac:dyDescent="0.25">
      <c r="A5" s="26"/>
      <c r="B5" s="102"/>
      <c r="C5" s="103" t="s">
        <v>1</v>
      </c>
      <c r="D5" s="104"/>
      <c r="E5" s="105"/>
      <c r="F5" s="105"/>
      <c r="G5" s="105"/>
      <c r="H5" s="105"/>
      <c r="I5" s="105"/>
      <c r="J5" s="106"/>
      <c r="K5" s="106"/>
      <c r="L5" s="106"/>
      <c r="M5" s="106"/>
      <c r="N5" s="107"/>
      <c r="O5" s="108"/>
      <c r="P5" s="108"/>
      <c r="Q5" s="109"/>
      <c r="R5" s="110" t="s">
        <v>14</v>
      </c>
      <c r="S5" s="111"/>
      <c r="T5" s="27"/>
    </row>
    <row r="6" spans="1:20" ht="64.5" thickBot="1" x14ac:dyDescent="0.25">
      <c r="A6" s="112" t="s">
        <v>3</v>
      </c>
      <c r="B6" s="113" t="s">
        <v>8</v>
      </c>
      <c r="C6" s="114" t="s">
        <v>18</v>
      </c>
      <c r="D6" s="115" t="s">
        <v>9</v>
      </c>
      <c r="E6" s="115" t="s">
        <v>5</v>
      </c>
      <c r="F6" s="115" t="s">
        <v>20</v>
      </c>
      <c r="G6" s="113" t="s">
        <v>37</v>
      </c>
      <c r="H6" s="115" t="s">
        <v>38</v>
      </c>
      <c r="I6" s="116" t="s">
        <v>10</v>
      </c>
      <c r="J6" s="115" t="s">
        <v>11</v>
      </c>
      <c r="K6" s="219" t="s">
        <v>388</v>
      </c>
      <c r="L6" s="220" t="s">
        <v>389</v>
      </c>
      <c r="M6" s="219" t="s">
        <v>390</v>
      </c>
      <c r="N6" s="20" t="s">
        <v>27</v>
      </c>
      <c r="O6" s="1" t="s">
        <v>12</v>
      </c>
      <c r="P6" s="1" t="s">
        <v>13</v>
      </c>
      <c r="Q6" s="119"/>
      <c r="R6" s="21" t="s">
        <v>16</v>
      </c>
      <c r="S6" s="221" t="s">
        <v>17</v>
      </c>
      <c r="T6" s="219" t="s">
        <v>7</v>
      </c>
    </row>
    <row r="7" spans="1:20" x14ac:dyDescent="0.2">
      <c r="A7" s="12" t="s">
        <v>391</v>
      </c>
      <c r="B7" s="12" t="s">
        <v>392</v>
      </c>
      <c r="C7" s="12">
        <v>402911</v>
      </c>
      <c r="D7" s="13" t="s">
        <v>24</v>
      </c>
      <c r="E7" s="13">
        <v>10.5</v>
      </c>
      <c r="F7" s="222"/>
      <c r="G7" s="13">
        <v>168</v>
      </c>
      <c r="H7" s="13" t="s">
        <v>393</v>
      </c>
      <c r="I7" s="13">
        <v>110242</v>
      </c>
      <c r="J7" s="13" t="s">
        <v>336</v>
      </c>
      <c r="K7" s="14">
        <v>35.1</v>
      </c>
      <c r="L7" s="14">
        <v>35.1</v>
      </c>
      <c r="M7" s="14">
        <v>35.1</v>
      </c>
      <c r="N7" s="15">
        <v>10.5</v>
      </c>
      <c r="O7" s="16">
        <v>1.7956000000000001</v>
      </c>
      <c r="P7" s="14">
        <v>18.850000000000001</v>
      </c>
      <c r="R7" s="14">
        <v>16.25</v>
      </c>
      <c r="S7" s="14">
        <v>0</v>
      </c>
      <c r="T7" s="22"/>
    </row>
    <row r="8" spans="1:20" x14ac:dyDescent="0.2">
      <c r="A8" s="12" t="s">
        <v>391</v>
      </c>
      <c r="B8" s="12" t="s">
        <v>394</v>
      </c>
      <c r="C8" s="12">
        <v>402931</v>
      </c>
      <c r="D8" s="13" t="s">
        <v>24</v>
      </c>
      <c r="E8" s="13">
        <v>10.5</v>
      </c>
      <c r="F8" s="222"/>
      <c r="G8" s="13">
        <v>168</v>
      </c>
      <c r="H8" s="13" t="s">
        <v>393</v>
      </c>
      <c r="I8" s="13">
        <v>110242</v>
      </c>
      <c r="J8" s="13" t="s">
        <v>336</v>
      </c>
      <c r="K8" s="14">
        <v>35.1</v>
      </c>
      <c r="L8" s="14">
        <v>35.1</v>
      </c>
      <c r="M8" s="14">
        <v>35.1</v>
      </c>
      <c r="N8" s="15">
        <v>10.5</v>
      </c>
      <c r="O8" s="16">
        <v>1.7956000000000001</v>
      </c>
      <c r="P8" s="14">
        <v>18.850000000000001</v>
      </c>
      <c r="R8" s="14">
        <v>16.25</v>
      </c>
      <c r="S8" s="14">
        <v>0</v>
      </c>
    </row>
    <row r="9" spans="1:20" x14ac:dyDescent="0.2">
      <c r="A9" s="12" t="s">
        <v>391</v>
      </c>
      <c r="B9" s="12" t="s">
        <v>395</v>
      </c>
      <c r="C9" s="12">
        <v>402951</v>
      </c>
      <c r="D9" s="13" t="s">
        <v>24</v>
      </c>
      <c r="E9" s="13">
        <v>10.5</v>
      </c>
      <c r="F9" s="222"/>
      <c r="G9" s="13">
        <v>168</v>
      </c>
      <c r="H9" s="13" t="s">
        <v>393</v>
      </c>
      <c r="I9" s="13">
        <v>110242</v>
      </c>
      <c r="J9" s="13" t="s">
        <v>336</v>
      </c>
      <c r="K9" s="14">
        <v>30.67</v>
      </c>
      <c r="L9" s="14">
        <v>30.67</v>
      </c>
      <c r="M9" s="14">
        <v>30.67</v>
      </c>
      <c r="N9" s="15">
        <v>10.5</v>
      </c>
      <c r="O9" s="16">
        <v>1.7956000000000001</v>
      </c>
      <c r="P9" s="14">
        <v>18.850000000000001</v>
      </c>
      <c r="R9" s="14">
        <v>11.82</v>
      </c>
      <c r="S9" s="14">
        <v>0</v>
      </c>
    </row>
    <row r="10" spans="1:20" x14ac:dyDescent="0.2">
      <c r="A10" s="12" t="s">
        <v>391</v>
      </c>
      <c r="B10" s="12" t="s">
        <v>396</v>
      </c>
      <c r="C10" s="12">
        <v>402921</v>
      </c>
      <c r="D10" s="13" t="s">
        <v>24</v>
      </c>
      <c r="E10" s="13">
        <v>10.5</v>
      </c>
      <c r="F10" s="222"/>
      <c r="G10" s="13">
        <v>168</v>
      </c>
      <c r="H10" s="13" t="s">
        <v>393</v>
      </c>
      <c r="I10" s="13">
        <v>110242</v>
      </c>
      <c r="J10" s="13" t="s">
        <v>336</v>
      </c>
      <c r="K10" s="14">
        <v>36.950000000000003</v>
      </c>
      <c r="L10" s="14">
        <v>36.950000000000003</v>
      </c>
      <c r="M10" s="14">
        <v>36.950000000000003</v>
      </c>
      <c r="N10" s="15">
        <v>10.5</v>
      </c>
      <c r="O10" s="16">
        <v>1.7956000000000001</v>
      </c>
      <c r="P10" s="14">
        <v>18.850000000000001</v>
      </c>
      <c r="R10" s="14">
        <v>18.100000000000001</v>
      </c>
      <c r="S10" s="14">
        <v>0</v>
      </c>
    </row>
    <row r="11" spans="1:20" x14ac:dyDescent="0.2">
      <c r="A11" s="12" t="s">
        <v>391</v>
      </c>
      <c r="B11" s="12" t="s">
        <v>397</v>
      </c>
      <c r="C11" s="12">
        <v>402941</v>
      </c>
      <c r="D11" s="13" t="s">
        <v>24</v>
      </c>
      <c r="E11" s="13">
        <v>10.5</v>
      </c>
      <c r="F11" s="222"/>
      <c r="G11" s="13">
        <v>168</v>
      </c>
      <c r="H11" s="13" t="s">
        <v>393</v>
      </c>
      <c r="I11" s="13">
        <v>110242</v>
      </c>
      <c r="J11" s="13" t="s">
        <v>336</v>
      </c>
      <c r="K11" s="14">
        <v>36.950000000000003</v>
      </c>
      <c r="L11" s="14">
        <v>36.950000000000003</v>
      </c>
      <c r="M11" s="14">
        <v>36.950000000000003</v>
      </c>
      <c r="N11" s="15">
        <v>10.5</v>
      </c>
      <c r="O11" s="16">
        <v>1.7956000000000001</v>
      </c>
      <c r="P11" s="14">
        <v>18.850000000000001</v>
      </c>
      <c r="R11" s="14">
        <v>18.100000000000001</v>
      </c>
      <c r="S11" s="14">
        <v>0</v>
      </c>
    </row>
    <row r="12" spans="1:20" x14ac:dyDescent="0.2">
      <c r="A12" s="12" t="s">
        <v>391</v>
      </c>
      <c r="B12" s="12" t="s">
        <v>398</v>
      </c>
      <c r="C12" s="12">
        <v>402991</v>
      </c>
      <c r="D12" s="13" t="s">
        <v>24</v>
      </c>
      <c r="E12" s="13">
        <v>10.5</v>
      </c>
      <c r="F12" s="222"/>
      <c r="G12" s="13">
        <v>168</v>
      </c>
      <c r="H12" s="13" t="s">
        <v>393</v>
      </c>
      <c r="I12" s="13">
        <v>110242</v>
      </c>
      <c r="J12" s="13" t="s">
        <v>336</v>
      </c>
      <c r="K12" s="14">
        <v>31.13</v>
      </c>
      <c r="L12" s="14">
        <v>31.13</v>
      </c>
      <c r="M12" s="14">
        <v>31.13</v>
      </c>
      <c r="N12" s="15">
        <v>10.5</v>
      </c>
      <c r="O12" s="16">
        <v>1.7956000000000001</v>
      </c>
      <c r="P12" s="14">
        <v>18.850000000000001</v>
      </c>
      <c r="R12" s="14">
        <v>12.279999999999998</v>
      </c>
      <c r="S12" s="14">
        <v>0</v>
      </c>
    </row>
    <row r="13" spans="1:20" x14ac:dyDescent="0.2">
      <c r="A13" s="12" t="s">
        <v>391</v>
      </c>
      <c r="B13" s="12" t="s">
        <v>399</v>
      </c>
      <c r="C13" s="12">
        <v>755361</v>
      </c>
      <c r="D13" s="13" t="s">
        <v>24</v>
      </c>
      <c r="E13" s="13">
        <v>20</v>
      </c>
      <c r="F13" s="222"/>
      <c r="G13" s="13">
        <v>320</v>
      </c>
      <c r="H13" s="13" t="s">
        <v>393</v>
      </c>
      <c r="I13" s="13">
        <v>110242</v>
      </c>
      <c r="J13" s="13" t="s">
        <v>336</v>
      </c>
      <c r="K13" s="14">
        <v>48.48</v>
      </c>
      <c r="L13" s="14">
        <v>48.48</v>
      </c>
      <c r="M13" s="14">
        <v>48.48</v>
      </c>
      <c r="N13" s="15">
        <v>20.329999999999998</v>
      </c>
      <c r="O13" s="16">
        <v>1.7956000000000001</v>
      </c>
      <c r="P13" s="14">
        <v>36.5</v>
      </c>
      <c r="R13" s="14">
        <v>11.979999999999997</v>
      </c>
      <c r="S13" s="14">
        <v>0</v>
      </c>
    </row>
    <row r="14" spans="1:20" x14ac:dyDescent="0.2">
      <c r="A14" s="12" t="s">
        <v>391</v>
      </c>
      <c r="B14" s="12" t="s">
        <v>400</v>
      </c>
      <c r="C14" s="12">
        <v>755071</v>
      </c>
      <c r="D14" s="13" t="s">
        <v>24</v>
      </c>
      <c r="E14" s="13">
        <v>20</v>
      </c>
      <c r="F14" s="222"/>
      <c r="G14" s="13">
        <v>320</v>
      </c>
      <c r="H14" s="13" t="s">
        <v>393</v>
      </c>
      <c r="I14" s="13">
        <v>110242</v>
      </c>
      <c r="J14" s="13" t="s">
        <v>336</v>
      </c>
      <c r="K14" s="14">
        <v>48.11</v>
      </c>
      <c r="L14" s="14">
        <v>48.11</v>
      </c>
      <c r="M14" s="14">
        <v>48.11</v>
      </c>
      <c r="N14" s="15">
        <v>20</v>
      </c>
      <c r="O14" s="16">
        <v>1.7956000000000001</v>
      </c>
      <c r="P14" s="14">
        <v>35.909999999999997</v>
      </c>
      <c r="R14" s="14">
        <v>12.200000000000003</v>
      </c>
      <c r="S14" s="14">
        <v>0</v>
      </c>
    </row>
    <row r="15" spans="1:20" x14ac:dyDescent="0.2">
      <c r="A15" s="12" t="s">
        <v>391</v>
      </c>
      <c r="B15" s="12" t="s">
        <v>401</v>
      </c>
      <c r="C15" s="12">
        <v>771021</v>
      </c>
      <c r="D15" s="13" t="s">
        <v>24</v>
      </c>
      <c r="E15" s="13">
        <v>20</v>
      </c>
      <c r="F15" s="222"/>
      <c r="G15" s="13">
        <v>320</v>
      </c>
      <c r="H15" s="13" t="s">
        <v>393</v>
      </c>
      <c r="I15" s="13">
        <v>110242</v>
      </c>
      <c r="J15" s="13" t="s">
        <v>336</v>
      </c>
      <c r="K15" s="14">
        <v>47.86</v>
      </c>
      <c r="L15" s="14">
        <v>47.86</v>
      </c>
      <c r="M15" s="14">
        <v>47.86</v>
      </c>
      <c r="N15" s="15">
        <v>20</v>
      </c>
      <c r="O15" s="16">
        <v>1.7956000000000001</v>
      </c>
      <c r="P15" s="14">
        <v>35.909999999999997</v>
      </c>
      <c r="R15" s="14">
        <v>11.950000000000003</v>
      </c>
      <c r="S15" s="14">
        <v>0</v>
      </c>
    </row>
    <row r="16" spans="1:20" s="13" customFormat="1" x14ac:dyDescent="0.2">
      <c r="A16" s="12" t="s">
        <v>391</v>
      </c>
      <c r="B16" s="12" t="s">
        <v>402</v>
      </c>
      <c r="C16" s="12">
        <v>104451</v>
      </c>
      <c r="D16" s="13" t="s">
        <v>24</v>
      </c>
      <c r="E16" s="13">
        <v>20</v>
      </c>
      <c r="F16" s="222"/>
      <c r="G16" s="13">
        <v>640</v>
      </c>
      <c r="H16" s="13" t="s">
        <v>403</v>
      </c>
      <c r="I16" s="13">
        <v>110242</v>
      </c>
      <c r="J16" s="13" t="s">
        <v>336</v>
      </c>
      <c r="K16" s="14">
        <v>44.71</v>
      </c>
      <c r="L16" s="14">
        <v>44.71</v>
      </c>
      <c r="M16" s="14">
        <v>44.71</v>
      </c>
      <c r="N16" s="15">
        <v>20</v>
      </c>
      <c r="O16" s="16">
        <v>1.7956000000000001</v>
      </c>
      <c r="P16" s="14">
        <v>35.909999999999997</v>
      </c>
      <c r="Q16" s="17"/>
      <c r="R16" s="14">
        <v>8.8000000000000043</v>
      </c>
      <c r="S16" s="14">
        <v>0</v>
      </c>
    </row>
    <row r="17" spans="1:19" s="13" customFormat="1" x14ac:dyDescent="0.2">
      <c r="A17" s="12" t="s">
        <v>391</v>
      </c>
      <c r="B17" s="12" t="s">
        <v>404</v>
      </c>
      <c r="C17" s="12">
        <v>104461</v>
      </c>
      <c r="D17" s="13" t="s">
        <v>24</v>
      </c>
      <c r="E17" s="13">
        <v>20</v>
      </c>
      <c r="F17" s="222"/>
      <c r="G17" s="13">
        <v>640</v>
      </c>
      <c r="H17" s="13" t="s">
        <v>403</v>
      </c>
      <c r="I17" s="13">
        <v>110242</v>
      </c>
      <c r="J17" s="13" t="s">
        <v>336</v>
      </c>
      <c r="K17" s="14">
        <v>46.31</v>
      </c>
      <c r="L17" s="14">
        <v>46.31</v>
      </c>
      <c r="M17" s="14">
        <v>46.31</v>
      </c>
      <c r="N17" s="15">
        <v>20</v>
      </c>
      <c r="O17" s="16">
        <v>1.7956000000000001</v>
      </c>
      <c r="P17" s="14">
        <v>35.909999999999997</v>
      </c>
      <c r="Q17" s="17"/>
      <c r="R17" s="14">
        <v>10.400000000000006</v>
      </c>
      <c r="S17" s="14">
        <v>0</v>
      </c>
    </row>
    <row r="18" spans="1:19" s="13" customFormat="1" x14ac:dyDescent="0.2">
      <c r="A18" s="12" t="s">
        <v>391</v>
      </c>
      <c r="B18" s="12" t="s">
        <v>405</v>
      </c>
      <c r="C18" s="12">
        <v>103411</v>
      </c>
      <c r="D18" s="13" t="s">
        <v>24</v>
      </c>
      <c r="E18" s="13">
        <v>20</v>
      </c>
      <c r="F18" s="222"/>
      <c r="G18" s="13">
        <v>480</v>
      </c>
      <c r="H18" s="13" t="s">
        <v>403</v>
      </c>
      <c r="I18" s="13">
        <v>110242</v>
      </c>
      <c r="J18" s="13" t="s">
        <v>336</v>
      </c>
      <c r="K18" s="14">
        <v>42.98</v>
      </c>
      <c r="L18" s="14">
        <v>42.98</v>
      </c>
      <c r="M18" s="14">
        <v>42.98</v>
      </c>
      <c r="N18" s="15">
        <v>14.22</v>
      </c>
      <c r="O18" s="16">
        <v>1.7956000000000001</v>
      </c>
      <c r="P18" s="14">
        <v>25.53</v>
      </c>
      <c r="Q18" s="17"/>
      <c r="R18" s="14">
        <v>17.449999999999996</v>
      </c>
      <c r="S18" s="14">
        <v>0</v>
      </c>
    </row>
    <row r="19" spans="1:19" s="13" customFormat="1" x14ac:dyDescent="0.2">
      <c r="A19" s="12" t="s">
        <v>391</v>
      </c>
      <c r="B19" s="12" t="s">
        <v>406</v>
      </c>
      <c r="C19" s="12">
        <v>103451</v>
      </c>
      <c r="D19" s="13" t="s">
        <v>24</v>
      </c>
      <c r="E19" s="13">
        <v>20</v>
      </c>
      <c r="F19" s="222"/>
      <c r="G19" s="13">
        <v>640</v>
      </c>
      <c r="H19" s="13" t="s">
        <v>403</v>
      </c>
      <c r="I19" s="13">
        <v>110242</v>
      </c>
      <c r="J19" s="13" t="s">
        <v>336</v>
      </c>
      <c r="K19" s="14">
        <v>42.98</v>
      </c>
      <c r="L19" s="14">
        <v>42.98</v>
      </c>
      <c r="M19" s="14">
        <v>42.98</v>
      </c>
      <c r="N19" s="15">
        <v>14.22</v>
      </c>
      <c r="O19" s="16">
        <v>1.7956000000000001</v>
      </c>
      <c r="P19" s="14">
        <v>25.53</v>
      </c>
      <c r="Q19" s="17"/>
      <c r="R19" s="14">
        <v>17.449999999999996</v>
      </c>
      <c r="S19" s="14">
        <v>0</v>
      </c>
    </row>
    <row r="20" spans="1:19" s="13" customFormat="1" x14ac:dyDescent="0.2">
      <c r="A20" s="12" t="s">
        <v>391</v>
      </c>
      <c r="B20" s="12" t="s">
        <v>407</v>
      </c>
      <c r="C20" s="12">
        <v>100431</v>
      </c>
      <c r="D20" s="13" t="s">
        <v>24</v>
      </c>
      <c r="E20" s="13">
        <v>20</v>
      </c>
      <c r="F20" s="222"/>
      <c r="G20" s="13">
        <v>640</v>
      </c>
      <c r="H20" s="13" t="s">
        <v>403</v>
      </c>
      <c r="I20" s="13">
        <v>110242</v>
      </c>
      <c r="J20" s="13" t="s">
        <v>336</v>
      </c>
      <c r="K20" s="14">
        <v>41.68</v>
      </c>
      <c r="L20" s="14">
        <v>41.68</v>
      </c>
      <c r="M20" s="14">
        <v>41.68</v>
      </c>
      <c r="N20" s="15">
        <v>15.37</v>
      </c>
      <c r="O20" s="16">
        <v>1.7956000000000001</v>
      </c>
      <c r="P20" s="14">
        <v>27.6</v>
      </c>
      <c r="Q20" s="17"/>
      <c r="R20" s="14">
        <v>14.079999999999998</v>
      </c>
      <c r="S20" s="14">
        <v>0</v>
      </c>
    </row>
    <row r="21" spans="1:19" s="13" customFormat="1" x14ac:dyDescent="0.2">
      <c r="A21" s="12" t="s">
        <v>391</v>
      </c>
      <c r="B21" s="12" t="s">
        <v>408</v>
      </c>
      <c r="C21" s="12">
        <v>100501</v>
      </c>
      <c r="D21" s="13" t="s">
        <v>24</v>
      </c>
      <c r="E21" s="13">
        <v>20</v>
      </c>
      <c r="F21" s="222"/>
      <c r="G21" s="13">
        <v>640</v>
      </c>
      <c r="H21" s="13" t="s">
        <v>403</v>
      </c>
      <c r="I21" s="13">
        <v>110242</v>
      </c>
      <c r="J21" s="13" t="s">
        <v>336</v>
      </c>
      <c r="K21" s="14">
        <v>41.82</v>
      </c>
      <c r="L21" s="14">
        <v>41.82</v>
      </c>
      <c r="M21" s="14">
        <v>41.82</v>
      </c>
      <c r="N21" s="15">
        <v>12.6</v>
      </c>
      <c r="O21" s="16">
        <v>1.7956000000000001</v>
      </c>
      <c r="P21" s="14">
        <v>22.62</v>
      </c>
      <c r="Q21" s="17"/>
      <c r="R21" s="14">
        <v>19.2</v>
      </c>
      <c r="S21" s="14">
        <v>0</v>
      </c>
    </row>
    <row r="22" spans="1:19" s="13" customFormat="1" x14ac:dyDescent="0.2">
      <c r="A22" s="12" t="s">
        <v>391</v>
      </c>
      <c r="B22" s="12" t="s">
        <v>409</v>
      </c>
      <c r="C22" s="12">
        <v>755191</v>
      </c>
      <c r="D22" s="13" t="s">
        <v>24</v>
      </c>
      <c r="E22" s="13">
        <v>20</v>
      </c>
      <c r="F22" s="222"/>
      <c r="G22" s="13">
        <v>320</v>
      </c>
      <c r="H22" s="13" t="s">
        <v>393</v>
      </c>
      <c r="I22" s="13">
        <v>110242</v>
      </c>
      <c r="J22" s="13" t="s">
        <v>336</v>
      </c>
      <c r="K22" s="14">
        <v>47.81</v>
      </c>
      <c r="L22" s="14">
        <v>47.81</v>
      </c>
      <c r="M22" s="14">
        <v>47.81</v>
      </c>
      <c r="N22" s="15">
        <v>20</v>
      </c>
      <c r="O22" s="16">
        <v>1.7956000000000001</v>
      </c>
      <c r="P22" s="14">
        <v>35.909999999999997</v>
      </c>
      <c r="Q22" s="17"/>
      <c r="R22" s="14">
        <v>11.900000000000006</v>
      </c>
      <c r="S22" s="14">
        <v>0</v>
      </c>
    </row>
    <row r="23" spans="1:19" s="13" customFormat="1" x14ac:dyDescent="0.2">
      <c r="A23" s="12" t="s">
        <v>391</v>
      </c>
      <c r="B23" s="12" t="s">
        <v>410</v>
      </c>
      <c r="C23" s="12">
        <v>100491</v>
      </c>
      <c r="D23" s="13" t="s">
        <v>24</v>
      </c>
      <c r="E23" s="13">
        <v>20</v>
      </c>
      <c r="F23" s="222"/>
      <c r="G23" s="13">
        <v>640</v>
      </c>
      <c r="H23" s="13" t="s">
        <v>403</v>
      </c>
      <c r="I23" s="13">
        <v>110242</v>
      </c>
      <c r="J23" s="13" t="s">
        <v>336</v>
      </c>
      <c r="K23" s="14">
        <v>41.68</v>
      </c>
      <c r="L23" s="14">
        <v>41.68</v>
      </c>
      <c r="M23" s="14">
        <v>41.68</v>
      </c>
      <c r="N23" s="15">
        <v>14.37</v>
      </c>
      <c r="O23" s="16">
        <v>1.7956000000000001</v>
      </c>
      <c r="P23" s="14">
        <v>25.8</v>
      </c>
      <c r="Q23" s="17"/>
      <c r="R23" s="14">
        <v>15.879999999999999</v>
      </c>
      <c r="S23" s="14">
        <v>0</v>
      </c>
    </row>
    <row r="24" spans="1:19" s="13" customFormat="1" x14ac:dyDescent="0.2">
      <c r="A24" s="12" t="s">
        <v>391</v>
      </c>
      <c r="B24" s="12" t="s">
        <v>411</v>
      </c>
      <c r="C24" s="12">
        <v>100811</v>
      </c>
      <c r="D24" s="13" t="s">
        <v>24</v>
      </c>
      <c r="E24" s="13">
        <v>20</v>
      </c>
      <c r="F24" s="222"/>
      <c r="G24" s="13">
        <v>800</v>
      </c>
      <c r="H24" s="13" t="s">
        <v>412</v>
      </c>
      <c r="I24" s="13">
        <v>110242</v>
      </c>
      <c r="J24" s="13" t="s">
        <v>336</v>
      </c>
      <c r="K24" s="14">
        <v>41.88</v>
      </c>
      <c r="L24" s="14">
        <v>41.88</v>
      </c>
      <c r="M24" s="14">
        <v>41.88</v>
      </c>
      <c r="N24" s="15">
        <v>14.37</v>
      </c>
      <c r="O24" s="16">
        <v>1.7956000000000001</v>
      </c>
      <c r="P24" s="14">
        <v>25.8</v>
      </c>
      <c r="Q24" s="17"/>
      <c r="R24" s="14">
        <v>16.080000000000002</v>
      </c>
      <c r="S24" s="14">
        <v>0</v>
      </c>
    </row>
    <row r="25" spans="1:19" s="13" customFormat="1" x14ac:dyDescent="0.2">
      <c r="A25" s="12" t="s">
        <v>391</v>
      </c>
      <c r="B25" s="12" t="s">
        <v>413</v>
      </c>
      <c r="C25" s="12">
        <v>755911</v>
      </c>
      <c r="D25" s="13" t="s">
        <v>24</v>
      </c>
      <c r="E25" s="13">
        <v>20</v>
      </c>
      <c r="F25" s="222"/>
      <c r="G25" s="13">
        <v>320</v>
      </c>
      <c r="H25" s="13" t="s">
        <v>393</v>
      </c>
      <c r="I25" s="13">
        <v>110242</v>
      </c>
      <c r="J25" s="13" t="s">
        <v>336</v>
      </c>
      <c r="K25" s="14">
        <v>46.85</v>
      </c>
      <c r="L25" s="14">
        <v>46.85</v>
      </c>
      <c r="M25" s="14">
        <v>46.85</v>
      </c>
      <c r="N25" s="15">
        <v>15.1</v>
      </c>
      <c r="O25" s="16">
        <v>1.7956000000000001</v>
      </c>
      <c r="P25" s="14">
        <v>27.11</v>
      </c>
      <c r="Q25" s="17"/>
      <c r="R25" s="14">
        <v>19.740000000000002</v>
      </c>
      <c r="S25" s="14">
        <v>0</v>
      </c>
    </row>
    <row r="26" spans="1:19" s="13" customFormat="1" x14ac:dyDescent="0.2">
      <c r="A26" s="12" t="s">
        <v>391</v>
      </c>
      <c r="B26" s="12" t="s">
        <v>414</v>
      </c>
      <c r="C26" s="12">
        <v>755711</v>
      </c>
      <c r="D26" s="13" t="s">
        <v>24</v>
      </c>
      <c r="E26" s="13">
        <v>20</v>
      </c>
      <c r="F26" s="222"/>
      <c r="G26" s="13">
        <v>320</v>
      </c>
      <c r="H26" s="13" t="s">
        <v>393</v>
      </c>
      <c r="I26" s="13">
        <v>110242</v>
      </c>
      <c r="J26" s="13" t="s">
        <v>336</v>
      </c>
      <c r="K26" s="14">
        <v>47.41</v>
      </c>
      <c r="L26" s="14">
        <v>47.41</v>
      </c>
      <c r="M26" s="14">
        <v>47.41</v>
      </c>
      <c r="N26" s="15">
        <v>20</v>
      </c>
      <c r="O26" s="16">
        <v>1.7956000000000001</v>
      </c>
      <c r="P26" s="14">
        <v>35.909999999999997</v>
      </c>
      <c r="Q26" s="17"/>
      <c r="R26" s="14">
        <v>11.5</v>
      </c>
      <c r="S26" s="14">
        <v>0</v>
      </c>
    </row>
    <row r="27" spans="1:19" s="13" customFormat="1" x14ac:dyDescent="0.2">
      <c r="A27" s="12" t="s">
        <v>391</v>
      </c>
      <c r="B27" s="12" t="s">
        <v>415</v>
      </c>
      <c r="C27" s="12">
        <v>100541</v>
      </c>
      <c r="D27" s="13" t="s">
        <v>24</v>
      </c>
      <c r="E27" s="13">
        <v>20</v>
      </c>
      <c r="F27" s="222"/>
      <c r="G27" s="13">
        <v>640</v>
      </c>
      <c r="H27" s="13" t="s">
        <v>403</v>
      </c>
      <c r="I27" s="13">
        <v>110242</v>
      </c>
      <c r="J27" s="13" t="s">
        <v>336</v>
      </c>
      <c r="K27" s="14">
        <v>40.380000000000003</v>
      </c>
      <c r="L27" s="14">
        <v>40.380000000000003</v>
      </c>
      <c r="M27" s="14">
        <v>40.380000000000003</v>
      </c>
      <c r="N27" s="15">
        <v>14.48</v>
      </c>
      <c r="O27" s="16">
        <v>1.7956000000000001</v>
      </c>
      <c r="P27" s="14">
        <v>26</v>
      </c>
      <c r="Q27" s="17"/>
      <c r="R27" s="14">
        <v>14.380000000000003</v>
      </c>
      <c r="S27" s="14">
        <v>0</v>
      </c>
    </row>
    <row r="28" spans="1:19" s="13" customFormat="1" x14ac:dyDescent="0.2">
      <c r="A28" s="12" t="s">
        <v>391</v>
      </c>
      <c r="B28" s="12" t="s">
        <v>416</v>
      </c>
      <c r="C28" s="12">
        <v>104421</v>
      </c>
      <c r="D28" s="13" t="s">
        <v>24</v>
      </c>
      <c r="E28" s="13">
        <v>20</v>
      </c>
      <c r="F28" s="222"/>
      <c r="G28" s="13">
        <v>640</v>
      </c>
      <c r="H28" s="13" t="s">
        <v>403</v>
      </c>
      <c r="I28" s="13">
        <v>110242</v>
      </c>
      <c r="J28" s="13" t="s">
        <v>336</v>
      </c>
      <c r="K28" s="14">
        <v>44.91</v>
      </c>
      <c r="L28" s="14">
        <v>44.91</v>
      </c>
      <c r="M28" s="14">
        <v>44.91</v>
      </c>
      <c r="N28" s="15">
        <v>20</v>
      </c>
      <c r="O28" s="16">
        <v>1.7956000000000001</v>
      </c>
      <c r="P28" s="14">
        <v>35.909999999999997</v>
      </c>
      <c r="Q28" s="17"/>
      <c r="R28" s="14">
        <v>9</v>
      </c>
      <c r="S28" s="14">
        <v>0</v>
      </c>
    </row>
    <row r="29" spans="1:19" s="13" customFormat="1" x14ac:dyDescent="0.2">
      <c r="A29" s="12" t="s">
        <v>391</v>
      </c>
      <c r="B29" s="12" t="s">
        <v>417</v>
      </c>
      <c r="C29" s="12">
        <v>104411</v>
      </c>
      <c r="D29" s="13" t="s">
        <v>24</v>
      </c>
      <c r="E29" s="13">
        <v>20</v>
      </c>
      <c r="F29" s="222"/>
      <c r="G29" s="13">
        <v>640</v>
      </c>
      <c r="H29" s="13" t="s">
        <v>403</v>
      </c>
      <c r="I29" s="13">
        <v>110242</v>
      </c>
      <c r="J29" s="13" t="s">
        <v>336</v>
      </c>
      <c r="K29" s="14">
        <v>46.05</v>
      </c>
      <c r="L29" s="14">
        <v>46.05</v>
      </c>
      <c r="M29" s="14">
        <v>46.05</v>
      </c>
      <c r="N29" s="15">
        <v>20</v>
      </c>
      <c r="O29" s="16">
        <v>1.7956000000000001</v>
      </c>
      <c r="P29" s="14">
        <v>35.909999999999997</v>
      </c>
      <c r="Q29" s="17"/>
      <c r="R29" s="14">
        <v>10.14</v>
      </c>
      <c r="S29" s="14">
        <v>0</v>
      </c>
    </row>
    <row r="30" spans="1:19" s="13" customFormat="1" x14ac:dyDescent="0.2">
      <c r="A30" s="12" t="s">
        <v>391</v>
      </c>
      <c r="B30" s="12" t="s">
        <v>418</v>
      </c>
      <c r="C30" s="12">
        <v>104441</v>
      </c>
      <c r="D30" s="13" t="s">
        <v>24</v>
      </c>
      <c r="E30" s="13">
        <v>20</v>
      </c>
      <c r="F30" s="222"/>
      <c r="G30" s="13">
        <v>640</v>
      </c>
      <c r="H30" s="13" t="s">
        <v>403</v>
      </c>
      <c r="I30" s="13">
        <v>110242</v>
      </c>
      <c r="J30" s="13" t="s">
        <v>336</v>
      </c>
      <c r="K30" s="14">
        <v>45.81</v>
      </c>
      <c r="L30" s="14">
        <v>45.81</v>
      </c>
      <c r="M30" s="14">
        <v>45.81</v>
      </c>
      <c r="N30" s="15">
        <v>20</v>
      </c>
      <c r="O30" s="16">
        <v>1.7956000000000001</v>
      </c>
      <c r="P30" s="14">
        <v>35.909999999999997</v>
      </c>
      <c r="Q30" s="17"/>
      <c r="R30" s="14">
        <v>9.9000000000000057</v>
      </c>
      <c r="S30" s="14">
        <v>0</v>
      </c>
    </row>
    <row r="31" spans="1:19" s="13" customFormat="1" x14ac:dyDescent="0.2">
      <c r="A31" s="12" t="s">
        <v>391</v>
      </c>
      <c r="B31" s="12" t="s">
        <v>419</v>
      </c>
      <c r="C31" s="12">
        <v>104431</v>
      </c>
      <c r="D31" s="13" t="s">
        <v>24</v>
      </c>
      <c r="E31" s="13">
        <v>20</v>
      </c>
      <c r="F31" s="222"/>
      <c r="G31" s="13">
        <v>640</v>
      </c>
      <c r="H31" s="13" t="s">
        <v>403</v>
      </c>
      <c r="I31" s="13">
        <v>110242</v>
      </c>
      <c r="J31" s="13" t="s">
        <v>336</v>
      </c>
      <c r="K31" s="14">
        <v>46.41</v>
      </c>
      <c r="L31" s="14">
        <v>46.41</v>
      </c>
      <c r="M31" s="14">
        <v>46.41</v>
      </c>
      <c r="N31" s="15">
        <v>20</v>
      </c>
      <c r="O31" s="16">
        <v>1.7956000000000001</v>
      </c>
      <c r="P31" s="14">
        <v>35.909999999999997</v>
      </c>
      <c r="Q31" s="17"/>
      <c r="R31" s="14">
        <v>10.5</v>
      </c>
      <c r="S31" s="14">
        <v>0</v>
      </c>
    </row>
    <row r="32" spans="1:19" s="13" customFormat="1" x14ac:dyDescent="0.2">
      <c r="A32" s="12" t="s">
        <v>391</v>
      </c>
      <c r="B32" s="12" t="s">
        <v>420</v>
      </c>
      <c r="C32" s="12">
        <v>482101</v>
      </c>
      <c r="D32" s="13" t="s">
        <v>24</v>
      </c>
      <c r="E32" s="13">
        <v>5</v>
      </c>
      <c r="F32" s="222"/>
      <c r="G32" s="13">
        <v>40</v>
      </c>
      <c r="H32" s="13" t="s">
        <v>421</v>
      </c>
      <c r="I32" s="13">
        <v>110242</v>
      </c>
      <c r="J32" s="13" t="s">
        <v>336</v>
      </c>
      <c r="K32" s="14">
        <v>21.83</v>
      </c>
      <c r="L32" s="14">
        <v>21.83</v>
      </c>
      <c r="M32" s="14">
        <v>21.83</v>
      </c>
      <c r="N32" s="15">
        <v>5</v>
      </c>
      <c r="O32" s="16">
        <v>1.7956000000000001</v>
      </c>
      <c r="P32" s="14">
        <v>8.98</v>
      </c>
      <c r="Q32" s="17"/>
      <c r="R32" s="14">
        <v>12.849999999999998</v>
      </c>
      <c r="S32" s="14">
        <v>0</v>
      </c>
    </row>
    <row r="33" spans="1:19" s="13" customFormat="1" x14ac:dyDescent="0.2">
      <c r="A33" s="12" t="s">
        <v>391</v>
      </c>
      <c r="B33" s="12" t="s">
        <v>422</v>
      </c>
      <c r="C33" s="12">
        <v>755531</v>
      </c>
      <c r="D33" s="13" t="s">
        <v>24</v>
      </c>
      <c r="E33" s="13">
        <v>30</v>
      </c>
      <c r="F33" s="222"/>
      <c r="G33" s="13">
        <v>480</v>
      </c>
      <c r="H33" s="13" t="s">
        <v>393</v>
      </c>
      <c r="I33" s="13">
        <v>110242</v>
      </c>
      <c r="J33" s="13" t="s">
        <v>336</v>
      </c>
      <c r="K33" s="14">
        <v>72.510000000000005</v>
      </c>
      <c r="L33" s="14">
        <v>72.510000000000005</v>
      </c>
      <c r="M33" s="14">
        <v>72.510000000000005</v>
      </c>
      <c r="N33" s="15">
        <v>30</v>
      </c>
      <c r="O33" s="16">
        <v>1.7956000000000001</v>
      </c>
      <c r="P33" s="14">
        <v>53.87</v>
      </c>
      <c r="Q33" s="17"/>
      <c r="R33" s="14">
        <v>18.640000000000008</v>
      </c>
      <c r="S33" s="14">
        <v>0</v>
      </c>
    </row>
    <row r="34" spans="1:19" s="13" customFormat="1" x14ac:dyDescent="0.2">
      <c r="A34" s="12" t="s">
        <v>391</v>
      </c>
      <c r="B34" s="12" t="s">
        <v>423</v>
      </c>
      <c r="C34" s="12">
        <v>202641</v>
      </c>
      <c r="D34" s="13" t="s">
        <v>24</v>
      </c>
      <c r="E34" s="13">
        <v>30</v>
      </c>
      <c r="F34" s="222"/>
      <c r="G34" s="13">
        <v>480</v>
      </c>
      <c r="H34" s="13" t="s">
        <v>393</v>
      </c>
      <c r="I34" s="13">
        <v>110242</v>
      </c>
      <c r="J34" s="13" t="s">
        <v>336</v>
      </c>
      <c r="K34" s="14">
        <v>65.83</v>
      </c>
      <c r="L34" s="14">
        <v>65.83</v>
      </c>
      <c r="M34" s="14">
        <v>65.83</v>
      </c>
      <c r="N34" s="15">
        <v>18.899999999999999</v>
      </c>
      <c r="O34" s="16">
        <v>1.7956000000000001</v>
      </c>
      <c r="P34" s="14">
        <v>33.94</v>
      </c>
      <c r="Q34" s="17"/>
      <c r="R34" s="14">
        <v>31.89</v>
      </c>
      <c r="S34" s="14">
        <v>0</v>
      </c>
    </row>
    <row r="35" spans="1:19" s="13" customFormat="1" x14ac:dyDescent="0.2">
      <c r="A35" s="12" t="s">
        <v>391</v>
      </c>
      <c r="B35" s="12" t="s">
        <v>424</v>
      </c>
      <c r="C35" s="12">
        <v>755501</v>
      </c>
      <c r="D35" s="13" t="s">
        <v>24</v>
      </c>
      <c r="E35" s="13">
        <v>30</v>
      </c>
      <c r="F35" s="222"/>
      <c r="G35" s="13">
        <v>480</v>
      </c>
      <c r="H35" s="13" t="s">
        <v>393</v>
      </c>
      <c r="I35" s="13">
        <v>110242</v>
      </c>
      <c r="J35" s="13" t="s">
        <v>336</v>
      </c>
      <c r="K35" s="14">
        <v>71.709999999999994</v>
      </c>
      <c r="L35" s="14">
        <v>71.709999999999994</v>
      </c>
      <c r="M35" s="14">
        <v>71.709999999999994</v>
      </c>
      <c r="N35" s="15">
        <v>30</v>
      </c>
      <c r="O35" s="16">
        <v>1.7956000000000001</v>
      </c>
      <c r="P35" s="14">
        <v>53.87</v>
      </c>
      <c r="Q35" s="17"/>
      <c r="R35" s="14">
        <v>17.839999999999996</v>
      </c>
      <c r="S35" s="14">
        <v>0</v>
      </c>
    </row>
    <row r="36" spans="1:19" s="13" customFormat="1" x14ac:dyDescent="0.2">
      <c r="A36" s="12" t="s">
        <v>391</v>
      </c>
      <c r="B36" s="12" t="s">
        <v>425</v>
      </c>
      <c r="C36" s="12">
        <v>101371</v>
      </c>
      <c r="D36" s="13" t="s">
        <v>24</v>
      </c>
      <c r="E36" s="13">
        <v>30</v>
      </c>
      <c r="F36" s="222"/>
      <c r="G36" s="13">
        <v>960</v>
      </c>
      <c r="H36" s="13" t="s">
        <v>403</v>
      </c>
      <c r="I36" s="13">
        <v>110242</v>
      </c>
      <c r="J36" s="13" t="s">
        <v>336</v>
      </c>
      <c r="K36" s="14">
        <v>62.5</v>
      </c>
      <c r="L36" s="14">
        <v>62.5</v>
      </c>
      <c r="M36" s="14">
        <v>62.5</v>
      </c>
      <c r="N36" s="15">
        <v>21.55</v>
      </c>
      <c r="O36" s="16">
        <v>1.7956000000000001</v>
      </c>
      <c r="P36" s="14">
        <v>38.700000000000003</v>
      </c>
      <c r="Q36" s="17"/>
      <c r="R36" s="14">
        <v>23.799999999999997</v>
      </c>
      <c r="S36" s="14">
        <v>0</v>
      </c>
    </row>
    <row r="37" spans="1:19" s="13" customFormat="1" x14ac:dyDescent="0.2">
      <c r="A37" s="12" t="s">
        <v>391</v>
      </c>
      <c r="B37" s="12" t="s">
        <v>426</v>
      </c>
      <c r="C37" s="12">
        <v>202631</v>
      </c>
      <c r="D37" s="13" t="s">
        <v>24</v>
      </c>
      <c r="E37" s="13">
        <v>30</v>
      </c>
      <c r="F37" s="222"/>
      <c r="G37" s="13">
        <v>480</v>
      </c>
      <c r="H37" s="13" t="s">
        <v>393</v>
      </c>
      <c r="I37" s="13">
        <v>110242</v>
      </c>
      <c r="J37" s="13" t="s">
        <v>336</v>
      </c>
      <c r="K37" s="14">
        <v>65.430000000000007</v>
      </c>
      <c r="L37" s="14">
        <v>65.430000000000007</v>
      </c>
      <c r="M37" s="14">
        <v>65.430000000000007</v>
      </c>
      <c r="N37" s="15">
        <v>21.55</v>
      </c>
      <c r="O37" s="16">
        <v>1.7956000000000001</v>
      </c>
      <c r="P37" s="14">
        <v>38.700000000000003</v>
      </c>
      <c r="Q37" s="17"/>
      <c r="R37" s="14">
        <v>26.730000000000004</v>
      </c>
      <c r="S37" s="14">
        <v>0</v>
      </c>
    </row>
    <row r="38" spans="1:19" s="13" customFormat="1" x14ac:dyDescent="0.2">
      <c r="A38" s="12" t="s">
        <v>391</v>
      </c>
      <c r="B38" s="12" t="s">
        <v>427</v>
      </c>
      <c r="C38" s="12">
        <v>101351</v>
      </c>
      <c r="D38" s="13" t="s">
        <v>24</v>
      </c>
      <c r="E38" s="13">
        <v>30</v>
      </c>
      <c r="F38" s="222"/>
      <c r="G38" s="13">
        <v>960</v>
      </c>
      <c r="H38" s="13" t="s">
        <v>403</v>
      </c>
      <c r="I38" s="13">
        <v>110242</v>
      </c>
      <c r="J38" s="13" t="s">
        <v>336</v>
      </c>
      <c r="K38" s="14">
        <v>60.47</v>
      </c>
      <c r="L38" s="14">
        <v>60.47</v>
      </c>
      <c r="M38" s="14">
        <v>60.47</v>
      </c>
      <c r="N38" s="15">
        <v>21.55</v>
      </c>
      <c r="O38" s="16">
        <v>1.7956000000000001</v>
      </c>
      <c r="P38" s="14">
        <v>38.700000000000003</v>
      </c>
      <c r="Q38" s="17"/>
      <c r="R38" s="14">
        <v>21.769999999999996</v>
      </c>
      <c r="S38" s="14">
        <v>0</v>
      </c>
    </row>
    <row r="39" spans="1:19" s="13" customFormat="1" x14ac:dyDescent="0.2">
      <c r="A39" s="12" t="s">
        <v>391</v>
      </c>
      <c r="B39" s="12" t="s">
        <v>428</v>
      </c>
      <c r="C39" s="12">
        <v>101321</v>
      </c>
      <c r="D39" s="13" t="s">
        <v>24</v>
      </c>
      <c r="E39" s="13">
        <v>30</v>
      </c>
      <c r="F39" s="222"/>
      <c r="G39" s="13">
        <v>960</v>
      </c>
      <c r="H39" s="13" t="s">
        <v>403</v>
      </c>
      <c r="I39" s="13">
        <v>110242</v>
      </c>
      <c r="J39" s="13" t="s">
        <v>336</v>
      </c>
      <c r="K39" s="14">
        <v>55</v>
      </c>
      <c r="L39" s="14">
        <v>55</v>
      </c>
      <c r="M39" s="14">
        <v>55</v>
      </c>
      <c r="N39" s="15">
        <v>22.28</v>
      </c>
      <c r="O39" s="16">
        <v>1.7956000000000001</v>
      </c>
      <c r="P39" s="14">
        <v>40.01</v>
      </c>
      <c r="Q39" s="17"/>
      <c r="R39" s="14">
        <v>14.990000000000002</v>
      </c>
      <c r="S39" s="14">
        <v>0</v>
      </c>
    </row>
    <row r="40" spans="1:19" s="13" customFormat="1" x14ac:dyDescent="0.2">
      <c r="A40" s="12" t="s">
        <v>391</v>
      </c>
      <c r="B40" s="12" t="s">
        <v>429</v>
      </c>
      <c r="C40" s="12">
        <v>752451</v>
      </c>
      <c r="D40" s="13" t="s">
        <v>24</v>
      </c>
      <c r="E40" s="13">
        <v>12</v>
      </c>
      <c r="F40" s="222"/>
      <c r="G40" s="13">
        <v>256</v>
      </c>
      <c r="H40" s="13" t="s">
        <v>430</v>
      </c>
      <c r="I40" s="13">
        <v>110242</v>
      </c>
      <c r="J40" s="13" t="s">
        <v>336</v>
      </c>
      <c r="K40" s="14">
        <v>34.75</v>
      </c>
      <c r="L40" s="14">
        <v>34.75</v>
      </c>
      <c r="M40" s="14">
        <v>34.75</v>
      </c>
      <c r="N40" s="15">
        <v>12</v>
      </c>
      <c r="O40" s="16">
        <v>1.7956000000000001</v>
      </c>
      <c r="P40" s="14">
        <v>21.55</v>
      </c>
      <c r="Q40" s="17"/>
      <c r="R40" s="14">
        <v>13.2</v>
      </c>
      <c r="S40" s="14">
        <v>0</v>
      </c>
    </row>
    <row r="41" spans="1:19" s="13" customFormat="1" x14ac:dyDescent="0.2">
      <c r="A41" s="12" t="s">
        <v>391</v>
      </c>
      <c r="B41" s="12" t="s">
        <v>431</v>
      </c>
      <c r="C41" s="12">
        <v>752521</v>
      </c>
      <c r="D41" s="13" t="s">
        <v>24</v>
      </c>
      <c r="E41" s="13">
        <v>12</v>
      </c>
      <c r="F41" s="222"/>
      <c r="G41" s="13">
        <v>256</v>
      </c>
      <c r="H41" s="13" t="s">
        <v>430</v>
      </c>
      <c r="I41" s="13">
        <v>110242</v>
      </c>
      <c r="J41" s="13" t="s">
        <v>336</v>
      </c>
      <c r="K41" s="14">
        <v>35.35</v>
      </c>
      <c r="L41" s="14">
        <v>35.35</v>
      </c>
      <c r="M41" s="14">
        <v>35.35</v>
      </c>
      <c r="N41" s="15">
        <v>12</v>
      </c>
      <c r="O41" s="16">
        <v>1.7956000000000001</v>
      </c>
      <c r="P41" s="14">
        <v>21.55</v>
      </c>
      <c r="Q41" s="17"/>
      <c r="R41" s="14">
        <v>13.8</v>
      </c>
      <c r="S41" s="14">
        <v>0</v>
      </c>
    </row>
    <row r="42" spans="1:19" s="13" customFormat="1" x14ac:dyDescent="0.2">
      <c r="A42" s="12" t="s">
        <v>391</v>
      </c>
      <c r="B42" s="12" t="s">
        <v>432</v>
      </c>
      <c r="C42" s="12">
        <v>752471</v>
      </c>
      <c r="D42" s="13" t="s">
        <v>24</v>
      </c>
      <c r="E42" s="13">
        <v>12</v>
      </c>
      <c r="F42" s="222"/>
      <c r="G42" s="13">
        <v>256</v>
      </c>
      <c r="H42" s="13" t="s">
        <v>430</v>
      </c>
      <c r="I42" s="13">
        <v>110242</v>
      </c>
      <c r="J42" s="13" t="s">
        <v>336</v>
      </c>
      <c r="K42" s="14">
        <v>36.049999999999997</v>
      </c>
      <c r="L42" s="14">
        <v>36.049999999999997</v>
      </c>
      <c r="M42" s="14">
        <v>36.049999999999997</v>
      </c>
      <c r="N42" s="15">
        <v>12</v>
      </c>
      <c r="O42" s="16">
        <v>1.7956000000000001</v>
      </c>
      <c r="P42" s="14">
        <v>21.55</v>
      </c>
      <c r="Q42" s="17"/>
      <c r="R42" s="14">
        <v>14.499999999999996</v>
      </c>
      <c r="S42" s="14">
        <v>0</v>
      </c>
    </row>
    <row r="43" spans="1:19" s="13" customFormat="1" x14ac:dyDescent="0.2">
      <c r="A43" s="12" t="s">
        <v>391</v>
      </c>
      <c r="B43" s="12" t="s">
        <v>433</v>
      </c>
      <c r="C43" s="12">
        <v>752481</v>
      </c>
      <c r="D43" s="13" t="s">
        <v>24</v>
      </c>
      <c r="E43" s="13">
        <v>12</v>
      </c>
      <c r="F43" s="222"/>
      <c r="G43" s="13">
        <v>256</v>
      </c>
      <c r="H43" s="13" t="s">
        <v>430</v>
      </c>
      <c r="I43" s="13">
        <v>110242</v>
      </c>
      <c r="J43" s="13" t="s">
        <v>336</v>
      </c>
      <c r="K43" s="14">
        <v>41.95</v>
      </c>
      <c r="L43" s="14">
        <v>41.95</v>
      </c>
      <c r="M43" s="14">
        <v>41.95</v>
      </c>
      <c r="N43" s="15">
        <v>12</v>
      </c>
      <c r="O43" s="16">
        <v>1.7956000000000001</v>
      </c>
      <c r="P43" s="14">
        <v>21.55</v>
      </c>
      <c r="Q43" s="17"/>
      <c r="R43" s="14">
        <v>20.400000000000002</v>
      </c>
      <c r="S43" s="14">
        <v>0</v>
      </c>
    </row>
  </sheetData>
  <protectedRanges>
    <protectedRange password="8F60" sqref="S6" name="Calculations_40"/>
  </protectedRanges>
  <conditionalFormatting sqref="C4:C6">
    <cfRule type="duplicateValues" dxfId="286" priority="3"/>
  </conditionalFormatting>
  <conditionalFormatting sqref="D4:D6">
    <cfRule type="duplicateValues" dxfId="285" priority="4"/>
  </conditionalFormatting>
  <conditionalFormatting sqref="D1:D3">
    <cfRule type="duplicateValues" dxfId="284" priority="1"/>
  </conditionalFormatting>
  <conditionalFormatting sqref="E1:E3">
    <cfRule type="duplicateValues" dxfId="283" priority="2"/>
  </conditionalFormatting>
  <pageMargins left="0.7" right="0.7" top="0.75" bottom="0.75" header="0.3" footer="0.3"/>
  <pageSetup orientation="portrait" r:id="rId1"/>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7A7454-1D2C-4795-A686-535240C34DFB}">
  <sheetPr>
    <pageSetUpPr fitToPage="1"/>
  </sheetPr>
  <dimension ref="A1:AA14"/>
  <sheetViews>
    <sheetView workbookViewId="0">
      <pane xSplit="4" ySplit="6" topLeftCell="E7" activePane="bottomRight" state="frozen"/>
      <selection activeCell="K34" sqref="K34"/>
      <selection pane="topRight" activeCell="K34" sqref="K34"/>
      <selection pane="bottomLeft" activeCell="K34" sqref="K34"/>
      <selection pane="bottomRight" activeCell="F8" sqref="F8"/>
    </sheetView>
  </sheetViews>
  <sheetFormatPr defaultColWidth="9.28515625" defaultRowHeight="12.75" x14ac:dyDescent="0.2"/>
  <cols>
    <col min="1" max="1" width="9.28515625" style="12"/>
    <col min="2" max="2" width="17.7109375" style="12" customWidth="1"/>
    <col min="3" max="3" width="13.28515625" style="12" bestFit="1" customWidth="1"/>
    <col min="4" max="4" width="13" style="12" customWidth="1"/>
    <col min="5" max="5" width="9.28515625" style="13"/>
    <col min="6" max="6" width="10.42578125" style="13" customWidth="1"/>
    <col min="7" max="7" width="12" style="13" customWidth="1"/>
    <col min="8" max="10" width="9.28515625" style="13"/>
    <col min="11" max="11" width="22" style="13" bestFit="1" customWidth="1"/>
    <col min="12" max="12" width="12" style="13" customWidth="1"/>
    <col min="13" max="14" width="9.28515625" style="14"/>
    <col min="15" max="15" width="3.7109375" style="17" customWidth="1"/>
    <col min="16" max="16" width="17.7109375" style="14" customWidth="1"/>
    <col min="17" max="18" width="19.28515625" style="14" customWidth="1"/>
    <col min="19" max="19" width="14" style="13" customWidth="1"/>
    <col min="20" max="22" width="9.28515625" style="13"/>
    <col min="23" max="23" width="21.5703125" style="14" customWidth="1"/>
    <col min="24" max="24" width="22.28515625" style="14" customWidth="1"/>
    <col min="25" max="25" width="22.7109375" style="14" customWidth="1"/>
    <col min="26" max="26" width="12.5703125" style="14" customWidth="1"/>
    <col min="27" max="27" width="10.28515625" style="13" customWidth="1"/>
    <col min="28" max="16384" width="9.28515625" style="12"/>
  </cols>
  <sheetData>
    <row r="1" spans="1:27" s="22" customFormat="1" x14ac:dyDescent="0.2">
      <c r="A1" s="77"/>
      <c r="B1" s="78" t="s">
        <v>41</v>
      </c>
      <c r="C1" s="78"/>
      <c r="D1" s="78"/>
      <c r="E1" s="79"/>
      <c r="F1" s="79"/>
      <c r="G1" s="79"/>
      <c r="H1" s="79"/>
      <c r="I1" s="79"/>
      <c r="J1" s="79"/>
      <c r="K1" s="79"/>
      <c r="L1" s="79"/>
      <c r="M1" s="81"/>
      <c r="N1" s="81"/>
      <c r="O1" s="82"/>
      <c r="P1" s="81"/>
      <c r="Q1" s="83"/>
      <c r="R1" s="83"/>
      <c r="S1" s="79"/>
      <c r="T1" s="79"/>
      <c r="U1" s="79"/>
      <c r="V1" s="79"/>
      <c r="W1" s="81"/>
      <c r="X1" s="81"/>
      <c r="Y1" s="81"/>
      <c r="Z1" s="84"/>
      <c r="AA1" s="85"/>
    </row>
    <row r="2" spans="1:27" s="22" customFormat="1" x14ac:dyDescent="0.2">
      <c r="A2" s="86"/>
      <c r="B2" s="87" t="s">
        <v>40</v>
      </c>
      <c r="C2" s="87"/>
      <c r="D2" s="87"/>
      <c r="E2" s="88"/>
      <c r="F2" s="89"/>
      <c r="G2" s="89"/>
      <c r="H2" s="89"/>
      <c r="I2" s="89"/>
      <c r="J2" s="89"/>
      <c r="K2" s="89"/>
      <c r="L2" s="89"/>
      <c r="M2" s="91"/>
      <c r="N2" s="91"/>
      <c r="O2" s="92"/>
      <c r="P2" s="91"/>
      <c r="Q2" s="93"/>
      <c r="R2" s="93"/>
      <c r="S2" s="89"/>
      <c r="T2" s="88"/>
      <c r="U2" s="89"/>
      <c r="V2" s="89"/>
      <c r="W2" s="91"/>
      <c r="X2" s="91"/>
      <c r="Y2" s="91"/>
      <c r="Z2" s="94"/>
      <c r="AA2" s="57"/>
    </row>
    <row r="3" spans="1:27" s="22" customFormat="1" x14ac:dyDescent="0.2">
      <c r="A3" s="86"/>
      <c r="B3" s="95" t="s">
        <v>0</v>
      </c>
      <c r="C3" s="95"/>
      <c r="D3" s="95"/>
      <c r="E3" s="96"/>
      <c r="F3" s="97"/>
      <c r="G3" s="97"/>
      <c r="H3" s="97"/>
      <c r="I3" s="97"/>
      <c r="J3" s="97"/>
      <c r="K3" s="97"/>
      <c r="L3" s="97"/>
      <c r="M3" s="99"/>
      <c r="N3" s="99"/>
      <c r="O3" s="100"/>
      <c r="P3" s="99"/>
      <c r="Q3" s="101"/>
      <c r="R3" s="101"/>
      <c r="S3" s="97"/>
      <c r="T3" s="126"/>
      <c r="U3" s="97"/>
      <c r="V3" s="97"/>
      <c r="W3" s="99"/>
      <c r="X3" s="99"/>
      <c r="Y3" s="99"/>
      <c r="Z3" s="94"/>
      <c r="AA3" s="57"/>
    </row>
    <row r="4" spans="1:27" s="22" customFormat="1" ht="13.5" thickBot="1" x14ac:dyDescent="0.25">
      <c r="A4" s="86"/>
      <c r="C4" s="95"/>
      <c r="D4" s="95"/>
      <c r="E4" s="96"/>
      <c r="F4" s="97"/>
      <c r="G4" s="97"/>
      <c r="H4" s="97"/>
      <c r="I4" s="97"/>
      <c r="J4" s="97"/>
      <c r="K4" s="97"/>
      <c r="L4" s="97"/>
      <c r="M4" s="99"/>
      <c r="N4" s="99"/>
      <c r="O4" s="100"/>
      <c r="P4" s="99"/>
      <c r="Q4" s="101"/>
      <c r="R4" s="101"/>
      <c r="S4" s="97"/>
      <c r="T4" s="96"/>
      <c r="U4" s="97"/>
      <c r="V4" s="97"/>
      <c r="W4" s="99"/>
      <c r="X4" s="99"/>
      <c r="Y4" s="99"/>
      <c r="Z4" s="94"/>
      <c r="AA4" s="57"/>
    </row>
    <row r="5" spans="1:27" ht="15.75" customHeight="1" thickBot="1" x14ac:dyDescent="0.25">
      <c r="A5" s="26"/>
      <c r="B5" s="102"/>
      <c r="C5" s="102"/>
      <c r="D5" s="127" t="s">
        <v>1</v>
      </c>
      <c r="E5" s="104"/>
      <c r="F5" s="105"/>
      <c r="G5" s="105"/>
      <c r="H5" s="105"/>
      <c r="I5" s="105"/>
      <c r="J5" s="105"/>
      <c r="K5" s="106"/>
      <c r="L5" s="104"/>
      <c r="M5" s="108"/>
      <c r="N5" s="108"/>
      <c r="O5" s="109"/>
      <c r="P5" s="128" t="s">
        <v>19</v>
      </c>
      <c r="Q5" s="129"/>
      <c r="R5" s="130"/>
      <c r="S5" s="131" t="s">
        <v>2</v>
      </c>
      <c r="T5" s="132"/>
      <c r="U5" s="133"/>
      <c r="V5" s="133"/>
      <c r="W5" s="134"/>
      <c r="X5" s="134"/>
      <c r="Y5" s="135"/>
      <c r="Z5" s="111"/>
      <c r="AA5" s="27"/>
    </row>
    <row r="6" spans="1:27" ht="64.5" thickBot="1" x14ac:dyDescent="0.25">
      <c r="A6" s="112" t="s">
        <v>3</v>
      </c>
      <c r="B6" s="113" t="s">
        <v>8</v>
      </c>
      <c r="C6" s="113" t="s">
        <v>4</v>
      </c>
      <c r="D6" s="114" t="s">
        <v>18</v>
      </c>
      <c r="E6" s="115" t="s">
        <v>9</v>
      </c>
      <c r="F6" s="115" t="s">
        <v>5</v>
      </c>
      <c r="G6" s="115" t="s">
        <v>6</v>
      </c>
      <c r="H6" s="113" t="s">
        <v>37</v>
      </c>
      <c r="I6" s="115" t="s">
        <v>38</v>
      </c>
      <c r="J6" s="116" t="s">
        <v>10</v>
      </c>
      <c r="K6" s="115" t="s">
        <v>11</v>
      </c>
      <c r="L6" s="136" t="s">
        <v>27</v>
      </c>
      <c r="M6" s="1" t="s">
        <v>12</v>
      </c>
      <c r="N6" s="1" t="s">
        <v>13</v>
      </c>
      <c r="O6" s="119"/>
      <c r="P6" s="117" t="s">
        <v>31</v>
      </c>
      <c r="Q6" s="117" t="s">
        <v>32</v>
      </c>
      <c r="R6" s="117" t="s">
        <v>33</v>
      </c>
      <c r="S6" s="114" t="s">
        <v>15</v>
      </c>
      <c r="T6" s="115" t="s">
        <v>9</v>
      </c>
      <c r="U6" s="113" t="s">
        <v>39</v>
      </c>
      <c r="V6" s="115" t="s">
        <v>38</v>
      </c>
      <c r="W6" s="117" t="s">
        <v>34</v>
      </c>
      <c r="X6" s="117" t="s">
        <v>35</v>
      </c>
      <c r="Y6" s="117" t="s">
        <v>36</v>
      </c>
      <c r="Z6" s="120" t="s">
        <v>17</v>
      </c>
      <c r="AA6" s="117" t="s">
        <v>7</v>
      </c>
    </row>
    <row r="7" spans="1:27" ht="38.25" x14ac:dyDescent="0.2">
      <c r="A7" s="12" t="s">
        <v>434</v>
      </c>
      <c r="B7" s="123" t="s">
        <v>435</v>
      </c>
      <c r="C7" s="12" t="s">
        <v>436</v>
      </c>
      <c r="D7" s="12">
        <v>12300</v>
      </c>
      <c r="E7" s="13" t="s">
        <v>24</v>
      </c>
      <c r="F7" s="13">
        <v>20</v>
      </c>
      <c r="G7" s="13">
        <v>21.5</v>
      </c>
      <c r="H7" s="13">
        <v>94</v>
      </c>
      <c r="I7" s="13">
        <v>3.4</v>
      </c>
      <c r="J7" s="13">
        <v>100193</v>
      </c>
      <c r="K7" s="223" t="s">
        <v>437</v>
      </c>
      <c r="L7" s="13">
        <v>26</v>
      </c>
      <c r="M7" s="224">
        <v>1.4477</v>
      </c>
      <c r="N7" s="14">
        <v>37.64</v>
      </c>
      <c r="P7" s="14">
        <v>31</v>
      </c>
      <c r="Q7" s="14">
        <v>31</v>
      </c>
      <c r="R7" s="14">
        <v>31</v>
      </c>
      <c r="S7" s="13">
        <v>12011</v>
      </c>
      <c r="T7" s="13" t="s">
        <v>24</v>
      </c>
      <c r="U7" s="13">
        <v>94</v>
      </c>
      <c r="V7" s="13">
        <v>3.4</v>
      </c>
      <c r="W7" s="14">
        <v>79.400000000000006</v>
      </c>
      <c r="X7" s="14">
        <v>79.400000000000006</v>
      </c>
      <c r="Y7" s="14">
        <v>79.400000000000006</v>
      </c>
      <c r="AA7" s="124" t="s">
        <v>438</v>
      </c>
    </row>
    <row r="8" spans="1:27" ht="89.25" x14ac:dyDescent="0.2">
      <c r="A8" s="12" t="s">
        <v>434</v>
      </c>
      <c r="B8" s="123" t="s">
        <v>439</v>
      </c>
      <c r="C8" s="12" t="s">
        <v>436</v>
      </c>
      <c r="D8" s="12">
        <v>12302</v>
      </c>
      <c r="E8" s="13" t="s">
        <v>24</v>
      </c>
      <c r="F8" s="13">
        <v>40</v>
      </c>
      <c r="G8" s="13">
        <v>43</v>
      </c>
      <c r="H8" s="13">
        <v>256</v>
      </c>
      <c r="I8" s="13">
        <v>2.5</v>
      </c>
      <c r="J8" s="13">
        <v>100193</v>
      </c>
      <c r="K8" s="223" t="s">
        <v>437</v>
      </c>
      <c r="L8" s="13">
        <v>64</v>
      </c>
      <c r="M8" s="224">
        <v>1.4477</v>
      </c>
      <c r="N8" s="14">
        <v>92.65</v>
      </c>
      <c r="P8" s="14">
        <v>80.400000000000006</v>
      </c>
      <c r="Q8" s="14">
        <v>80.400000000000006</v>
      </c>
      <c r="R8" s="14">
        <v>80.400000000000006</v>
      </c>
      <c r="S8" s="13">
        <v>12105</v>
      </c>
      <c r="T8" s="13" t="s">
        <v>24</v>
      </c>
      <c r="U8" s="13">
        <v>64</v>
      </c>
      <c r="V8" s="13">
        <v>2.5</v>
      </c>
      <c r="W8" s="14">
        <v>46.4</v>
      </c>
      <c r="X8" s="14">
        <v>46.4</v>
      </c>
      <c r="Y8" s="14">
        <v>46.4</v>
      </c>
      <c r="AA8" s="124" t="s">
        <v>440</v>
      </c>
    </row>
    <row r="9" spans="1:27" ht="89.25" x14ac:dyDescent="0.2">
      <c r="A9" s="12" t="s">
        <v>434</v>
      </c>
      <c r="B9" s="123" t="s">
        <v>441</v>
      </c>
      <c r="C9" s="12" t="s">
        <v>436</v>
      </c>
      <c r="D9" s="12">
        <v>12303</v>
      </c>
      <c r="E9" s="13" t="s">
        <v>24</v>
      </c>
      <c r="F9" s="13">
        <v>20</v>
      </c>
      <c r="G9" s="13">
        <v>21.5</v>
      </c>
      <c r="H9" s="13">
        <v>128</v>
      </c>
      <c r="I9" s="13">
        <v>2.5</v>
      </c>
      <c r="J9" s="13">
        <v>100193</v>
      </c>
      <c r="K9" s="223" t="s">
        <v>437</v>
      </c>
      <c r="L9" s="13">
        <v>32</v>
      </c>
      <c r="M9" s="224">
        <v>1.4477</v>
      </c>
      <c r="N9" s="14">
        <v>46.33</v>
      </c>
      <c r="P9" s="14">
        <v>40.200000000000003</v>
      </c>
      <c r="Q9" s="14">
        <v>40.200000000000003</v>
      </c>
      <c r="R9" s="14">
        <v>40.200000000000003</v>
      </c>
      <c r="S9" s="13">
        <v>15006</v>
      </c>
      <c r="T9" s="13" t="s">
        <v>24</v>
      </c>
      <c r="U9" s="13">
        <v>64</v>
      </c>
      <c r="V9" s="13">
        <v>2.5</v>
      </c>
      <c r="W9" s="14">
        <v>46.4</v>
      </c>
      <c r="X9" s="14">
        <v>46.4</v>
      </c>
      <c r="Y9" s="14">
        <v>46.4</v>
      </c>
      <c r="AA9" s="124" t="s">
        <v>440</v>
      </c>
    </row>
    <row r="10" spans="1:27" ht="25.5" x14ac:dyDescent="0.2">
      <c r="A10" s="12" t="s">
        <v>434</v>
      </c>
      <c r="B10" s="123" t="s">
        <v>442</v>
      </c>
      <c r="C10" s="12" t="s">
        <v>436</v>
      </c>
      <c r="D10" s="12">
        <v>12305</v>
      </c>
      <c r="E10" s="13" t="s">
        <v>24</v>
      </c>
      <c r="F10" s="13">
        <v>20</v>
      </c>
      <c r="G10" s="13">
        <v>21.5</v>
      </c>
      <c r="H10" s="13">
        <v>80</v>
      </c>
      <c r="I10" s="13">
        <v>4</v>
      </c>
      <c r="J10" s="13">
        <v>100193</v>
      </c>
      <c r="K10" s="223" t="s">
        <v>437</v>
      </c>
      <c r="L10" s="13">
        <v>22.8</v>
      </c>
      <c r="M10" s="224">
        <v>1.4477</v>
      </c>
      <c r="N10" s="14">
        <v>33.01</v>
      </c>
      <c r="P10" s="14">
        <v>31</v>
      </c>
      <c r="Q10" s="14">
        <v>31</v>
      </c>
      <c r="R10" s="14">
        <v>31</v>
      </c>
      <c r="S10" s="13">
        <v>12033</v>
      </c>
      <c r="T10" s="13" t="s">
        <v>24</v>
      </c>
      <c r="U10" s="13">
        <v>80</v>
      </c>
      <c r="V10" s="13">
        <v>4</v>
      </c>
      <c r="W10" s="14">
        <v>79.400000000000006</v>
      </c>
      <c r="X10" s="14">
        <v>79.400000000000006</v>
      </c>
      <c r="Y10" s="14">
        <v>79.400000000000006</v>
      </c>
      <c r="AA10" s="124" t="s">
        <v>438</v>
      </c>
    </row>
    <row r="11" spans="1:27" ht="89.25" x14ac:dyDescent="0.2">
      <c r="A11" s="12" t="s">
        <v>434</v>
      </c>
      <c r="B11" s="123" t="s">
        <v>443</v>
      </c>
      <c r="C11" s="12" t="s">
        <v>436</v>
      </c>
      <c r="D11" s="12">
        <v>12307</v>
      </c>
      <c r="E11" s="13" t="s">
        <v>24</v>
      </c>
      <c r="F11" s="13">
        <v>20</v>
      </c>
      <c r="G11" s="13">
        <v>21.5</v>
      </c>
      <c r="H11" s="13">
        <v>80</v>
      </c>
      <c r="I11" s="13">
        <v>4</v>
      </c>
      <c r="J11" s="13">
        <v>100193</v>
      </c>
      <c r="K11" s="223" t="s">
        <v>437</v>
      </c>
      <c r="L11" s="13">
        <v>22.8</v>
      </c>
      <c r="M11" s="224">
        <v>1.4477</v>
      </c>
      <c r="N11" s="14">
        <v>33.01</v>
      </c>
      <c r="P11" s="14">
        <v>33</v>
      </c>
      <c r="Q11" s="14">
        <v>33</v>
      </c>
      <c r="R11" s="14">
        <v>33</v>
      </c>
      <c r="S11" s="13">
        <v>12013</v>
      </c>
      <c r="T11" s="13" t="s">
        <v>24</v>
      </c>
      <c r="U11" s="13">
        <v>40</v>
      </c>
      <c r="V11" s="13">
        <v>4</v>
      </c>
      <c r="W11" s="14">
        <v>40.700000000000003</v>
      </c>
      <c r="X11" s="14">
        <v>40.700000000000003</v>
      </c>
      <c r="Y11" s="14">
        <v>40.700000000000003</v>
      </c>
      <c r="AA11" s="124" t="s">
        <v>440</v>
      </c>
    </row>
    <row r="12" spans="1:27" ht="38.25" x14ac:dyDescent="0.2">
      <c r="A12" s="12" t="s">
        <v>434</v>
      </c>
      <c r="B12" s="123" t="s">
        <v>444</v>
      </c>
      <c r="C12" s="12" t="s">
        <v>445</v>
      </c>
      <c r="D12" s="12">
        <v>16300</v>
      </c>
      <c r="E12" s="13" t="s">
        <v>24</v>
      </c>
      <c r="F12" s="13">
        <v>20</v>
      </c>
      <c r="G12" s="13">
        <v>21.5</v>
      </c>
      <c r="H12" s="13">
        <v>84</v>
      </c>
      <c r="I12" s="13">
        <v>3.75</v>
      </c>
      <c r="J12" s="13">
        <v>100883</v>
      </c>
      <c r="K12" s="124" t="s">
        <v>446</v>
      </c>
      <c r="L12" s="13">
        <v>25.2</v>
      </c>
      <c r="M12" s="224">
        <v>1.6315999999999999</v>
      </c>
      <c r="N12" s="14">
        <v>41.12</v>
      </c>
      <c r="P12" s="14">
        <v>34</v>
      </c>
      <c r="Q12" s="14">
        <v>34</v>
      </c>
      <c r="R12" s="14">
        <v>34</v>
      </c>
      <c r="S12" s="13">
        <v>16250</v>
      </c>
      <c r="T12" s="13" t="s">
        <v>24</v>
      </c>
      <c r="U12" s="13">
        <v>84</v>
      </c>
      <c r="V12" s="13">
        <v>3.75</v>
      </c>
      <c r="W12" s="14">
        <v>83.6</v>
      </c>
      <c r="X12" s="14">
        <v>83.6</v>
      </c>
      <c r="Y12" s="14">
        <v>83.6</v>
      </c>
      <c r="AA12" s="124" t="s">
        <v>438</v>
      </c>
    </row>
    <row r="13" spans="1:27" ht="25.5" x14ac:dyDescent="0.2">
      <c r="A13" s="12" t="s">
        <v>434</v>
      </c>
      <c r="B13" s="123" t="s">
        <v>447</v>
      </c>
      <c r="C13" s="12" t="s">
        <v>445</v>
      </c>
      <c r="D13" s="12">
        <v>16303</v>
      </c>
      <c r="E13" s="13" t="s">
        <v>24</v>
      </c>
      <c r="F13" s="13">
        <v>20</v>
      </c>
      <c r="G13" s="13">
        <v>21.5</v>
      </c>
      <c r="H13" s="13">
        <v>128</v>
      </c>
      <c r="I13" s="13">
        <v>2.5</v>
      </c>
      <c r="J13" s="13">
        <v>100883</v>
      </c>
      <c r="K13" s="124" t="s">
        <v>446</v>
      </c>
      <c r="L13" s="13">
        <v>38</v>
      </c>
      <c r="M13" s="224">
        <v>1.6315999999999999</v>
      </c>
      <c r="N13" s="14">
        <v>62</v>
      </c>
      <c r="P13" s="14">
        <v>41.2</v>
      </c>
      <c r="Q13" s="14">
        <v>41.2</v>
      </c>
      <c r="R13" s="14">
        <v>41.2</v>
      </c>
      <c r="S13" s="13">
        <v>16006</v>
      </c>
      <c r="T13" s="13" t="s">
        <v>24</v>
      </c>
      <c r="U13" s="13">
        <v>128</v>
      </c>
      <c r="V13" s="13">
        <v>2.5</v>
      </c>
      <c r="W13" s="14">
        <v>92.8</v>
      </c>
      <c r="X13" s="14">
        <v>92.8</v>
      </c>
      <c r="Y13" s="14">
        <v>92.8</v>
      </c>
      <c r="AA13" s="124" t="s">
        <v>438</v>
      </c>
    </row>
    <row r="14" spans="1:27" x14ac:dyDescent="0.2">
      <c r="K14" s="124"/>
    </row>
  </sheetData>
  <protectedRanges>
    <protectedRange password="8F60" sqref="Z6" name="Calculations_40"/>
  </protectedRanges>
  <mergeCells count="1">
    <mergeCell ref="P5:Q5"/>
  </mergeCells>
  <conditionalFormatting sqref="D1:D6">
    <cfRule type="duplicateValues" dxfId="282" priority="2"/>
  </conditionalFormatting>
  <conditionalFormatting sqref="T6">
    <cfRule type="duplicateValues" dxfId="281" priority="1"/>
  </conditionalFormatting>
  <conditionalFormatting sqref="E1:E6">
    <cfRule type="duplicateValues" dxfId="280" priority="3"/>
  </conditionalFormatting>
  <conditionalFormatting sqref="T1:T5 S1:S6">
    <cfRule type="duplicateValues" dxfId="279" priority="4"/>
  </conditionalFormatting>
  <pageMargins left="0.7" right="0.7" top="0.75" bottom="0.75" header="0.3" footer="0.3"/>
  <pageSetup paperSize="5" scale="45" orientation="landscape" r:id="rId1"/>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8C0AA4-6FE5-40BA-9BA3-EC3327153951}">
  <sheetPr>
    <pageSetUpPr fitToPage="1"/>
  </sheetPr>
  <dimension ref="A1:T69"/>
  <sheetViews>
    <sheetView view="pageBreakPreview" zoomScaleNormal="100" zoomScaleSheetLayoutView="100" workbookViewId="0">
      <pane xSplit="3" ySplit="6" topLeftCell="D7" activePane="bottomRight" state="frozen"/>
      <selection activeCell="K34" sqref="K34"/>
      <selection pane="topRight" activeCell="K34" sqref="K34"/>
      <selection pane="bottomLeft" activeCell="K34" sqref="K34"/>
      <selection pane="bottomRight" sqref="A1:XFD1048576"/>
    </sheetView>
  </sheetViews>
  <sheetFormatPr defaultColWidth="9.28515625" defaultRowHeight="12.75" x14ac:dyDescent="0.2"/>
  <cols>
    <col min="1" max="1" width="15.5703125" style="12" bestFit="1" customWidth="1"/>
    <col min="2" max="2" width="53.42578125" style="12" customWidth="1"/>
    <col min="3" max="3" width="27.140625" style="12" bestFit="1" customWidth="1"/>
    <col min="4" max="6" width="10.140625" style="13" bestFit="1" customWidth="1"/>
    <col min="7" max="7" width="8.42578125" style="13" bestFit="1" customWidth="1"/>
    <col min="8" max="8" width="7.42578125" style="13" bestFit="1" customWidth="1"/>
    <col min="9" max="9" width="9.140625" style="13" bestFit="1" customWidth="1"/>
    <col min="10" max="10" width="38.28515625" style="13" bestFit="1" customWidth="1"/>
    <col min="11" max="12" width="16.5703125" style="13" bestFit="1" customWidth="1"/>
    <col min="13" max="13" width="19" style="13" bestFit="1" customWidth="1"/>
    <col min="14" max="14" width="10.28515625" style="15" bestFit="1" customWidth="1"/>
    <col min="15" max="16" width="8.5703125" style="14" bestFit="1" customWidth="1"/>
    <col min="17" max="17" width="5.7109375" style="17" customWidth="1"/>
    <col min="18" max="18" width="16" style="14" bestFit="1" customWidth="1"/>
    <col min="19" max="19" width="15.28515625" style="14" customWidth="1"/>
    <col min="20" max="20" width="32.7109375" style="13" customWidth="1"/>
    <col min="21" max="16384" width="9.28515625" style="12"/>
  </cols>
  <sheetData>
    <row r="1" spans="1:20" s="22" customFormat="1" x14ac:dyDescent="0.2">
      <c r="A1" s="77"/>
      <c r="B1" s="78" t="s">
        <v>41</v>
      </c>
      <c r="C1" s="78"/>
      <c r="D1" s="78"/>
      <c r="E1" s="79"/>
      <c r="F1" s="79"/>
      <c r="G1" s="79"/>
      <c r="H1" s="79"/>
      <c r="I1" s="79"/>
      <c r="J1" s="79"/>
      <c r="K1" s="79"/>
      <c r="L1" s="79"/>
      <c r="M1" s="79"/>
      <c r="N1" s="80"/>
      <c r="O1" s="81"/>
      <c r="P1" s="81"/>
      <c r="Q1" s="82"/>
      <c r="R1" s="83"/>
      <c r="S1" s="84"/>
      <c r="T1" s="85"/>
    </row>
    <row r="2" spans="1:20" s="22" customFormat="1" x14ac:dyDescent="0.2">
      <c r="A2" s="86"/>
      <c r="B2" s="87" t="s">
        <v>40</v>
      </c>
      <c r="C2" s="87"/>
      <c r="D2" s="87"/>
      <c r="E2" s="88"/>
      <c r="F2" s="225" t="s">
        <v>448</v>
      </c>
      <c r="G2" s="225"/>
      <c r="H2" s="89"/>
      <c r="I2" s="226" t="s">
        <v>449</v>
      </c>
      <c r="J2" s="226"/>
      <c r="K2" s="89"/>
      <c r="L2" s="89"/>
      <c r="M2" s="89"/>
      <c r="N2" s="90"/>
      <c r="O2" s="91"/>
      <c r="P2" s="91"/>
      <c r="Q2" s="92"/>
      <c r="R2" s="227">
        <v>44259</v>
      </c>
      <c r="S2" s="94"/>
      <c r="T2" s="57"/>
    </row>
    <row r="3" spans="1:20" s="22" customFormat="1" x14ac:dyDescent="0.2">
      <c r="A3" s="86"/>
      <c r="B3" s="95" t="s">
        <v>0</v>
      </c>
      <c r="C3" s="95"/>
      <c r="D3" s="95"/>
      <c r="E3" s="96"/>
      <c r="F3" s="228" t="s">
        <v>450</v>
      </c>
      <c r="G3" s="228"/>
      <c r="H3" s="97"/>
      <c r="I3" s="229" t="s">
        <v>451</v>
      </c>
      <c r="J3" s="229"/>
      <c r="K3" s="97"/>
      <c r="L3" s="230"/>
      <c r="M3" s="230" t="s">
        <v>452</v>
      </c>
      <c r="N3" s="231"/>
      <c r="O3" s="99"/>
      <c r="P3" s="99"/>
      <c r="Q3" s="100"/>
      <c r="R3" s="232" t="s">
        <v>453</v>
      </c>
      <c r="S3" s="94"/>
      <c r="T3" s="57"/>
    </row>
    <row r="4" spans="1:20" s="22" customFormat="1" ht="13.5" thickBot="1" x14ac:dyDescent="0.25">
      <c r="A4" s="86"/>
      <c r="B4" s="95"/>
      <c r="C4" s="95"/>
      <c r="D4" s="96"/>
      <c r="E4" s="97"/>
      <c r="F4" s="97"/>
      <c r="G4" s="97"/>
      <c r="H4" s="97"/>
      <c r="I4" s="97"/>
      <c r="J4" s="97"/>
      <c r="K4" s="97"/>
      <c r="L4" s="97"/>
      <c r="M4" s="97"/>
      <c r="N4" s="98"/>
      <c r="O4" s="99"/>
      <c r="P4" s="99"/>
      <c r="Q4" s="100"/>
      <c r="R4" s="101"/>
      <c r="S4" s="94"/>
      <c r="T4" s="57"/>
    </row>
    <row r="5" spans="1:20" ht="15.75" customHeight="1" thickBot="1" x14ac:dyDescent="0.25">
      <c r="A5" s="26"/>
      <c r="B5" s="102"/>
      <c r="C5" s="103" t="s">
        <v>1</v>
      </c>
      <c r="D5" s="104"/>
      <c r="E5" s="105"/>
      <c r="F5" s="105"/>
      <c r="G5" s="105"/>
      <c r="H5" s="105"/>
      <c r="I5" s="105"/>
      <c r="J5" s="106"/>
      <c r="K5" s="106"/>
      <c r="L5" s="106"/>
      <c r="M5" s="106"/>
      <c r="N5" s="107"/>
      <c r="O5" s="108"/>
      <c r="P5" s="108"/>
      <c r="Q5" s="109"/>
      <c r="R5" s="110" t="s">
        <v>14</v>
      </c>
      <c r="S5" s="111"/>
      <c r="T5" s="27"/>
    </row>
    <row r="6" spans="1:20" ht="64.5" thickBot="1" x14ac:dyDescent="0.25">
      <c r="A6" s="112" t="s">
        <v>3</v>
      </c>
      <c r="B6" s="113" t="s">
        <v>8</v>
      </c>
      <c r="C6" s="114" t="s">
        <v>18</v>
      </c>
      <c r="D6" s="115" t="s">
        <v>9</v>
      </c>
      <c r="E6" s="115" t="s">
        <v>5</v>
      </c>
      <c r="F6" s="115" t="s">
        <v>20</v>
      </c>
      <c r="G6" s="113" t="s">
        <v>37</v>
      </c>
      <c r="H6" s="115" t="s">
        <v>38</v>
      </c>
      <c r="I6" s="116" t="s">
        <v>10</v>
      </c>
      <c r="J6" s="115" t="s">
        <v>11</v>
      </c>
      <c r="K6" s="117" t="s">
        <v>454</v>
      </c>
      <c r="L6" s="118" t="s">
        <v>455</v>
      </c>
      <c r="M6" s="117" t="s">
        <v>456</v>
      </c>
      <c r="N6" s="2" t="s">
        <v>27</v>
      </c>
      <c r="O6" s="1" t="s">
        <v>12</v>
      </c>
      <c r="P6" s="1" t="s">
        <v>13</v>
      </c>
      <c r="Q6" s="119"/>
      <c r="R6" s="1" t="s">
        <v>16</v>
      </c>
      <c r="S6" s="120" t="s">
        <v>17</v>
      </c>
      <c r="T6" s="117" t="s">
        <v>7</v>
      </c>
    </row>
    <row r="7" spans="1:20" x14ac:dyDescent="0.2">
      <c r="A7" s="22" t="s">
        <v>448</v>
      </c>
      <c r="B7" s="22" t="s">
        <v>457</v>
      </c>
      <c r="C7" s="23">
        <v>22222</v>
      </c>
      <c r="D7" s="13" t="s">
        <v>24</v>
      </c>
      <c r="E7" s="13">
        <v>15.28</v>
      </c>
      <c r="F7" s="13">
        <f>SUM(E7+1)</f>
        <v>16.28</v>
      </c>
      <c r="G7" s="13">
        <v>28</v>
      </c>
      <c r="H7" s="13">
        <v>8.73</v>
      </c>
      <c r="I7" s="13">
        <v>100046</v>
      </c>
      <c r="J7" s="13" t="s">
        <v>458</v>
      </c>
      <c r="K7" s="125">
        <v>33.6</v>
      </c>
      <c r="L7" s="125">
        <f>SUM(K7-0.5)</f>
        <v>33.1</v>
      </c>
      <c r="M7" s="125">
        <f>SUM(K7-1)</f>
        <v>32.6</v>
      </c>
      <c r="N7" s="24">
        <v>1.06</v>
      </c>
      <c r="O7" s="25">
        <v>0.8357</v>
      </c>
      <c r="P7" s="25">
        <v>0.89</v>
      </c>
      <c r="R7" s="25">
        <v>0.89</v>
      </c>
      <c r="S7" s="14">
        <v>0</v>
      </c>
      <c r="T7" s="22" t="s">
        <v>459</v>
      </c>
    </row>
    <row r="8" spans="1:20" x14ac:dyDescent="0.2">
      <c r="A8" s="22" t="s">
        <v>448</v>
      </c>
      <c r="B8" s="22" t="s">
        <v>460</v>
      </c>
      <c r="C8" s="23">
        <v>22223</v>
      </c>
      <c r="D8" s="13" t="s">
        <v>24</v>
      </c>
      <c r="E8" s="13">
        <v>17.02</v>
      </c>
      <c r="F8" s="13">
        <f t="shared" ref="F8:F69" si="0">SUM(E8+1)</f>
        <v>18.02</v>
      </c>
      <c r="G8" s="13">
        <v>28</v>
      </c>
      <c r="H8" s="13">
        <v>9.73</v>
      </c>
      <c r="I8" s="13">
        <v>100046</v>
      </c>
      <c r="J8" s="13" t="s">
        <v>458</v>
      </c>
      <c r="K8" s="125">
        <v>33.6</v>
      </c>
      <c r="L8" s="125">
        <f t="shared" ref="L8:L69" si="1">SUM(K8-0.5)</f>
        <v>33.1</v>
      </c>
      <c r="M8" s="125">
        <f t="shared" ref="M8:M69" si="2">SUM(K8-1)</f>
        <v>32.6</v>
      </c>
      <c r="N8" s="24">
        <v>0.56000000000000005</v>
      </c>
      <c r="O8" s="25">
        <v>0.8357</v>
      </c>
      <c r="P8" s="25">
        <v>0.47</v>
      </c>
      <c r="R8" s="25">
        <v>0.47</v>
      </c>
      <c r="S8" s="14">
        <v>0</v>
      </c>
      <c r="T8" s="22" t="s">
        <v>459</v>
      </c>
    </row>
    <row r="9" spans="1:20" x14ac:dyDescent="0.2">
      <c r="A9" s="22" t="s">
        <v>448</v>
      </c>
      <c r="B9" s="22" t="s">
        <v>461</v>
      </c>
      <c r="C9" s="23">
        <v>22224</v>
      </c>
      <c r="D9" s="13" t="s">
        <v>24</v>
      </c>
      <c r="E9" s="13">
        <v>15.28</v>
      </c>
      <c r="F9" s="13">
        <f t="shared" si="0"/>
        <v>16.28</v>
      </c>
      <c r="G9" s="13">
        <v>28</v>
      </c>
      <c r="H9" s="13">
        <v>8.73</v>
      </c>
      <c r="I9" s="13">
        <v>100046</v>
      </c>
      <c r="J9" s="13" t="s">
        <v>458</v>
      </c>
      <c r="K9" s="125">
        <v>33.6</v>
      </c>
      <c r="L9" s="125">
        <f t="shared" si="1"/>
        <v>33.1</v>
      </c>
      <c r="M9" s="125">
        <f t="shared" si="2"/>
        <v>32.6</v>
      </c>
      <c r="N9" s="24">
        <v>0.48</v>
      </c>
      <c r="O9" s="25">
        <v>0.8357</v>
      </c>
      <c r="P9" s="25">
        <v>0.4</v>
      </c>
      <c r="R9" s="25">
        <v>0.4</v>
      </c>
      <c r="S9" s="14">
        <v>0</v>
      </c>
      <c r="T9" s="22" t="s">
        <v>459</v>
      </c>
    </row>
    <row r="10" spans="1:20" x14ac:dyDescent="0.2">
      <c r="A10" s="22" t="s">
        <v>448</v>
      </c>
      <c r="B10" s="22" t="s">
        <v>462</v>
      </c>
      <c r="C10" s="23">
        <v>50231</v>
      </c>
      <c r="D10" s="13" t="s">
        <v>24</v>
      </c>
      <c r="E10" s="13">
        <v>27.5</v>
      </c>
      <c r="F10" s="13">
        <f t="shared" si="0"/>
        <v>28.5</v>
      </c>
      <c r="G10" s="13">
        <v>80</v>
      </c>
      <c r="H10" s="13">
        <v>5.5</v>
      </c>
      <c r="I10" s="13">
        <v>100021</v>
      </c>
      <c r="J10" s="13" t="s">
        <v>463</v>
      </c>
      <c r="K10" s="125">
        <v>67</v>
      </c>
      <c r="L10" s="125">
        <f t="shared" si="1"/>
        <v>66.5</v>
      </c>
      <c r="M10" s="125">
        <f t="shared" si="2"/>
        <v>66</v>
      </c>
      <c r="N10" s="24">
        <v>9.1</v>
      </c>
      <c r="O10" s="25">
        <v>1.8467</v>
      </c>
      <c r="P10" s="25">
        <v>16.8</v>
      </c>
      <c r="R10" s="25">
        <v>16.8</v>
      </c>
      <c r="S10" s="14">
        <v>0</v>
      </c>
      <c r="T10" s="22" t="s">
        <v>459</v>
      </c>
    </row>
    <row r="11" spans="1:20" x14ac:dyDescent="0.2">
      <c r="A11" s="22" t="s">
        <v>448</v>
      </c>
      <c r="B11" s="22" t="s">
        <v>464</v>
      </c>
      <c r="C11" s="23">
        <v>50241</v>
      </c>
      <c r="D11" s="13" t="s">
        <v>24</v>
      </c>
      <c r="E11" s="13">
        <v>27.5</v>
      </c>
      <c r="F11" s="13">
        <f t="shared" si="0"/>
        <v>28.5</v>
      </c>
      <c r="G11" s="13">
        <v>80</v>
      </c>
      <c r="H11" s="13">
        <v>5.5</v>
      </c>
      <c r="I11" s="13">
        <v>100021</v>
      </c>
      <c r="J11" s="13" t="s">
        <v>463</v>
      </c>
      <c r="K11" s="125">
        <v>69</v>
      </c>
      <c r="L11" s="125">
        <f t="shared" si="1"/>
        <v>68.5</v>
      </c>
      <c r="M11" s="125">
        <f t="shared" si="2"/>
        <v>68</v>
      </c>
      <c r="N11" s="24">
        <v>9.1</v>
      </c>
      <c r="O11" s="25">
        <v>1.8467</v>
      </c>
      <c r="P11" s="25">
        <v>16.8</v>
      </c>
      <c r="R11" s="25">
        <v>16.8</v>
      </c>
      <c r="S11" s="14">
        <v>0</v>
      </c>
      <c r="T11" s="22" t="s">
        <v>459</v>
      </c>
    </row>
    <row r="12" spans="1:20" x14ac:dyDescent="0.2">
      <c r="A12" s="22" t="s">
        <v>448</v>
      </c>
      <c r="B12" s="22" t="s">
        <v>465</v>
      </c>
      <c r="C12" s="23">
        <v>50711</v>
      </c>
      <c r="D12" s="13" t="s">
        <v>24</v>
      </c>
      <c r="E12" s="13">
        <v>27.5</v>
      </c>
      <c r="F12" s="13">
        <f t="shared" si="0"/>
        <v>28.5</v>
      </c>
      <c r="G12" s="13">
        <v>80</v>
      </c>
      <c r="H12" s="13">
        <v>5.5</v>
      </c>
      <c r="I12" s="13">
        <v>100021</v>
      </c>
      <c r="J12" s="13" t="s">
        <v>463</v>
      </c>
      <c r="K12" s="125">
        <v>71</v>
      </c>
      <c r="L12" s="125">
        <f t="shared" si="1"/>
        <v>70.5</v>
      </c>
      <c r="M12" s="125">
        <f t="shared" si="2"/>
        <v>70</v>
      </c>
      <c r="N12" s="24">
        <v>8.64</v>
      </c>
      <c r="O12" s="25">
        <v>1.8467</v>
      </c>
      <c r="P12" s="25">
        <v>15.96</v>
      </c>
      <c r="R12" s="25">
        <v>15.96</v>
      </c>
      <c r="S12" s="14">
        <v>0</v>
      </c>
      <c r="T12" s="22" t="s">
        <v>459</v>
      </c>
    </row>
    <row r="13" spans="1:20" x14ac:dyDescent="0.2">
      <c r="A13" s="22" t="s">
        <v>448</v>
      </c>
      <c r="B13" s="22" t="s">
        <v>466</v>
      </c>
      <c r="C13" s="23">
        <v>50721</v>
      </c>
      <c r="D13" s="13" t="s">
        <v>24</v>
      </c>
      <c r="E13" s="13">
        <v>27.5</v>
      </c>
      <c r="F13" s="13">
        <f t="shared" si="0"/>
        <v>28.5</v>
      </c>
      <c r="G13" s="13">
        <v>80</v>
      </c>
      <c r="H13" s="13">
        <v>5.5</v>
      </c>
      <c r="I13" s="13">
        <v>100021</v>
      </c>
      <c r="J13" s="13" t="s">
        <v>463</v>
      </c>
      <c r="K13" s="125">
        <v>72</v>
      </c>
      <c r="L13" s="125">
        <f t="shared" si="1"/>
        <v>71.5</v>
      </c>
      <c r="M13" s="125">
        <f t="shared" si="2"/>
        <v>71</v>
      </c>
      <c r="N13" s="24">
        <v>8.64</v>
      </c>
      <c r="O13" s="25">
        <v>1.8467</v>
      </c>
      <c r="P13" s="25">
        <v>15.96</v>
      </c>
      <c r="R13" s="25">
        <v>15.96</v>
      </c>
      <c r="S13" s="14">
        <v>0</v>
      </c>
      <c r="T13" s="22" t="s">
        <v>459</v>
      </c>
    </row>
    <row r="14" spans="1:20" x14ac:dyDescent="0.2">
      <c r="A14" s="22" t="s">
        <v>448</v>
      </c>
      <c r="B14" s="22" t="s">
        <v>467</v>
      </c>
      <c r="C14" s="23">
        <v>50821</v>
      </c>
      <c r="D14" s="13" t="s">
        <v>24</v>
      </c>
      <c r="E14" s="13">
        <v>27.5</v>
      </c>
      <c r="F14" s="13">
        <f t="shared" si="0"/>
        <v>28.5</v>
      </c>
      <c r="G14" s="13">
        <v>80</v>
      </c>
      <c r="H14" s="13">
        <v>5.5</v>
      </c>
      <c r="I14" s="13">
        <v>100021</v>
      </c>
      <c r="J14" s="13" t="s">
        <v>463</v>
      </c>
      <c r="K14" s="125">
        <v>71.5</v>
      </c>
      <c r="L14" s="125">
        <f t="shared" si="1"/>
        <v>71</v>
      </c>
      <c r="M14" s="125">
        <f t="shared" si="2"/>
        <v>70.5</v>
      </c>
      <c r="N14" s="24">
        <v>10.1</v>
      </c>
      <c r="O14" s="25">
        <v>1.8467</v>
      </c>
      <c r="P14" s="25">
        <v>18.649999999999999</v>
      </c>
      <c r="R14" s="25">
        <v>18.649999999999999</v>
      </c>
      <c r="S14" s="14">
        <v>0</v>
      </c>
      <c r="T14" s="22" t="s">
        <v>459</v>
      </c>
    </row>
    <row r="15" spans="1:20" x14ac:dyDescent="0.2">
      <c r="A15" s="22" t="s">
        <v>448</v>
      </c>
      <c r="B15" s="22" t="s">
        <v>468</v>
      </c>
      <c r="C15" s="23">
        <v>50822</v>
      </c>
      <c r="D15" s="13" t="s">
        <v>24</v>
      </c>
      <c r="E15" s="13">
        <v>27.5</v>
      </c>
      <c r="F15" s="13">
        <f t="shared" si="0"/>
        <v>28.5</v>
      </c>
      <c r="G15" s="13">
        <v>80</v>
      </c>
      <c r="H15" s="13">
        <v>5.5</v>
      </c>
      <c r="I15" s="13">
        <v>100021</v>
      </c>
      <c r="J15" s="13" t="s">
        <v>463</v>
      </c>
      <c r="K15" s="125">
        <v>71</v>
      </c>
      <c r="L15" s="125">
        <f t="shared" si="1"/>
        <v>70.5</v>
      </c>
      <c r="M15" s="125">
        <f t="shared" si="2"/>
        <v>70</v>
      </c>
      <c r="N15" s="24">
        <v>10.1</v>
      </c>
      <c r="O15" s="25">
        <v>1.8467</v>
      </c>
      <c r="P15" s="25">
        <v>18.649999999999999</v>
      </c>
      <c r="R15" s="25">
        <v>18.649999999999999</v>
      </c>
      <c r="S15" s="14">
        <v>0</v>
      </c>
      <c r="T15" s="22" t="s">
        <v>459</v>
      </c>
    </row>
    <row r="16" spans="1:20" x14ac:dyDescent="0.2">
      <c r="A16" s="22" t="s">
        <v>448</v>
      </c>
      <c r="B16" s="22" t="s">
        <v>469</v>
      </c>
      <c r="C16" s="23">
        <v>50823</v>
      </c>
      <c r="D16" s="13" t="s">
        <v>24</v>
      </c>
      <c r="E16" s="13">
        <v>27.5</v>
      </c>
      <c r="F16" s="13">
        <f t="shared" si="0"/>
        <v>28.5</v>
      </c>
      <c r="G16" s="13">
        <v>80</v>
      </c>
      <c r="H16" s="13">
        <v>5.5</v>
      </c>
      <c r="I16" s="13">
        <v>100021</v>
      </c>
      <c r="J16" s="13" t="s">
        <v>463</v>
      </c>
      <c r="K16" s="125">
        <v>70</v>
      </c>
      <c r="L16" s="125">
        <f t="shared" si="1"/>
        <v>69.5</v>
      </c>
      <c r="M16" s="125">
        <f t="shared" si="2"/>
        <v>69</v>
      </c>
      <c r="N16" s="24">
        <v>10.1</v>
      </c>
      <c r="O16" s="25">
        <v>1.8467</v>
      </c>
      <c r="P16" s="25">
        <v>18.649999999999999</v>
      </c>
      <c r="R16" s="25">
        <v>18.649999999999999</v>
      </c>
      <c r="S16" s="14">
        <v>0</v>
      </c>
      <c r="T16" s="22" t="s">
        <v>459</v>
      </c>
    </row>
    <row r="17" spans="1:20" x14ac:dyDescent="0.2">
      <c r="A17" s="22" t="s">
        <v>448</v>
      </c>
      <c r="B17" s="22" t="s">
        <v>470</v>
      </c>
      <c r="C17" s="23">
        <v>50831</v>
      </c>
      <c r="D17" s="13" t="s">
        <v>24</v>
      </c>
      <c r="E17" s="13">
        <v>27.5</v>
      </c>
      <c r="F17" s="13">
        <f t="shared" si="0"/>
        <v>28.5</v>
      </c>
      <c r="G17" s="13">
        <v>80</v>
      </c>
      <c r="H17" s="13">
        <v>5.5</v>
      </c>
      <c r="I17" s="13">
        <v>100021</v>
      </c>
      <c r="J17" s="13" t="s">
        <v>463</v>
      </c>
      <c r="K17" s="125">
        <v>70</v>
      </c>
      <c r="L17" s="125">
        <f t="shared" si="1"/>
        <v>69.5</v>
      </c>
      <c r="M17" s="125">
        <f t="shared" si="2"/>
        <v>69</v>
      </c>
      <c r="N17" s="24">
        <v>10.1</v>
      </c>
      <c r="O17" s="25">
        <v>1.8467</v>
      </c>
      <c r="P17" s="25">
        <v>18.649999999999999</v>
      </c>
      <c r="R17" s="25">
        <v>18.649999999999999</v>
      </c>
      <c r="S17" s="14">
        <v>0</v>
      </c>
      <c r="T17" s="22" t="s">
        <v>459</v>
      </c>
    </row>
    <row r="18" spans="1:20" x14ac:dyDescent="0.2">
      <c r="A18" s="22" t="s">
        <v>448</v>
      </c>
      <c r="B18" s="22" t="s">
        <v>471</v>
      </c>
      <c r="C18" s="23">
        <v>53326</v>
      </c>
      <c r="D18" s="13" t="s">
        <v>24</v>
      </c>
      <c r="E18" s="13">
        <v>27.5</v>
      </c>
      <c r="F18" s="13">
        <f t="shared" si="0"/>
        <v>28.5</v>
      </c>
      <c r="G18" s="13">
        <v>80</v>
      </c>
      <c r="H18" s="13">
        <v>5.5</v>
      </c>
      <c r="I18" s="13">
        <v>100021</v>
      </c>
      <c r="J18" s="13" t="s">
        <v>463</v>
      </c>
      <c r="K18" s="125">
        <v>68</v>
      </c>
      <c r="L18" s="125">
        <f t="shared" si="1"/>
        <v>67.5</v>
      </c>
      <c r="M18" s="125">
        <f t="shared" si="2"/>
        <v>67</v>
      </c>
      <c r="N18" s="24">
        <v>10.55</v>
      </c>
      <c r="O18" s="25">
        <v>1.8467</v>
      </c>
      <c r="P18" s="25">
        <v>19.48</v>
      </c>
      <c r="R18" s="25">
        <v>19.48</v>
      </c>
      <c r="S18" s="14">
        <v>0</v>
      </c>
      <c r="T18" s="22" t="s">
        <v>459</v>
      </c>
    </row>
    <row r="19" spans="1:20" x14ac:dyDescent="0.2">
      <c r="A19" s="22" t="s">
        <v>448</v>
      </c>
      <c r="B19" s="22" t="s">
        <v>472</v>
      </c>
      <c r="C19" s="23">
        <v>53551</v>
      </c>
      <c r="D19" s="13" t="s">
        <v>24</v>
      </c>
      <c r="E19" s="13">
        <v>20.309999999999999</v>
      </c>
      <c r="F19" s="13">
        <f t="shared" si="0"/>
        <v>21.31</v>
      </c>
      <c r="G19" s="13">
        <v>100</v>
      </c>
      <c r="H19" s="13">
        <v>3.25</v>
      </c>
      <c r="I19" s="13">
        <v>100021</v>
      </c>
      <c r="J19" s="13" t="s">
        <v>463</v>
      </c>
      <c r="K19" s="125">
        <v>64</v>
      </c>
      <c r="L19" s="125">
        <f t="shared" si="1"/>
        <v>63.5</v>
      </c>
      <c r="M19" s="125">
        <f t="shared" si="2"/>
        <v>63</v>
      </c>
      <c r="N19" s="24">
        <v>2.11</v>
      </c>
      <c r="O19" s="25">
        <v>1.8467</v>
      </c>
      <c r="P19" s="25">
        <v>3.9</v>
      </c>
      <c r="R19" s="25">
        <v>3.9</v>
      </c>
      <c r="S19" s="14">
        <v>0</v>
      </c>
      <c r="T19" s="22" t="s">
        <v>459</v>
      </c>
    </row>
    <row r="20" spans="1:20" x14ac:dyDescent="0.2">
      <c r="A20" s="22" t="s">
        <v>448</v>
      </c>
      <c r="B20" s="22" t="s">
        <v>473</v>
      </c>
      <c r="C20" s="23">
        <v>60011</v>
      </c>
      <c r="D20" s="13" t="s">
        <v>24</v>
      </c>
      <c r="E20" s="13">
        <v>13.5</v>
      </c>
      <c r="F20" s="13">
        <f t="shared" si="0"/>
        <v>14.5</v>
      </c>
      <c r="G20" s="13">
        <v>120</v>
      </c>
      <c r="H20" s="13">
        <v>1.8</v>
      </c>
      <c r="I20" s="13">
        <v>100046</v>
      </c>
      <c r="J20" s="13" t="s">
        <v>458</v>
      </c>
      <c r="K20" s="125">
        <v>28</v>
      </c>
      <c r="L20" s="125">
        <f t="shared" si="1"/>
        <v>27.5</v>
      </c>
      <c r="M20" s="125">
        <f t="shared" si="2"/>
        <v>27</v>
      </c>
      <c r="N20" s="24">
        <v>0.84</v>
      </c>
      <c r="O20" s="25">
        <v>0.8357</v>
      </c>
      <c r="P20" s="25">
        <v>0.7</v>
      </c>
      <c r="R20" s="25">
        <v>0.7</v>
      </c>
      <c r="S20" s="14">
        <v>0</v>
      </c>
      <c r="T20" s="22" t="s">
        <v>459</v>
      </c>
    </row>
    <row r="21" spans="1:20" x14ac:dyDescent="0.2">
      <c r="A21" s="22" t="s">
        <v>448</v>
      </c>
      <c r="B21" s="22" t="s">
        <v>474</v>
      </c>
      <c r="C21" s="23">
        <v>60013</v>
      </c>
      <c r="D21" s="13" t="s">
        <v>24</v>
      </c>
      <c r="E21" s="13">
        <v>13.5</v>
      </c>
      <c r="F21" s="13">
        <f t="shared" si="0"/>
        <v>14.5</v>
      </c>
      <c r="G21" s="13">
        <v>120</v>
      </c>
      <c r="H21" s="13">
        <v>1.8</v>
      </c>
      <c r="I21" s="13">
        <v>100046</v>
      </c>
      <c r="J21" s="13" t="s">
        <v>458</v>
      </c>
      <c r="K21" s="125">
        <v>28</v>
      </c>
      <c r="L21" s="125">
        <f t="shared" si="1"/>
        <v>27.5</v>
      </c>
      <c r="M21" s="125">
        <f t="shared" si="2"/>
        <v>27</v>
      </c>
      <c r="N21" s="24">
        <v>0.84</v>
      </c>
      <c r="O21" s="25">
        <v>0.8357</v>
      </c>
      <c r="P21" s="25">
        <v>0.7</v>
      </c>
      <c r="R21" s="25">
        <v>0.7</v>
      </c>
      <c r="S21" s="14">
        <v>0</v>
      </c>
      <c r="T21" s="22" t="s">
        <v>459</v>
      </c>
    </row>
    <row r="22" spans="1:20" x14ac:dyDescent="0.2">
      <c r="A22" s="22" t="s">
        <v>448</v>
      </c>
      <c r="B22" s="22" t="s">
        <v>475</v>
      </c>
      <c r="C22" s="23">
        <v>60126</v>
      </c>
      <c r="D22" s="13" t="s">
        <v>24</v>
      </c>
      <c r="E22" s="13">
        <v>22.5</v>
      </c>
      <c r="F22" s="13">
        <f t="shared" si="0"/>
        <v>23.5</v>
      </c>
      <c r="G22" s="13">
        <v>120</v>
      </c>
      <c r="H22" s="13">
        <v>3</v>
      </c>
      <c r="I22" s="13">
        <v>100046</v>
      </c>
      <c r="J22" s="13" t="s">
        <v>458</v>
      </c>
      <c r="K22" s="125">
        <v>0</v>
      </c>
      <c r="L22" s="125">
        <v>0</v>
      </c>
      <c r="M22" s="125">
        <v>0</v>
      </c>
      <c r="N22" s="24">
        <v>2.0299999999999998</v>
      </c>
      <c r="O22" s="25">
        <v>0.8357</v>
      </c>
      <c r="P22" s="25">
        <v>1.7</v>
      </c>
      <c r="R22" s="25">
        <v>1.7</v>
      </c>
      <c r="S22" s="14">
        <v>0</v>
      </c>
      <c r="T22" s="22" t="s">
        <v>476</v>
      </c>
    </row>
    <row r="23" spans="1:20" x14ac:dyDescent="0.2">
      <c r="A23" s="22" t="s">
        <v>448</v>
      </c>
      <c r="B23" s="22" t="s">
        <v>477</v>
      </c>
      <c r="C23" s="23">
        <v>60226</v>
      </c>
      <c r="D23" s="13" t="s">
        <v>24</v>
      </c>
      <c r="E23" s="13">
        <v>22.5</v>
      </c>
      <c r="F23" s="13">
        <f t="shared" si="0"/>
        <v>23.5</v>
      </c>
      <c r="G23" s="13">
        <v>120</v>
      </c>
      <c r="H23" s="13">
        <v>3</v>
      </c>
      <c r="I23" s="13">
        <v>100046</v>
      </c>
      <c r="J23" s="13" t="s">
        <v>458</v>
      </c>
      <c r="K23" s="125">
        <v>39</v>
      </c>
      <c r="L23" s="125">
        <f t="shared" si="1"/>
        <v>38.5</v>
      </c>
      <c r="M23" s="125">
        <f t="shared" si="2"/>
        <v>38</v>
      </c>
      <c r="N23" s="24">
        <v>2.11</v>
      </c>
      <c r="O23" s="25">
        <v>0.8357</v>
      </c>
      <c r="P23" s="25">
        <v>1.76</v>
      </c>
      <c r="R23" s="25">
        <v>1.76</v>
      </c>
      <c r="S23" s="14">
        <v>0</v>
      </c>
      <c r="T23" s="22" t="s">
        <v>459</v>
      </c>
    </row>
    <row r="24" spans="1:20" x14ac:dyDescent="0.2">
      <c r="A24" s="22" t="s">
        <v>448</v>
      </c>
      <c r="B24" s="22" t="s">
        <v>478</v>
      </c>
      <c r="C24" s="23">
        <v>60326</v>
      </c>
      <c r="D24" s="13" t="s">
        <v>24</v>
      </c>
      <c r="E24" s="13">
        <v>22.5</v>
      </c>
      <c r="F24" s="13">
        <f t="shared" si="0"/>
        <v>23.5</v>
      </c>
      <c r="G24" s="13">
        <v>120</v>
      </c>
      <c r="H24" s="13">
        <v>3</v>
      </c>
      <c r="I24" s="13">
        <v>100046</v>
      </c>
      <c r="J24" s="13" t="s">
        <v>458</v>
      </c>
      <c r="K24" s="125">
        <v>39</v>
      </c>
      <c r="L24" s="125">
        <f t="shared" si="1"/>
        <v>38.5</v>
      </c>
      <c r="M24" s="125">
        <f t="shared" si="2"/>
        <v>38</v>
      </c>
      <c r="N24" s="24">
        <v>4.53</v>
      </c>
      <c r="O24" s="25">
        <v>0.8357</v>
      </c>
      <c r="P24" s="25">
        <v>3.79</v>
      </c>
      <c r="R24" s="25">
        <v>3.79</v>
      </c>
      <c r="S24" s="14">
        <v>0</v>
      </c>
      <c r="T24" s="22" t="s">
        <v>459</v>
      </c>
    </row>
    <row r="25" spans="1:20" x14ac:dyDescent="0.2">
      <c r="A25" s="22" t="s">
        <v>448</v>
      </c>
      <c r="B25" s="22" t="s">
        <v>479</v>
      </c>
      <c r="C25" s="23">
        <v>60425</v>
      </c>
      <c r="D25" s="13" t="s">
        <v>24</v>
      </c>
      <c r="E25" s="13">
        <v>22.5</v>
      </c>
      <c r="F25" s="13">
        <f t="shared" si="0"/>
        <v>23.5</v>
      </c>
      <c r="G25" s="13">
        <v>120</v>
      </c>
      <c r="H25" s="13">
        <v>3</v>
      </c>
      <c r="I25" s="13">
        <v>100046</v>
      </c>
      <c r="J25" s="13" t="s">
        <v>458</v>
      </c>
      <c r="K25" s="125">
        <v>39</v>
      </c>
      <c r="L25" s="125">
        <f t="shared" si="1"/>
        <v>38.5</v>
      </c>
      <c r="M25" s="125">
        <f t="shared" si="2"/>
        <v>38</v>
      </c>
      <c r="N25" s="24">
        <v>1.9</v>
      </c>
      <c r="O25" s="25">
        <v>0.8357</v>
      </c>
      <c r="P25" s="25">
        <v>1.59</v>
      </c>
      <c r="R25" s="25">
        <v>1.59</v>
      </c>
      <c r="S25" s="14">
        <v>0</v>
      </c>
      <c r="T25" s="22" t="s">
        <v>459</v>
      </c>
    </row>
    <row r="26" spans="1:20" x14ac:dyDescent="0.2">
      <c r="A26" s="22" t="s">
        <v>448</v>
      </c>
      <c r="B26" s="22" t="s">
        <v>480</v>
      </c>
      <c r="C26" s="23">
        <v>60521</v>
      </c>
      <c r="D26" s="13" t="s">
        <v>24</v>
      </c>
      <c r="E26" s="13">
        <v>19.53</v>
      </c>
      <c r="F26" s="13">
        <f t="shared" si="0"/>
        <v>20.53</v>
      </c>
      <c r="G26" s="13">
        <v>125</v>
      </c>
      <c r="H26" s="13">
        <v>2.5</v>
      </c>
      <c r="I26" s="13">
        <v>100046</v>
      </c>
      <c r="J26" s="13" t="s">
        <v>458</v>
      </c>
      <c r="K26" s="125">
        <v>41</v>
      </c>
      <c r="L26" s="125">
        <f t="shared" si="1"/>
        <v>40.5</v>
      </c>
      <c r="M26" s="125">
        <f t="shared" si="2"/>
        <v>40</v>
      </c>
      <c r="N26" s="24">
        <v>1.67</v>
      </c>
      <c r="O26" s="25">
        <v>0.8357</v>
      </c>
      <c r="P26" s="25">
        <v>1.4</v>
      </c>
      <c r="R26" s="25">
        <v>1.4</v>
      </c>
      <c r="S26" s="14">
        <v>0</v>
      </c>
      <c r="T26" s="22" t="s">
        <v>459</v>
      </c>
    </row>
    <row r="27" spans="1:20" x14ac:dyDescent="0.2">
      <c r="A27" s="22"/>
      <c r="B27" s="22"/>
      <c r="C27" s="23"/>
      <c r="I27" s="13">
        <v>100021</v>
      </c>
      <c r="J27" s="13" t="s">
        <v>463</v>
      </c>
      <c r="K27" s="125"/>
      <c r="L27" s="125"/>
      <c r="M27" s="125"/>
      <c r="N27" s="24">
        <v>1.49</v>
      </c>
      <c r="O27" s="25">
        <v>1.8467</v>
      </c>
      <c r="P27" s="25">
        <v>2.75</v>
      </c>
      <c r="R27" s="25">
        <v>2.75</v>
      </c>
      <c r="S27" s="14">
        <v>0</v>
      </c>
      <c r="T27" s="22"/>
    </row>
    <row r="28" spans="1:20" x14ac:dyDescent="0.2">
      <c r="A28" s="22" t="s">
        <v>448</v>
      </c>
      <c r="B28" s="22" t="s">
        <v>481</v>
      </c>
      <c r="C28" s="23">
        <v>60631</v>
      </c>
      <c r="D28" s="13" t="s">
        <v>24</v>
      </c>
      <c r="E28" s="13">
        <v>22.5</v>
      </c>
      <c r="F28" s="13">
        <f t="shared" si="0"/>
        <v>23.5</v>
      </c>
      <c r="G28" s="13">
        <v>120</v>
      </c>
      <c r="H28" s="13">
        <v>3</v>
      </c>
      <c r="I28" s="13">
        <v>100046</v>
      </c>
      <c r="J28" s="13" t="s">
        <v>458</v>
      </c>
      <c r="K28" s="125">
        <v>0</v>
      </c>
      <c r="L28" s="125">
        <v>0</v>
      </c>
      <c r="M28" s="125">
        <v>0</v>
      </c>
      <c r="N28" s="24">
        <v>1.38</v>
      </c>
      <c r="O28" s="25">
        <v>0.8357</v>
      </c>
      <c r="P28" s="25">
        <v>1.1499999999999999</v>
      </c>
      <c r="R28" s="25">
        <v>1.1499999999999999</v>
      </c>
      <c r="S28" s="14">
        <v>0</v>
      </c>
      <c r="T28" s="22" t="s">
        <v>476</v>
      </c>
    </row>
    <row r="29" spans="1:20" x14ac:dyDescent="0.2">
      <c r="A29" s="22" t="s">
        <v>448</v>
      </c>
      <c r="B29" s="22" t="s">
        <v>482</v>
      </c>
      <c r="C29" s="23">
        <v>60826</v>
      </c>
      <c r="D29" s="13" t="s">
        <v>24</v>
      </c>
      <c r="E29" s="13">
        <v>22.5</v>
      </c>
      <c r="F29" s="13">
        <f t="shared" si="0"/>
        <v>23.5</v>
      </c>
      <c r="G29" s="13">
        <v>120</v>
      </c>
      <c r="H29" s="13">
        <v>3</v>
      </c>
      <c r="I29" s="13">
        <v>100046</v>
      </c>
      <c r="J29" s="13" t="s">
        <v>458</v>
      </c>
      <c r="K29" s="125">
        <v>39</v>
      </c>
      <c r="L29" s="125">
        <f t="shared" si="1"/>
        <v>38.5</v>
      </c>
      <c r="M29" s="125">
        <f t="shared" si="2"/>
        <v>38</v>
      </c>
      <c r="N29" s="24">
        <v>2.04</v>
      </c>
      <c r="O29" s="25">
        <v>0.8357</v>
      </c>
      <c r="P29" s="25">
        <v>1.7</v>
      </c>
      <c r="R29" s="25">
        <v>1.7</v>
      </c>
      <c r="S29" s="14">
        <v>0</v>
      </c>
      <c r="T29" s="22" t="s">
        <v>459</v>
      </c>
    </row>
    <row r="30" spans="1:20" x14ac:dyDescent="0.2">
      <c r="A30" s="22" t="s">
        <v>448</v>
      </c>
      <c r="B30" s="22" t="s">
        <v>483</v>
      </c>
      <c r="C30" s="23">
        <v>60941</v>
      </c>
      <c r="D30" s="13" t="s">
        <v>24</v>
      </c>
      <c r="E30" s="13">
        <v>21.88</v>
      </c>
      <c r="F30" s="13">
        <f t="shared" si="0"/>
        <v>22.88</v>
      </c>
      <c r="G30" s="13">
        <v>100</v>
      </c>
      <c r="H30" s="13">
        <v>3.5</v>
      </c>
      <c r="I30" s="13">
        <v>100046</v>
      </c>
      <c r="J30" s="13" t="s">
        <v>458</v>
      </c>
      <c r="K30" s="125">
        <v>39</v>
      </c>
      <c r="L30" s="125">
        <f t="shared" si="1"/>
        <v>38.5</v>
      </c>
      <c r="M30" s="125">
        <f t="shared" si="2"/>
        <v>38</v>
      </c>
      <c r="N30" s="24">
        <v>1.9</v>
      </c>
      <c r="O30" s="25">
        <v>0.8357</v>
      </c>
      <c r="P30" s="25">
        <v>1.59</v>
      </c>
      <c r="R30" s="25">
        <v>1.59</v>
      </c>
      <c r="S30" s="14">
        <v>0</v>
      </c>
      <c r="T30" s="22" t="s">
        <v>459</v>
      </c>
    </row>
    <row r="31" spans="1:20" x14ac:dyDescent="0.2">
      <c r="A31" s="22" t="s">
        <v>448</v>
      </c>
      <c r="B31" s="22" t="s">
        <v>484</v>
      </c>
      <c r="C31" s="23">
        <v>61341</v>
      </c>
      <c r="D31" s="13" t="s">
        <v>24</v>
      </c>
      <c r="E31" s="13">
        <v>21.88</v>
      </c>
      <c r="F31" s="13">
        <f t="shared" si="0"/>
        <v>22.88</v>
      </c>
      <c r="G31" s="13">
        <v>100</v>
      </c>
      <c r="H31" s="13">
        <v>3.5</v>
      </c>
      <c r="I31" s="13">
        <v>100046</v>
      </c>
      <c r="J31" s="13" t="s">
        <v>458</v>
      </c>
      <c r="K31" s="125">
        <v>0</v>
      </c>
      <c r="L31" s="125">
        <v>0</v>
      </c>
      <c r="M31" s="125">
        <v>0</v>
      </c>
      <c r="N31" s="24">
        <v>1.97</v>
      </c>
      <c r="O31" s="25">
        <v>0.8357</v>
      </c>
      <c r="P31" s="25">
        <v>1.65</v>
      </c>
      <c r="R31" s="25">
        <v>1.65</v>
      </c>
      <c r="S31" s="14">
        <v>0</v>
      </c>
      <c r="T31" s="22" t="s">
        <v>476</v>
      </c>
    </row>
    <row r="32" spans="1:20" x14ac:dyDescent="0.2">
      <c r="A32" s="22" t="s">
        <v>448</v>
      </c>
      <c r="B32" s="22" t="s">
        <v>485</v>
      </c>
      <c r="C32" s="23">
        <v>63111</v>
      </c>
      <c r="D32" s="13" t="s">
        <v>24</v>
      </c>
      <c r="E32" s="13">
        <v>18.75</v>
      </c>
      <c r="F32" s="13">
        <f t="shared" si="0"/>
        <v>19.75</v>
      </c>
      <c r="G32" s="13">
        <v>120</v>
      </c>
      <c r="H32" s="13">
        <v>2.5</v>
      </c>
      <c r="I32" s="13">
        <v>100046</v>
      </c>
      <c r="J32" s="13" t="s">
        <v>458</v>
      </c>
      <c r="K32" s="125">
        <v>0</v>
      </c>
      <c r="L32" s="125">
        <v>0</v>
      </c>
      <c r="M32" s="125">
        <v>0</v>
      </c>
      <c r="N32" s="24">
        <v>1.19</v>
      </c>
      <c r="O32" s="25">
        <v>0.8357</v>
      </c>
      <c r="P32" s="25">
        <v>0.99</v>
      </c>
      <c r="R32" s="25">
        <v>0.99</v>
      </c>
      <c r="S32" s="14">
        <v>0</v>
      </c>
      <c r="T32" s="22" t="s">
        <v>476</v>
      </c>
    </row>
    <row r="33" spans="1:20" x14ac:dyDescent="0.2">
      <c r="A33" s="22" t="s">
        <v>448</v>
      </c>
      <c r="B33" s="22" t="s">
        <v>486</v>
      </c>
      <c r="C33" s="23">
        <v>63116</v>
      </c>
      <c r="D33" s="13" t="s">
        <v>24</v>
      </c>
      <c r="E33" s="13">
        <v>24</v>
      </c>
      <c r="F33" s="13">
        <f t="shared" si="0"/>
        <v>25</v>
      </c>
      <c r="G33" s="13">
        <v>120</v>
      </c>
      <c r="H33" s="13">
        <v>3.2</v>
      </c>
      <c r="I33" s="13">
        <v>100046</v>
      </c>
      <c r="J33" s="13" t="s">
        <v>458</v>
      </c>
      <c r="K33" s="125">
        <v>0</v>
      </c>
      <c r="L33" s="125">
        <v>0</v>
      </c>
      <c r="M33" s="125">
        <v>0</v>
      </c>
      <c r="N33" s="24">
        <v>1.51</v>
      </c>
      <c r="O33" s="25">
        <v>0.8357</v>
      </c>
      <c r="P33" s="25">
        <v>1.26</v>
      </c>
      <c r="R33" s="25">
        <v>1.26</v>
      </c>
      <c r="S33" s="14">
        <v>0</v>
      </c>
      <c r="T33" s="22" t="s">
        <v>476</v>
      </c>
    </row>
    <row r="34" spans="1:20" x14ac:dyDescent="0.2">
      <c r="A34" s="22" t="s">
        <v>448</v>
      </c>
      <c r="B34" s="22" t="s">
        <v>487</v>
      </c>
      <c r="C34" s="23">
        <v>63131</v>
      </c>
      <c r="D34" s="13" t="s">
        <v>24</v>
      </c>
      <c r="E34" s="13">
        <v>18.75</v>
      </c>
      <c r="F34" s="13">
        <f t="shared" si="0"/>
        <v>19.75</v>
      </c>
      <c r="G34" s="13">
        <v>120</v>
      </c>
      <c r="H34" s="13">
        <v>2.5</v>
      </c>
      <c r="I34" s="13">
        <v>100046</v>
      </c>
      <c r="J34" s="13" t="s">
        <v>458</v>
      </c>
      <c r="K34" s="125">
        <v>34.5</v>
      </c>
      <c r="L34" s="125">
        <f t="shared" si="1"/>
        <v>34</v>
      </c>
      <c r="M34" s="125">
        <f t="shared" si="2"/>
        <v>33.5</v>
      </c>
      <c r="N34" s="24">
        <v>1.1000000000000001</v>
      </c>
      <c r="O34" s="25">
        <v>0.8357</v>
      </c>
      <c r="P34" s="25">
        <v>0.92</v>
      </c>
      <c r="R34" s="25">
        <v>0.92</v>
      </c>
      <c r="S34" s="14">
        <v>0</v>
      </c>
      <c r="T34" s="22" t="s">
        <v>459</v>
      </c>
    </row>
    <row r="35" spans="1:20" x14ac:dyDescent="0.2">
      <c r="A35" s="22" t="s">
        <v>448</v>
      </c>
      <c r="B35" s="22" t="s">
        <v>488</v>
      </c>
      <c r="C35" s="23">
        <v>63136</v>
      </c>
      <c r="D35" s="13" t="s">
        <v>24</v>
      </c>
      <c r="E35" s="13">
        <v>24</v>
      </c>
      <c r="F35" s="13">
        <f t="shared" si="0"/>
        <v>25</v>
      </c>
      <c r="G35" s="13">
        <v>120</v>
      </c>
      <c r="H35" s="13">
        <v>3.2</v>
      </c>
      <c r="I35" s="13">
        <v>100046</v>
      </c>
      <c r="J35" s="13" t="s">
        <v>458</v>
      </c>
      <c r="K35" s="125">
        <v>42</v>
      </c>
      <c r="L35" s="125">
        <f t="shared" si="1"/>
        <v>41.5</v>
      </c>
      <c r="M35" s="125">
        <f t="shared" si="2"/>
        <v>41</v>
      </c>
      <c r="N35" s="24">
        <v>1.4</v>
      </c>
      <c r="O35" s="25">
        <v>0.8357</v>
      </c>
      <c r="P35" s="25">
        <v>1.17</v>
      </c>
      <c r="R35" s="25">
        <v>1.17</v>
      </c>
      <c r="S35" s="14">
        <v>0</v>
      </c>
      <c r="T35" s="22" t="s">
        <v>459</v>
      </c>
    </row>
    <row r="36" spans="1:20" x14ac:dyDescent="0.2">
      <c r="A36" s="22" t="s">
        <v>448</v>
      </c>
      <c r="B36" s="22" t="s">
        <v>489</v>
      </c>
      <c r="C36" s="23">
        <v>63181</v>
      </c>
      <c r="D36" s="13" t="s">
        <v>24</v>
      </c>
      <c r="E36" s="13">
        <v>18.75</v>
      </c>
      <c r="F36" s="13">
        <f t="shared" si="0"/>
        <v>19.75</v>
      </c>
      <c r="G36" s="13">
        <v>120</v>
      </c>
      <c r="H36" s="13">
        <v>2.5</v>
      </c>
      <c r="I36" s="13">
        <v>100046</v>
      </c>
      <c r="J36" s="13" t="s">
        <v>458</v>
      </c>
      <c r="K36" s="125">
        <v>34.5</v>
      </c>
      <c r="L36" s="125">
        <f t="shared" si="1"/>
        <v>34</v>
      </c>
      <c r="M36" s="125">
        <f t="shared" si="2"/>
        <v>33.5</v>
      </c>
      <c r="N36" s="24">
        <v>1.1100000000000001</v>
      </c>
      <c r="O36" s="25">
        <v>0.8357</v>
      </c>
      <c r="P36" s="25">
        <v>0.93</v>
      </c>
      <c r="R36" s="25">
        <v>0.93</v>
      </c>
      <c r="S36" s="14">
        <v>0</v>
      </c>
      <c r="T36" s="22" t="s">
        <v>459</v>
      </c>
    </row>
    <row r="37" spans="1:20" x14ac:dyDescent="0.2">
      <c r="A37" s="22" t="s">
        <v>448</v>
      </c>
      <c r="B37" s="22" t="s">
        <v>490</v>
      </c>
      <c r="C37" s="23">
        <v>63186</v>
      </c>
      <c r="D37" s="13" t="s">
        <v>24</v>
      </c>
      <c r="E37" s="13">
        <v>24</v>
      </c>
      <c r="F37" s="13">
        <f t="shared" si="0"/>
        <v>25</v>
      </c>
      <c r="G37" s="13">
        <v>120</v>
      </c>
      <c r="H37" s="13">
        <v>3.2</v>
      </c>
      <c r="I37" s="13">
        <v>100046</v>
      </c>
      <c r="J37" s="13" t="s">
        <v>458</v>
      </c>
      <c r="K37" s="125">
        <v>42</v>
      </c>
      <c r="L37" s="125">
        <f t="shared" si="1"/>
        <v>41.5</v>
      </c>
      <c r="M37" s="125">
        <f t="shared" si="2"/>
        <v>41</v>
      </c>
      <c r="N37" s="24">
        <v>1.41</v>
      </c>
      <c r="O37" s="25">
        <v>0.8357</v>
      </c>
      <c r="P37" s="25">
        <v>1.18</v>
      </c>
      <c r="R37" s="25">
        <v>1.18</v>
      </c>
      <c r="S37" s="14">
        <v>0</v>
      </c>
      <c r="T37" s="22" t="s">
        <v>459</v>
      </c>
    </row>
    <row r="38" spans="1:20" x14ac:dyDescent="0.2">
      <c r="A38" s="22" t="s">
        <v>448</v>
      </c>
      <c r="B38" s="22" t="s">
        <v>491</v>
      </c>
      <c r="C38" s="23">
        <v>63211</v>
      </c>
      <c r="D38" s="13" t="s">
        <v>24</v>
      </c>
      <c r="E38" s="13">
        <v>18.75</v>
      </c>
      <c r="F38" s="13">
        <f t="shared" si="0"/>
        <v>19.75</v>
      </c>
      <c r="G38" s="13">
        <v>120</v>
      </c>
      <c r="H38" s="13">
        <v>2.5</v>
      </c>
      <c r="I38" s="13">
        <v>100046</v>
      </c>
      <c r="J38" s="13" t="s">
        <v>458</v>
      </c>
      <c r="K38" s="125">
        <v>0</v>
      </c>
      <c r="L38" s="125">
        <v>0</v>
      </c>
      <c r="M38" s="125">
        <v>0</v>
      </c>
      <c r="N38" s="24">
        <v>1.07</v>
      </c>
      <c r="O38" s="25">
        <v>0.8357</v>
      </c>
      <c r="P38" s="25">
        <v>0.89</v>
      </c>
      <c r="R38" s="25">
        <v>0.89</v>
      </c>
      <c r="S38" s="14">
        <v>0</v>
      </c>
      <c r="T38" s="22" t="s">
        <v>476</v>
      </c>
    </row>
    <row r="39" spans="1:20" x14ac:dyDescent="0.2">
      <c r="A39" s="22" t="s">
        <v>448</v>
      </c>
      <c r="B39" s="22" t="s">
        <v>492</v>
      </c>
      <c r="C39" s="23">
        <v>63218</v>
      </c>
      <c r="D39" s="13" t="s">
        <v>24</v>
      </c>
      <c r="E39" s="13">
        <v>24</v>
      </c>
      <c r="F39" s="13">
        <f t="shared" si="0"/>
        <v>25</v>
      </c>
      <c r="G39" s="13">
        <v>120</v>
      </c>
      <c r="H39" s="13">
        <v>3.2</v>
      </c>
      <c r="I39" s="13">
        <v>100046</v>
      </c>
      <c r="J39" s="13" t="s">
        <v>458</v>
      </c>
      <c r="K39" s="125">
        <v>42</v>
      </c>
      <c r="L39" s="125">
        <f t="shared" si="1"/>
        <v>41.5</v>
      </c>
      <c r="M39" s="125">
        <f t="shared" si="2"/>
        <v>41</v>
      </c>
      <c r="N39" s="24">
        <v>1.35</v>
      </c>
      <c r="O39" s="25">
        <v>0.8357</v>
      </c>
      <c r="P39" s="25">
        <v>1.1299999999999999</v>
      </c>
      <c r="R39" s="25">
        <v>1.1299999999999999</v>
      </c>
      <c r="S39" s="14">
        <v>0</v>
      </c>
      <c r="T39" s="22" t="s">
        <v>459</v>
      </c>
    </row>
    <row r="40" spans="1:20" x14ac:dyDescent="0.2">
      <c r="A40" s="22" t="s">
        <v>448</v>
      </c>
      <c r="B40" s="22" t="s">
        <v>493</v>
      </c>
      <c r="C40" s="23">
        <v>63270</v>
      </c>
      <c r="D40" s="13" t="s">
        <v>24</v>
      </c>
      <c r="E40" s="13">
        <v>21.88</v>
      </c>
      <c r="F40" s="13">
        <f t="shared" si="0"/>
        <v>22.88</v>
      </c>
      <c r="G40" s="13">
        <v>100</v>
      </c>
      <c r="H40" s="13">
        <v>3.5</v>
      </c>
      <c r="I40" s="13">
        <v>100046</v>
      </c>
      <c r="J40" s="13" t="s">
        <v>458</v>
      </c>
      <c r="K40" s="125">
        <v>39</v>
      </c>
      <c r="L40" s="125">
        <f t="shared" si="1"/>
        <v>38.5</v>
      </c>
      <c r="M40" s="125">
        <f t="shared" si="2"/>
        <v>38</v>
      </c>
      <c r="N40" s="24">
        <v>1.08</v>
      </c>
      <c r="O40" s="25">
        <v>0.8357</v>
      </c>
      <c r="P40" s="25">
        <v>0.9</v>
      </c>
      <c r="R40" s="25">
        <v>0.9</v>
      </c>
      <c r="S40" s="14">
        <v>0</v>
      </c>
      <c r="T40" s="22" t="s">
        <v>459</v>
      </c>
    </row>
    <row r="41" spans="1:20" x14ac:dyDescent="0.2">
      <c r="A41" s="22" t="s">
        <v>448</v>
      </c>
      <c r="B41" s="22" t="s">
        <v>475</v>
      </c>
      <c r="C41" s="23">
        <v>64111</v>
      </c>
      <c r="D41" s="13" t="s">
        <v>24</v>
      </c>
      <c r="E41" s="13">
        <v>13.5</v>
      </c>
      <c r="F41" s="13">
        <f t="shared" si="0"/>
        <v>14.5</v>
      </c>
      <c r="G41" s="13">
        <v>120</v>
      </c>
      <c r="H41" s="13">
        <v>1.8</v>
      </c>
      <c r="I41" s="13">
        <v>100046</v>
      </c>
      <c r="J41" s="13" t="s">
        <v>458</v>
      </c>
      <c r="K41" s="125">
        <v>0</v>
      </c>
      <c r="L41" s="125">
        <v>0</v>
      </c>
      <c r="M41" s="125">
        <v>0</v>
      </c>
      <c r="N41" s="24">
        <v>1.22</v>
      </c>
      <c r="O41" s="25">
        <v>0.8357</v>
      </c>
      <c r="P41" s="25">
        <v>1.02</v>
      </c>
      <c r="R41" s="25">
        <v>1.02</v>
      </c>
      <c r="S41" s="14">
        <v>0</v>
      </c>
      <c r="T41" s="22" t="s">
        <v>476</v>
      </c>
    </row>
    <row r="42" spans="1:20" x14ac:dyDescent="0.2">
      <c r="A42" s="22" t="s">
        <v>448</v>
      </c>
      <c r="B42" s="22" t="s">
        <v>477</v>
      </c>
      <c r="C42" s="23">
        <v>64121</v>
      </c>
      <c r="D42" s="13" t="s">
        <v>24</v>
      </c>
      <c r="E42" s="13">
        <v>13.5</v>
      </c>
      <c r="F42" s="13">
        <f t="shared" si="0"/>
        <v>14.5</v>
      </c>
      <c r="G42" s="13">
        <v>120</v>
      </c>
      <c r="H42" s="13">
        <v>1.8</v>
      </c>
      <c r="I42" s="13">
        <v>100046</v>
      </c>
      <c r="J42" s="13" t="s">
        <v>458</v>
      </c>
      <c r="K42" s="125">
        <v>28</v>
      </c>
      <c r="L42" s="125">
        <f t="shared" si="1"/>
        <v>27.5</v>
      </c>
      <c r="M42" s="125">
        <f t="shared" si="2"/>
        <v>27</v>
      </c>
      <c r="N42" s="24">
        <v>1.27</v>
      </c>
      <c r="O42" s="25">
        <v>0.8357</v>
      </c>
      <c r="P42" s="25">
        <v>1.06</v>
      </c>
      <c r="R42" s="25">
        <v>1.06</v>
      </c>
      <c r="S42" s="14">
        <v>0</v>
      </c>
      <c r="T42" s="22" t="s">
        <v>459</v>
      </c>
    </row>
    <row r="43" spans="1:20" x14ac:dyDescent="0.2">
      <c r="A43" s="22" t="s">
        <v>448</v>
      </c>
      <c r="B43" s="22" t="s">
        <v>478</v>
      </c>
      <c r="C43" s="23">
        <v>64131</v>
      </c>
      <c r="D43" s="13" t="s">
        <v>24</v>
      </c>
      <c r="E43" s="13">
        <v>13.5</v>
      </c>
      <c r="F43" s="13">
        <f t="shared" si="0"/>
        <v>14.5</v>
      </c>
      <c r="G43" s="13">
        <v>120</v>
      </c>
      <c r="H43" s="13">
        <v>1.8</v>
      </c>
      <c r="I43" s="13">
        <v>100046</v>
      </c>
      <c r="J43" s="13" t="s">
        <v>458</v>
      </c>
      <c r="K43" s="125">
        <v>28</v>
      </c>
      <c r="L43" s="125">
        <f t="shared" si="1"/>
        <v>27.5</v>
      </c>
      <c r="M43" s="125">
        <f t="shared" si="2"/>
        <v>27</v>
      </c>
      <c r="N43" s="24">
        <v>2.72</v>
      </c>
      <c r="O43" s="25">
        <v>0.8357</v>
      </c>
      <c r="P43" s="25">
        <v>2.27</v>
      </c>
      <c r="R43" s="25">
        <v>2.27</v>
      </c>
      <c r="S43" s="14">
        <v>0</v>
      </c>
      <c r="T43" s="22" t="s">
        <v>459</v>
      </c>
    </row>
    <row r="44" spans="1:20" x14ac:dyDescent="0.2">
      <c r="A44" s="22" t="s">
        <v>448</v>
      </c>
      <c r="B44" s="22" t="s">
        <v>494</v>
      </c>
      <c r="C44" s="23">
        <v>64141</v>
      </c>
      <c r="D44" s="13" t="s">
        <v>24</v>
      </c>
      <c r="E44" s="13">
        <v>13.5</v>
      </c>
      <c r="F44" s="13">
        <f t="shared" si="0"/>
        <v>14.5</v>
      </c>
      <c r="G44" s="13">
        <v>120</v>
      </c>
      <c r="H44" s="13">
        <v>1.8</v>
      </c>
      <c r="I44" s="13">
        <v>100046</v>
      </c>
      <c r="J44" s="13" t="s">
        <v>458</v>
      </c>
      <c r="K44" s="125">
        <v>28</v>
      </c>
      <c r="L44" s="125">
        <f t="shared" si="1"/>
        <v>27.5</v>
      </c>
      <c r="M44" s="125">
        <f t="shared" si="2"/>
        <v>27</v>
      </c>
      <c r="N44" s="24">
        <v>1.17</v>
      </c>
      <c r="O44" s="25">
        <v>0.8357</v>
      </c>
      <c r="P44" s="25">
        <v>0.98</v>
      </c>
      <c r="R44" s="25">
        <v>0.98</v>
      </c>
      <c r="S44" s="14">
        <v>0</v>
      </c>
      <c r="T44" s="22" t="s">
        <v>459</v>
      </c>
    </row>
    <row r="45" spans="1:20" x14ac:dyDescent="0.2">
      <c r="A45" s="22" t="s">
        <v>448</v>
      </c>
      <c r="B45" s="22" t="s">
        <v>495</v>
      </c>
      <c r="C45" s="23">
        <v>64151</v>
      </c>
      <c r="D45" s="13" t="s">
        <v>24</v>
      </c>
      <c r="E45" s="13">
        <v>13.5</v>
      </c>
      <c r="F45" s="13">
        <f t="shared" si="0"/>
        <v>14.5</v>
      </c>
      <c r="G45" s="13">
        <v>120</v>
      </c>
      <c r="H45" s="13">
        <v>1.8</v>
      </c>
      <c r="I45" s="13">
        <v>100046</v>
      </c>
      <c r="J45" s="13" t="s">
        <v>458</v>
      </c>
      <c r="K45" s="125">
        <v>28</v>
      </c>
      <c r="L45" s="125">
        <f t="shared" si="1"/>
        <v>27.5</v>
      </c>
      <c r="M45" s="125">
        <f t="shared" si="2"/>
        <v>27</v>
      </c>
      <c r="N45" s="24">
        <v>1.22</v>
      </c>
      <c r="O45" s="25">
        <v>0.8357</v>
      </c>
      <c r="P45" s="25">
        <v>1.02</v>
      </c>
      <c r="R45" s="25">
        <v>1.02</v>
      </c>
      <c r="S45" s="14">
        <v>0</v>
      </c>
      <c r="T45" s="22" t="s">
        <v>459</v>
      </c>
    </row>
    <row r="46" spans="1:20" x14ac:dyDescent="0.2">
      <c r="A46" s="22" t="s">
        <v>448</v>
      </c>
      <c r="B46" s="22" t="s">
        <v>496</v>
      </c>
      <c r="C46" s="23">
        <v>64161</v>
      </c>
      <c r="D46" s="13" t="s">
        <v>24</v>
      </c>
      <c r="E46" s="13">
        <v>10.5</v>
      </c>
      <c r="F46" s="13">
        <f t="shared" si="0"/>
        <v>11.5</v>
      </c>
      <c r="G46" s="13">
        <v>120</v>
      </c>
      <c r="H46" s="13">
        <v>1.4</v>
      </c>
      <c r="I46" s="13">
        <v>100046</v>
      </c>
      <c r="J46" s="13" t="s">
        <v>458</v>
      </c>
      <c r="K46" s="125">
        <v>0</v>
      </c>
      <c r="L46" s="125">
        <v>0</v>
      </c>
      <c r="M46" s="125">
        <v>0</v>
      </c>
      <c r="N46" s="24">
        <v>0.92</v>
      </c>
      <c r="O46" s="25">
        <v>0.8357</v>
      </c>
      <c r="P46" s="25">
        <v>0.77</v>
      </c>
      <c r="R46" s="25">
        <v>0.77</v>
      </c>
      <c r="S46" s="14">
        <v>0</v>
      </c>
      <c r="T46" s="22" t="s">
        <v>476</v>
      </c>
    </row>
    <row r="47" spans="1:20" x14ac:dyDescent="0.2">
      <c r="A47" s="22" t="s">
        <v>448</v>
      </c>
      <c r="B47" s="22" t="s">
        <v>497</v>
      </c>
      <c r="C47" s="23">
        <v>64173</v>
      </c>
      <c r="D47" s="13" t="s">
        <v>24</v>
      </c>
      <c r="E47" s="13">
        <v>13.5</v>
      </c>
      <c r="F47" s="13">
        <f t="shared" si="0"/>
        <v>14.5</v>
      </c>
      <c r="G47" s="13">
        <v>120</v>
      </c>
      <c r="H47" s="13">
        <v>1.8</v>
      </c>
      <c r="I47" s="13">
        <v>100046</v>
      </c>
      <c r="J47" s="13" t="s">
        <v>458</v>
      </c>
      <c r="K47" s="125">
        <v>0</v>
      </c>
      <c r="L47" s="125">
        <v>0</v>
      </c>
      <c r="M47" s="125">
        <v>0</v>
      </c>
      <c r="N47" s="24">
        <v>1.19</v>
      </c>
      <c r="O47" s="25">
        <v>0.8357</v>
      </c>
      <c r="P47" s="25">
        <v>0.99</v>
      </c>
      <c r="R47" s="25">
        <v>0.99</v>
      </c>
      <c r="S47" s="14">
        <v>0</v>
      </c>
      <c r="T47" s="22" t="s">
        <v>476</v>
      </c>
    </row>
    <row r="48" spans="1:20" x14ac:dyDescent="0.2">
      <c r="A48" s="22" t="s">
        <v>448</v>
      </c>
      <c r="B48" s="22" t="s">
        <v>498</v>
      </c>
      <c r="C48" s="23">
        <v>66120</v>
      </c>
      <c r="D48" s="13" t="s">
        <v>24</v>
      </c>
      <c r="E48" s="13">
        <v>15.7</v>
      </c>
      <c r="F48" s="13">
        <f t="shared" si="0"/>
        <v>16.7</v>
      </c>
      <c r="G48" s="13">
        <v>16</v>
      </c>
      <c r="H48" s="13">
        <v>15.7</v>
      </c>
      <c r="I48" s="13">
        <v>100021</v>
      </c>
      <c r="J48" s="13" t="s">
        <v>463</v>
      </c>
      <c r="K48" s="125">
        <v>87.93</v>
      </c>
      <c r="L48" s="125">
        <f t="shared" si="1"/>
        <v>87.43</v>
      </c>
      <c r="M48" s="125">
        <f t="shared" si="2"/>
        <v>86.93</v>
      </c>
      <c r="N48" s="24">
        <v>3.93</v>
      </c>
      <c r="O48" s="25">
        <v>1.8467</v>
      </c>
      <c r="P48" s="25">
        <v>7.26</v>
      </c>
      <c r="R48" s="25">
        <v>7.26</v>
      </c>
      <c r="S48" s="14">
        <v>0</v>
      </c>
      <c r="T48" s="22" t="s">
        <v>459</v>
      </c>
    </row>
    <row r="49" spans="1:20" x14ac:dyDescent="0.2">
      <c r="A49" s="22"/>
      <c r="B49" s="22"/>
      <c r="C49" s="22"/>
      <c r="I49" s="13">
        <v>100046</v>
      </c>
      <c r="J49" s="13" t="s">
        <v>458</v>
      </c>
      <c r="K49" s="125"/>
      <c r="L49" s="125"/>
      <c r="M49" s="125"/>
      <c r="N49" s="24">
        <v>0.39</v>
      </c>
      <c r="O49" s="25">
        <v>0.8357</v>
      </c>
      <c r="P49" s="25">
        <v>0.33</v>
      </c>
      <c r="R49" s="25">
        <v>0.33</v>
      </c>
      <c r="S49" s="14">
        <v>0</v>
      </c>
      <c r="T49" s="22"/>
    </row>
    <row r="50" spans="1:20" x14ac:dyDescent="0.2">
      <c r="A50" s="22" t="s">
        <v>448</v>
      </c>
      <c r="B50" s="22" t="s">
        <v>499</v>
      </c>
      <c r="C50" s="23">
        <v>66300</v>
      </c>
      <c r="D50" s="13" t="s">
        <v>24</v>
      </c>
      <c r="E50" s="13">
        <v>20.059999999999999</v>
      </c>
      <c r="F50" s="13">
        <f t="shared" si="0"/>
        <v>21.06</v>
      </c>
      <c r="G50" s="13">
        <v>16</v>
      </c>
      <c r="H50" s="13">
        <v>20.059999999999999</v>
      </c>
      <c r="I50" s="13">
        <v>100021</v>
      </c>
      <c r="J50" s="13" t="s">
        <v>463</v>
      </c>
      <c r="K50" s="125">
        <v>60</v>
      </c>
      <c r="L50" s="125">
        <f t="shared" si="1"/>
        <v>59.5</v>
      </c>
      <c r="M50" s="125">
        <f t="shared" si="2"/>
        <v>59</v>
      </c>
      <c r="N50" s="24">
        <v>1.82</v>
      </c>
      <c r="O50" s="25">
        <v>1.8467</v>
      </c>
      <c r="P50" s="25">
        <v>3.36</v>
      </c>
      <c r="R50" s="25">
        <v>3.36</v>
      </c>
      <c r="S50" s="14">
        <v>0</v>
      </c>
      <c r="T50" s="22" t="s">
        <v>459</v>
      </c>
    </row>
    <row r="51" spans="1:20" x14ac:dyDescent="0.2">
      <c r="A51" s="22"/>
      <c r="B51" s="22"/>
      <c r="C51" s="23"/>
      <c r="I51" s="13">
        <v>100046</v>
      </c>
      <c r="J51" s="13" t="s">
        <v>458</v>
      </c>
      <c r="K51" s="125"/>
      <c r="L51" s="125"/>
      <c r="M51" s="125"/>
      <c r="N51" s="24">
        <v>0.36</v>
      </c>
      <c r="O51" s="25">
        <v>0.8357</v>
      </c>
      <c r="P51" s="25">
        <v>0.3</v>
      </c>
      <c r="R51" s="25">
        <v>0.3</v>
      </c>
      <c r="S51" s="14">
        <v>0</v>
      </c>
      <c r="T51" s="22"/>
    </row>
    <row r="52" spans="1:20" x14ac:dyDescent="0.2">
      <c r="A52" s="22" t="s">
        <v>448</v>
      </c>
      <c r="B52" s="22" t="s">
        <v>499</v>
      </c>
      <c r="C52" s="23">
        <v>66400</v>
      </c>
      <c r="D52" s="13" t="s">
        <v>24</v>
      </c>
      <c r="E52" s="13">
        <v>19.66</v>
      </c>
      <c r="F52" s="13">
        <f t="shared" si="0"/>
        <v>20.66</v>
      </c>
      <c r="G52" s="13">
        <v>16</v>
      </c>
      <c r="H52" s="13">
        <v>19.66</v>
      </c>
      <c r="I52" s="13">
        <v>100021</v>
      </c>
      <c r="J52" s="13" t="s">
        <v>463</v>
      </c>
      <c r="K52" s="125">
        <v>60</v>
      </c>
      <c r="L52" s="125">
        <f t="shared" si="1"/>
        <v>59.5</v>
      </c>
      <c r="M52" s="125">
        <f t="shared" si="2"/>
        <v>59</v>
      </c>
      <c r="N52" s="24">
        <v>2.02</v>
      </c>
      <c r="O52" s="25">
        <v>1.8467</v>
      </c>
      <c r="P52" s="25">
        <v>3.73</v>
      </c>
      <c r="R52" s="25">
        <v>3.73</v>
      </c>
      <c r="S52" s="14">
        <v>0</v>
      </c>
      <c r="T52" s="22" t="s">
        <v>459</v>
      </c>
    </row>
    <row r="53" spans="1:20" x14ac:dyDescent="0.2">
      <c r="A53" s="22"/>
      <c r="B53" s="22"/>
      <c r="C53" s="23"/>
      <c r="I53" s="13">
        <v>100046</v>
      </c>
      <c r="J53" s="13" t="s">
        <v>458</v>
      </c>
      <c r="K53" s="125"/>
      <c r="L53" s="125"/>
      <c r="M53" s="125"/>
      <c r="N53" s="24">
        <v>0.27</v>
      </c>
      <c r="O53" s="25">
        <v>0.8357</v>
      </c>
      <c r="P53" s="25">
        <v>0.23</v>
      </c>
      <c r="R53" s="25">
        <v>0.23</v>
      </c>
      <c r="S53" s="14">
        <v>0</v>
      </c>
      <c r="T53" s="22"/>
    </row>
    <row r="54" spans="1:20" x14ac:dyDescent="0.2">
      <c r="A54" s="22" t="s">
        <v>448</v>
      </c>
      <c r="B54" s="22" t="s">
        <v>499</v>
      </c>
      <c r="C54" s="23">
        <v>66500</v>
      </c>
      <c r="D54" s="13" t="s">
        <v>24</v>
      </c>
      <c r="E54" s="13">
        <v>19.66</v>
      </c>
      <c r="F54" s="13">
        <f t="shared" si="0"/>
        <v>20.66</v>
      </c>
      <c r="G54" s="13">
        <v>16</v>
      </c>
      <c r="H54" s="13">
        <v>19.66</v>
      </c>
      <c r="I54" s="13">
        <v>100021</v>
      </c>
      <c r="J54" s="13" t="s">
        <v>463</v>
      </c>
      <c r="K54" s="125">
        <v>60</v>
      </c>
      <c r="L54" s="125">
        <f t="shared" si="1"/>
        <v>59.5</v>
      </c>
      <c r="M54" s="125">
        <f t="shared" si="2"/>
        <v>59</v>
      </c>
      <c r="N54" s="24">
        <v>1.73</v>
      </c>
      <c r="O54" s="25">
        <v>1.8467</v>
      </c>
      <c r="P54" s="25">
        <v>3.19</v>
      </c>
      <c r="R54" s="25">
        <v>3.19</v>
      </c>
      <c r="S54" s="14">
        <v>0</v>
      </c>
      <c r="T54" s="22" t="s">
        <v>459</v>
      </c>
    </row>
    <row r="55" spans="1:20" x14ac:dyDescent="0.2">
      <c r="A55" s="22"/>
      <c r="B55" s="22"/>
      <c r="C55" s="23"/>
      <c r="I55" s="13">
        <v>100046</v>
      </c>
      <c r="J55" s="13" t="s">
        <v>458</v>
      </c>
      <c r="K55" s="125"/>
      <c r="L55" s="125"/>
      <c r="M55" s="125"/>
      <c r="N55" s="24">
        <v>0.6</v>
      </c>
      <c r="O55" s="25">
        <v>0.8357</v>
      </c>
      <c r="P55" s="25">
        <v>0.5</v>
      </c>
      <c r="R55" s="25">
        <v>0.5</v>
      </c>
      <c r="S55" s="14">
        <v>0</v>
      </c>
      <c r="T55" s="22"/>
    </row>
    <row r="56" spans="1:20" x14ac:dyDescent="0.2">
      <c r="A56" s="22" t="s">
        <v>448</v>
      </c>
      <c r="B56" s="22" t="s">
        <v>500</v>
      </c>
      <c r="C56" s="23">
        <v>66800</v>
      </c>
      <c r="D56" s="13" t="s">
        <v>24</v>
      </c>
      <c r="E56" s="13">
        <v>20.25</v>
      </c>
      <c r="F56" s="13">
        <f t="shared" si="0"/>
        <v>21.25</v>
      </c>
      <c r="G56" s="13">
        <v>27</v>
      </c>
      <c r="H56" s="13">
        <v>12</v>
      </c>
      <c r="I56" s="13">
        <v>100021</v>
      </c>
      <c r="J56" s="13" t="s">
        <v>463</v>
      </c>
      <c r="K56" s="125">
        <v>67.5</v>
      </c>
      <c r="L56" s="125">
        <f t="shared" si="1"/>
        <v>67</v>
      </c>
      <c r="M56" s="125">
        <f t="shared" si="2"/>
        <v>66.5</v>
      </c>
      <c r="N56" s="24">
        <v>3.07</v>
      </c>
      <c r="O56" s="25">
        <v>1.8467</v>
      </c>
      <c r="P56" s="25">
        <v>5.67</v>
      </c>
      <c r="R56" s="25">
        <v>5.67</v>
      </c>
      <c r="S56" s="14">
        <v>0</v>
      </c>
      <c r="T56" s="22" t="s">
        <v>459</v>
      </c>
    </row>
    <row r="57" spans="1:20" x14ac:dyDescent="0.2">
      <c r="A57" s="22" t="s">
        <v>448</v>
      </c>
      <c r="B57" s="22" t="s">
        <v>501</v>
      </c>
      <c r="C57" s="23">
        <v>90022</v>
      </c>
      <c r="D57" s="13" t="s">
        <v>24</v>
      </c>
      <c r="E57" s="13">
        <v>9.3800000000000008</v>
      </c>
      <c r="F57" s="13">
        <f t="shared" si="0"/>
        <v>10.38</v>
      </c>
      <c r="G57" s="13">
        <v>75</v>
      </c>
      <c r="H57" s="13">
        <v>2</v>
      </c>
      <c r="I57" s="13">
        <v>100046</v>
      </c>
      <c r="J57" s="13" t="s">
        <v>458</v>
      </c>
      <c r="K57" s="125">
        <v>0</v>
      </c>
      <c r="L57" s="125">
        <v>0</v>
      </c>
      <c r="M57" s="125">
        <v>0</v>
      </c>
      <c r="N57" s="24">
        <v>0.7</v>
      </c>
      <c r="O57" s="25">
        <v>0.8357</v>
      </c>
      <c r="P57" s="25">
        <v>0.57999999999999996</v>
      </c>
      <c r="R57" s="25">
        <v>0.57999999999999996</v>
      </c>
      <c r="S57" s="14">
        <v>0</v>
      </c>
      <c r="T57" s="22" t="s">
        <v>476</v>
      </c>
    </row>
    <row r="58" spans="1:20" x14ac:dyDescent="0.2">
      <c r="A58" s="22" t="s">
        <v>448</v>
      </c>
      <c r="B58" s="22" t="s">
        <v>502</v>
      </c>
      <c r="C58" s="23">
        <v>90029</v>
      </c>
      <c r="D58" s="13" t="s">
        <v>24</v>
      </c>
      <c r="E58" s="13">
        <v>13.05</v>
      </c>
      <c r="F58" s="13">
        <f t="shared" si="0"/>
        <v>14.05</v>
      </c>
      <c r="G58" s="13">
        <v>72</v>
      </c>
      <c r="H58" s="13">
        <v>2.9</v>
      </c>
      <c r="I58" s="13">
        <v>100046</v>
      </c>
      <c r="J58" s="13" t="s">
        <v>458</v>
      </c>
      <c r="K58" s="125">
        <v>31.5</v>
      </c>
      <c r="L58" s="125">
        <f t="shared" si="1"/>
        <v>31</v>
      </c>
      <c r="M58" s="125">
        <f t="shared" si="2"/>
        <v>30.5</v>
      </c>
      <c r="N58" s="24">
        <v>1.03</v>
      </c>
      <c r="O58" s="25">
        <v>0.8357</v>
      </c>
      <c r="P58" s="25">
        <v>0.86</v>
      </c>
      <c r="R58" s="25">
        <v>0.86</v>
      </c>
      <c r="S58" s="14">
        <v>0</v>
      </c>
      <c r="T58" s="22" t="s">
        <v>459</v>
      </c>
    </row>
    <row r="59" spans="1:20" x14ac:dyDescent="0.2">
      <c r="A59" s="22" t="s">
        <v>448</v>
      </c>
      <c r="B59" s="22" t="s">
        <v>503</v>
      </c>
      <c r="C59" s="23">
        <v>90030</v>
      </c>
      <c r="D59" s="13" t="s">
        <v>24</v>
      </c>
      <c r="E59" s="13">
        <v>15.3</v>
      </c>
      <c r="F59" s="13">
        <f t="shared" si="0"/>
        <v>16.3</v>
      </c>
      <c r="G59" s="13">
        <v>72</v>
      </c>
      <c r="H59" s="13">
        <v>3.4</v>
      </c>
      <c r="I59" s="13">
        <v>100046</v>
      </c>
      <c r="J59" s="13" t="s">
        <v>458</v>
      </c>
      <c r="K59" s="125">
        <v>34</v>
      </c>
      <c r="L59" s="125">
        <f t="shared" si="1"/>
        <v>33.5</v>
      </c>
      <c r="M59" s="125">
        <f t="shared" si="2"/>
        <v>33</v>
      </c>
      <c r="N59" s="24">
        <v>1.62</v>
      </c>
      <c r="O59" s="25">
        <v>0.8357</v>
      </c>
      <c r="P59" s="25">
        <v>1.35</v>
      </c>
      <c r="R59" s="25">
        <v>1.35</v>
      </c>
      <c r="S59" s="14">
        <v>0</v>
      </c>
      <c r="T59" s="22" t="s">
        <v>459</v>
      </c>
    </row>
    <row r="60" spans="1:20" x14ac:dyDescent="0.2">
      <c r="A60" s="22" t="s">
        <v>448</v>
      </c>
      <c r="B60" s="22" t="s">
        <v>504</v>
      </c>
      <c r="C60" s="23">
        <v>90040</v>
      </c>
      <c r="D60" s="13" t="s">
        <v>24</v>
      </c>
      <c r="E60" s="13">
        <v>18</v>
      </c>
      <c r="F60" s="13">
        <f t="shared" si="0"/>
        <v>19</v>
      </c>
      <c r="G60" s="13">
        <v>72</v>
      </c>
      <c r="H60" s="13">
        <v>4</v>
      </c>
      <c r="I60" s="13">
        <v>100046</v>
      </c>
      <c r="J60" s="13" t="s">
        <v>458</v>
      </c>
      <c r="K60" s="125">
        <v>35.5</v>
      </c>
      <c r="L60" s="125">
        <f t="shared" si="1"/>
        <v>35</v>
      </c>
      <c r="M60" s="125">
        <f t="shared" si="2"/>
        <v>34.5</v>
      </c>
      <c r="N60" s="24">
        <v>1.43</v>
      </c>
      <c r="O60" s="25">
        <v>0.8357</v>
      </c>
      <c r="P60" s="25">
        <v>1.2</v>
      </c>
      <c r="R60" s="25">
        <v>1.2</v>
      </c>
      <c r="S60" s="14">
        <v>0</v>
      </c>
      <c r="T60" s="22" t="s">
        <v>459</v>
      </c>
    </row>
    <row r="61" spans="1:20" x14ac:dyDescent="0.2">
      <c r="A61" s="22" t="s">
        <v>448</v>
      </c>
      <c r="B61" s="22" t="s">
        <v>505</v>
      </c>
      <c r="C61" s="23">
        <v>90060</v>
      </c>
      <c r="D61" s="13" t="s">
        <v>24</v>
      </c>
      <c r="E61" s="13">
        <v>16.2</v>
      </c>
      <c r="F61" s="13">
        <f t="shared" si="0"/>
        <v>17.2</v>
      </c>
      <c r="G61" s="13">
        <v>72</v>
      </c>
      <c r="H61" s="13">
        <v>3.6</v>
      </c>
      <c r="I61" s="13">
        <v>100046</v>
      </c>
      <c r="J61" s="13" t="s">
        <v>458</v>
      </c>
      <c r="K61" s="125">
        <v>37</v>
      </c>
      <c r="L61" s="125">
        <f t="shared" si="1"/>
        <v>36.5</v>
      </c>
      <c r="M61" s="125">
        <f t="shared" si="2"/>
        <v>36</v>
      </c>
      <c r="N61" s="24">
        <v>1.4</v>
      </c>
      <c r="O61" s="25">
        <v>0.8357</v>
      </c>
      <c r="P61" s="25">
        <v>1.17</v>
      </c>
      <c r="R61" s="25">
        <v>1.17</v>
      </c>
      <c r="S61" s="14">
        <v>0</v>
      </c>
      <c r="T61" s="22" t="s">
        <v>459</v>
      </c>
    </row>
    <row r="62" spans="1:20" x14ac:dyDescent="0.2">
      <c r="A62" s="22" t="s">
        <v>448</v>
      </c>
      <c r="B62" s="22" t="s">
        <v>506</v>
      </c>
      <c r="C62" s="23">
        <v>90070</v>
      </c>
      <c r="D62" s="13" t="s">
        <v>24</v>
      </c>
      <c r="E62" s="13">
        <v>16.2</v>
      </c>
      <c r="F62" s="13">
        <f t="shared" si="0"/>
        <v>17.2</v>
      </c>
      <c r="G62" s="13">
        <v>72</v>
      </c>
      <c r="H62" s="13">
        <v>3.6</v>
      </c>
      <c r="I62" s="13">
        <v>100046</v>
      </c>
      <c r="J62" s="13" t="s">
        <v>458</v>
      </c>
      <c r="K62" s="125">
        <v>37</v>
      </c>
      <c r="L62" s="125">
        <f t="shared" si="1"/>
        <v>36.5</v>
      </c>
      <c r="M62" s="125">
        <f t="shared" si="2"/>
        <v>36</v>
      </c>
      <c r="N62" s="24">
        <v>1.46</v>
      </c>
      <c r="O62" s="25">
        <v>0.8357</v>
      </c>
      <c r="P62" s="25">
        <v>1.22</v>
      </c>
      <c r="R62" s="25">
        <v>1.22</v>
      </c>
      <c r="S62" s="14">
        <v>0</v>
      </c>
      <c r="T62" s="22" t="s">
        <v>459</v>
      </c>
    </row>
    <row r="63" spans="1:20" x14ac:dyDescent="0.2">
      <c r="A63" s="22" t="s">
        <v>448</v>
      </c>
      <c r="B63" s="22" t="s">
        <v>507</v>
      </c>
      <c r="C63" s="23">
        <v>90090</v>
      </c>
      <c r="D63" s="13" t="s">
        <v>24</v>
      </c>
      <c r="E63" s="13">
        <v>15.3</v>
      </c>
      <c r="F63" s="13">
        <f t="shared" si="0"/>
        <v>16.3</v>
      </c>
      <c r="G63" s="13">
        <v>72</v>
      </c>
      <c r="H63" s="13">
        <v>3.4</v>
      </c>
      <c r="I63" s="13">
        <v>100046</v>
      </c>
      <c r="J63" s="13" t="s">
        <v>458</v>
      </c>
      <c r="K63" s="125">
        <v>34</v>
      </c>
      <c r="L63" s="125">
        <f t="shared" si="1"/>
        <v>33.5</v>
      </c>
      <c r="M63" s="125">
        <f t="shared" si="2"/>
        <v>33</v>
      </c>
      <c r="N63" s="24">
        <v>1.62</v>
      </c>
      <c r="O63" s="25">
        <v>0.8357</v>
      </c>
      <c r="P63" s="25">
        <v>1.35</v>
      </c>
      <c r="R63" s="25">
        <v>1.35</v>
      </c>
      <c r="S63" s="14">
        <v>0</v>
      </c>
      <c r="T63" s="22" t="s">
        <v>459</v>
      </c>
    </row>
    <row r="64" spans="1:20" x14ac:dyDescent="0.2">
      <c r="A64" s="22" t="s">
        <v>448</v>
      </c>
      <c r="B64" s="22" t="s">
        <v>508</v>
      </c>
      <c r="C64" s="23">
        <v>91120</v>
      </c>
      <c r="D64" s="13" t="s">
        <v>24</v>
      </c>
      <c r="E64" s="13">
        <v>9.3699999999999992</v>
      </c>
      <c r="F64" s="13">
        <f t="shared" si="0"/>
        <v>10.37</v>
      </c>
      <c r="G64" s="13">
        <v>75</v>
      </c>
      <c r="H64" s="13">
        <v>2</v>
      </c>
      <c r="I64" s="13">
        <v>100046</v>
      </c>
      <c r="J64" s="13" t="s">
        <v>458</v>
      </c>
      <c r="K64" s="125">
        <v>0</v>
      </c>
      <c r="L64" s="125">
        <v>0</v>
      </c>
      <c r="M64" s="125">
        <v>0</v>
      </c>
      <c r="N64" s="24">
        <v>0.96</v>
      </c>
      <c r="O64" s="25">
        <v>0.8357</v>
      </c>
      <c r="P64" s="25">
        <v>0.8</v>
      </c>
      <c r="R64" s="25">
        <v>0.8</v>
      </c>
      <c r="S64" s="14">
        <v>0</v>
      </c>
      <c r="T64" s="22" t="s">
        <v>476</v>
      </c>
    </row>
    <row r="65" spans="1:20" x14ac:dyDescent="0.2">
      <c r="A65" s="22" t="s">
        <v>448</v>
      </c>
      <c r="B65" s="22" t="s">
        <v>509</v>
      </c>
      <c r="C65" s="23">
        <v>92236</v>
      </c>
      <c r="D65" s="13" t="s">
        <v>24</v>
      </c>
      <c r="E65" s="13">
        <v>16.2</v>
      </c>
      <c r="F65" s="13">
        <f t="shared" si="0"/>
        <v>17.2</v>
      </c>
      <c r="G65" s="13">
        <v>72</v>
      </c>
      <c r="H65" s="13">
        <v>3.6</v>
      </c>
      <c r="I65" s="13">
        <v>100046</v>
      </c>
      <c r="J65" s="13" t="s">
        <v>458</v>
      </c>
      <c r="K65" s="125">
        <v>0</v>
      </c>
      <c r="L65" s="125">
        <v>0</v>
      </c>
      <c r="M65" s="125">
        <v>0</v>
      </c>
      <c r="N65" s="24">
        <v>1.46</v>
      </c>
      <c r="O65" s="25">
        <v>0.8357</v>
      </c>
      <c r="P65" s="25">
        <v>1.22</v>
      </c>
      <c r="R65" s="25">
        <v>1.22</v>
      </c>
      <c r="S65" s="14">
        <v>0</v>
      </c>
      <c r="T65" s="22" t="s">
        <v>476</v>
      </c>
    </row>
    <row r="66" spans="1:20" x14ac:dyDescent="0.2">
      <c r="A66" s="22" t="s">
        <v>448</v>
      </c>
      <c r="B66" s="22" t="s">
        <v>510</v>
      </c>
      <c r="C66" s="23">
        <v>94010</v>
      </c>
      <c r="D66" s="13" t="s">
        <v>24</v>
      </c>
      <c r="E66" s="13">
        <v>17.100000000000001</v>
      </c>
      <c r="F66" s="13">
        <f t="shared" si="0"/>
        <v>18.100000000000001</v>
      </c>
      <c r="G66" s="13">
        <v>72</v>
      </c>
      <c r="H66" s="13">
        <v>3.8</v>
      </c>
      <c r="I66" s="13">
        <v>100046</v>
      </c>
      <c r="J66" s="13" t="s">
        <v>458</v>
      </c>
      <c r="K66" s="125">
        <v>0</v>
      </c>
      <c r="L66" s="125">
        <v>0</v>
      </c>
      <c r="M66" s="125">
        <v>0</v>
      </c>
      <c r="N66" s="24">
        <v>1.4</v>
      </c>
      <c r="O66" s="25">
        <v>0.8357</v>
      </c>
      <c r="P66" s="25">
        <v>1.17</v>
      </c>
      <c r="R66" s="25">
        <v>1.17</v>
      </c>
      <c r="S66" s="14">
        <v>0</v>
      </c>
      <c r="T66" s="22" t="s">
        <v>476</v>
      </c>
    </row>
    <row r="67" spans="1:20" x14ac:dyDescent="0.2">
      <c r="A67" s="22" t="s">
        <v>448</v>
      </c>
      <c r="B67" s="22" t="s">
        <v>511</v>
      </c>
      <c r="C67" s="23">
        <v>94020</v>
      </c>
      <c r="D67" s="13" t="s">
        <v>24</v>
      </c>
      <c r="E67" s="13">
        <v>17.100000000000001</v>
      </c>
      <c r="F67" s="13">
        <f t="shared" si="0"/>
        <v>18.100000000000001</v>
      </c>
      <c r="G67" s="13">
        <v>72</v>
      </c>
      <c r="H67" s="13">
        <v>3.8</v>
      </c>
      <c r="I67" s="13">
        <v>100046</v>
      </c>
      <c r="J67" s="13" t="s">
        <v>458</v>
      </c>
      <c r="K67" s="125">
        <v>47</v>
      </c>
      <c r="L67" s="125">
        <f t="shared" si="1"/>
        <v>46.5</v>
      </c>
      <c r="M67" s="125">
        <f t="shared" si="2"/>
        <v>46</v>
      </c>
      <c r="N67" s="24">
        <v>1.4</v>
      </c>
      <c r="O67" s="25">
        <v>0.8357</v>
      </c>
      <c r="P67" s="25">
        <v>1.17</v>
      </c>
      <c r="R67" s="25">
        <v>1.17</v>
      </c>
      <c r="S67" s="14">
        <v>0</v>
      </c>
      <c r="T67" s="22" t="s">
        <v>459</v>
      </c>
    </row>
    <row r="68" spans="1:20" x14ac:dyDescent="0.2">
      <c r="A68" s="22" t="s">
        <v>448</v>
      </c>
      <c r="B68" s="22" t="s">
        <v>512</v>
      </c>
      <c r="C68" s="23">
        <v>94030</v>
      </c>
      <c r="D68" s="13" t="s">
        <v>24</v>
      </c>
      <c r="E68" s="13">
        <v>17.100000000000001</v>
      </c>
      <c r="F68" s="13">
        <f t="shared" si="0"/>
        <v>18.100000000000001</v>
      </c>
      <c r="G68" s="13">
        <v>72</v>
      </c>
      <c r="H68" s="13">
        <v>3.8</v>
      </c>
      <c r="I68" s="13">
        <v>100046</v>
      </c>
      <c r="J68" s="13" t="s">
        <v>458</v>
      </c>
      <c r="K68" s="125">
        <v>47</v>
      </c>
      <c r="L68" s="125">
        <f t="shared" si="1"/>
        <v>46.5</v>
      </c>
      <c r="M68" s="125">
        <f t="shared" si="2"/>
        <v>46</v>
      </c>
      <c r="N68" s="24">
        <v>1.4</v>
      </c>
      <c r="O68" s="25">
        <v>0.8357</v>
      </c>
      <c r="P68" s="25">
        <v>1.17</v>
      </c>
      <c r="R68" s="25">
        <v>1.17</v>
      </c>
      <c r="S68" s="14">
        <v>0</v>
      </c>
      <c r="T68" s="22" t="s">
        <v>459</v>
      </c>
    </row>
    <row r="69" spans="1:20" x14ac:dyDescent="0.2">
      <c r="A69" s="22" t="s">
        <v>448</v>
      </c>
      <c r="B69" s="22" t="s">
        <v>513</v>
      </c>
      <c r="C69" s="23">
        <v>94040</v>
      </c>
      <c r="D69" s="13" t="s">
        <v>24</v>
      </c>
      <c r="E69" s="13">
        <v>17.100000000000001</v>
      </c>
      <c r="F69" s="13">
        <f t="shared" si="0"/>
        <v>18.100000000000001</v>
      </c>
      <c r="G69" s="13">
        <v>72</v>
      </c>
      <c r="H69" s="13">
        <v>3.8</v>
      </c>
      <c r="I69" s="13">
        <v>100046</v>
      </c>
      <c r="J69" s="13" t="s">
        <v>458</v>
      </c>
      <c r="K69" s="125">
        <v>47</v>
      </c>
      <c r="L69" s="125">
        <f t="shared" si="1"/>
        <v>46.5</v>
      </c>
      <c r="M69" s="125">
        <f t="shared" si="2"/>
        <v>46</v>
      </c>
      <c r="N69" s="24">
        <v>1.4</v>
      </c>
      <c r="O69" s="25">
        <v>0.8357</v>
      </c>
      <c r="P69" s="25">
        <v>1.17</v>
      </c>
      <c r="R69" s="25">
        <v>1.17</v>
      </c>
      <c r="S69" s="14">
        <v>0</v>
      </c>
      <c r="T69" s="22" t="s">
        <v>459</v>
      </c>
    </row>
  </sheetData>
  <protectedRanges>
    <protectedRange password="8F60" sqref="S6" name="Calculations_40"/>
  </protectedRanges>
  <mergeCells count="4">
    <mergeCell ref="F2:G2"/>
    <mergeCell ref="I2:J2"/>
    <mergeCell ref="F3:G3"/>
    <mergeCell ref="I3:J3"/>
  </mergeCells>
  <conditionalFormatting sqref="C4:C6">
    <cfRule type="duplicateValues" dxfId="278" priority="4"/>
  </conditionalFormatting>
  <conditionalFormatting sqref="D4:D6">
    <cfRule type="duplicateValues" dxfId="277" priority="5"/>
  </conditionalFormatting>
  <conditionalFormatting sqref="D1:D3">
    <cfRule type="duplicateValues" dxfId="276" priority="2"/>
  </conditionalFormatting>
  <conditionalFormatting sqref="E1:E3">
    <cfRule type="duplicateValues" dxfId="275" priority="3"/>
  </conditionalFormatting>
  <conditionalFormatting sqref="F2:F3">
    <cfRule type="duplicateValues" dxfId="274" priority="1"/>
  </conditionalFormatting>
  <pageMargins left="0.7" right="0.7" top="0.75" bottom="0.75" header="0.3" footer="0.3"/>
  <pageSetup paperSize="5" scale="47" fitToHeight="100" orientation="landscape" r:id="rId1"/>
  <drawing r:id="rId2"/>
  <legacyDrawing r:id="rId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80E37E-624C-4A59-8496-02137CB6F721}">
  <dimension ref="A1:T19"/>
  <sheetViews>
    <sheetView workbookViewId="0">
      <pane xSplit="3" ySplit="6" topLeftCell="D7" activePane="bottomRight" state="frozen"/>
      <selection activeCell="K34" sqref="K34"/>
      <selection pane="topRight" activeCell="K34" sqref="K34"/>
      <selection pane="bottomLeft" activeCell="K34" sqref="K34"/>
      <selection pane="bottomRight" sqref="A1:XFD1048576"/>
    </sheetView>
  </sheetViews>
  <sheetFormatPr defaultColWidth="9.140625" defaultRowHeight="12.75" x14ac:dyDescent="0.2"/>
  <cols>
    <col min="1" max="1" width="13.5703125" style="12" bestFit="1" customWidth="1"/>
    <col min="2" max="2" width="34.28515625" style="12" customWidth="1"/>
    <col min="3" max="3" width="12" style="12" customWidth="1"/>
    <col min="4" max="5" width="10.140625" style="13" bestFit="1" customWidth="1"/>
    <col min="6" max="6" width="9.85546875" style="13" customWidth="1"/>
    <col min="7" max="7" width="8.42578125" style="13" bestFit="1" customWidth="1"/>
    <col min="8" max="8" width="8.7109375" style="13" customWidth="1"/>
    <col min="9" max="9" width="9.140625" style="13"/>
    <col min="10" max="10" width="22" style="13" bestFit="1" customWidth="1"/>
    <col min="11" max="11" width="10.7109375" style="13" customWidth="1"/>
    <col min="12" max="12" width="11.7109375" style="13" customWidth="1"/>
    <col min="13" max="13" width="10.85546875" style="13" customWidth="1"/>
    <col min="14" max="14" width="10.140625" style="15" bestFit="1" customWidth="1"/>
    <col min="15" max="16" width="8.5703125" style="14" bestFit="1" customWidth="1"/>
    <col min="17" max="17" width="1.140625" style="17" customWidth="1"/>
    <col min="18" max="18" width="16" style="14" bestFit="1" customWidth="1"/>
    <col min="19" max="19" width="15.85546875" style="14" bestFit="1" customWidth="1"/>
    <col min="20" max="20" width="46.5703125" style="13" customWidth="1"/>
    <col min="21" max="16384" width="9.140625" style="12"/>
  </cols>
  <sheetData>
    <row r="1" spans="1:20" s="22" customFormat="1" x14ac:dyDescent="0.2">
      <c r="A1" s="77"/>
      <c r="B1" s="78" t="s">
        <v>41</v>
      </c>
      <c r="C1" s="78"/>
      <c r="D1" s="78"/>
      <c r="E1" s="79"/>
      <c r="F1" s="79"/>
      <c r="G1" s="79"/>
      <c r="H1" s="79"/>
      <c r="I1" s="79"/>
      <c r="J1" s="79"/>
      <c r="K1" s="79"/>
      <c r="L1" s="79"/>
      <c r="M1" s="79"/>
      <c r="N1" s="80"/>
      <c r="O1" s="81"/>
      <c r="P1" s="81"/>
      <c r="Q1" s="82"/>
      <c r="R1" s="83"/>
      <c r="S1" s="84"/>
      <c r="T1" s="85"/>
    </row>
    <row r="2" spans="1:20" s="22" customFormat="1" x14ac:dyDescent="0.2">
      <c r="A2" s="86"/>
      <c r="B2" s="87" t="s">
        <v>40</v>
      </c>
      <c r="C2" s="87"/>
      <c r="D2" s="87"/>
      <c r="E2" s="88"/>
      <c r="F2" s="89"/>
      <c r="G2" s="89"/>
      <c r="H2" s="89"/>
      <c r="I2" s="89"/>
      <c r="J2" s="89"/>
      <c r="K2" s="89"/>
      <c r="L2" s="89"/>
      <c r="M2" s="89"/>
      <c r="N2" s="90"/>
      <c r="O2" s="91"/>
      <c r="P2" s="91"/>
      <c r="Q2" s="92"/>
      <c r="R2" s="93"/>
      <c r="S2" s="94"/>
      <c r="T2" s="57"/>
    </row>
    <row r="3" spans="1:20" s="22" customFormat="1" x14ac:dyDescent="0.2">
      <c r="A3" s="86"/>
      <c r="B3" s="95" t="s">
        <v>0</v>
      </c>
      <c r="C3" s="95"/>
      <c r="D3" s="95"/>
      <c r="E3" s="96"/>
      <c r="F3" s="97"/>
      <c r="G3" s="97"/>
      <c r="H3" s="97"/>
      <c r="I3" s="97"/>
      <c r="J3" s="97"/>
      <c r="K3" s="97"/>
      <c r="L3" s="97"/>
      <c r="M3" s="97"/>
      <c r="N3" s="98"/>
      <c r="O3" s="99"/>
      <c r="P3" s="99"/>
      <c r="Q3" s="100"/>
      <c r="R3" s="101"/>
      <c r="S3" s="94"/>
      <c r="T3" s="57"/>
    </row>
    <row r="4" spans="1:20" s="22" customFormat="1" ht="13.5" thickBot="1" x14ac:dyDescent="0.25">
      <c r="A4" s="86"/>
      <c r="B4" s="95"/>
      <c r="C4" s="95"/>
      <c r="D4" s="96"/>
      <c r="E4" s="97"/>
      <c r="F4" s="97"/>
      <c r="G4" s="97"/>
      <c r="H4" s="97"/>
      <c r="I4" s="97"/>
      <c r="J4" s="97"/>
      <c r="K4" s="97"/>
      <c r="L4" s="97"/>
      <c r="M4" s="97"/>
      <c r="N4" s="98"/>
      <c r="O4" s="99"/>
      <c r="P4" s="99"/>
      <c r="Q4" s="100"/>
      <c r="R4" s="101"/>
      <c r="S4" s="94"/>
      <c r="T4" s="57"/>
    </row>
    <row r="5" spans="1:20" ht="13.5" thickBot="1" x14ac:dyDescent="0.25">
      <c r="A5" s="26"/>
      <c r="B5" s="102"/>
      <c r="C5" s="103" t="s">
        <v>1</v>
      </c>
      <c r="D5" s="104"/>
      <c r="E5" s="105"/>
      <c r="F5" s="105"/>
      <c r="G5" s="105"/>
      <c r="H5" s="105"/>
      <c r="I5" s="105"/>
      <c r="J5" s="106"/>
      <c r="K5" s="106"/>
      <c r="L5" s="106"/>
      <c r="M5" s="106"/>
      <c r="N5" s="107"/>
      <c r="O5" s="108"/>
      <c r="P5" s="108"/>
      <c r="Q5" s="109"/>
      <c r="R5" s="110" t="s">
        <v>14</v>
      </c>
      <c r="S5" s="111"/>
      <c r="T5" s="27"/>
    </row>
    <row r="6" spans="1:20" ht="90" thickBot="1" x14ac:dyDescent="0.25">
      <c r="A6" s="112" t="s">
        <v>3</v>
      </c>
      <c r="B6" s="113" t="s">
        <v>8</v>
      </c>
      <c r="C6" s="114" t="s">
        <v>18</v>
      </c>
      <c r="D6" s="115" t="s">
        <v>9</v>
      </c>
      <c r="E6" s="115" t="s">
        <v>5</v>
      </c>
      <c r="F6" s="115" t="s">
        <v>20</v>
      </c>
      <c r="G6" s="113" t="s">
        <v>37</v>
      </c>
      <c r="H6" s="115" t="s">
        <v>38</v>
      </c>
      <c r="I6" s="116" t="s">
        <v>10</v>
      </c>
      <c r="J6" s="115" t="s">
        <v>11</v>
      </c>
      <c r="K6" s="117" t="s">
        <v>514</v>
      </c>
      <c r="L6" s="118" t="s">
        <v>29</v>
      </c>
      <c r="M6" s="117" t="s">
        <v>30</v>
      </c>
      <c r="N6" s="2" t="s">
        <v>27</v>
      </c>
      <c r="O6" s="1" t="s">
        <v>12</v>
      </c>
      <c r="P6" s="1" t="s">
        <v>13</v>
      </c>
      <c r="Q6" s="119"/>
      <c r="R6" s="1" t="s">
        <v>16</v>
      </c>
      <c r="S6" s="120" t="s">
        <v>17</v>
      </c>
      <c r="T6" s="117" t="s">
        <v>7</v>
      </c>
    </row>
    <row r="7" spans="1:20" s="233" customFormat="1" ht="51" x14ac:dyDescent="0.25">
      <c r="A7" s="233" t="s">
        <v>515</v>
      </c>
      <c r="B7" s="234" t="s">
        <v>516</v>
      </c>
      <c r="C7" s="233">
        <v>2265589209</v>
      </c>
      <c r="D7" s="57" t="s">
        <v>24</v>
      </c>
      <c r="E7" s="57">
        <v>30</v>
      </c>
      <c r="F7" s="57">
        <v>33</v>
      </c>
      <c r="G7" s="57">
        <v>130</v>
      </c>
      <c r="H7" s="57">
        <v>3.6</v>
      </c>
      <c r="I7" s="57" t="s">
        <v>517</v>
      </c>
      <c r="J7" s="57" t="s">
        <v>518</v>
      </c>
      <c r="K7" s="235">
        <v>91.8</v>
      </c>
      <c r="L7" s="57"/>
      <c r="M7" s="57"/>
      <c r="N7" s="62">
        <v>29.19</v>
      </c>
      <c r="O7" s="94">
        <v>1.0753999999999999</v>
      </c>
      <c r="P7" s="94">
        <v>31.390926</v>
      </c>
      <c r="Q7" s="67"/>
      <c r="R7" s="94">
        <v>31.390926</v>
      </c>
      <c r="S7" s="94"/>
      <c r="T7" s="59" t="s">
        <v>519</v>
      </c>
    </row>
    <row r="8" spans="1:20" s="233" customFormat="1" ht="76.5" x14ac:dyDescent="0.25">
      <c r="A8" s="233" t="s">
        <v>515</v>
      </c>
      <c r="B8" s="234" t="s">
        <v>520</v>
      </c>
      <c r="C8" s="233">
        <v>2265589104</v>
      </c>
      <c r="D8" s="57" t="s">
        <v>24</v>
      </c>
      <c r="E8" s="57" t="s">
        <v>521</v>
      </c>
      <c r="F8" s="57" t="s">
        <v>522</v>
      </c>
      <c r="G8" s="57" t="s">
        <v>523</v>
      </c>
      <c r="H8" s="57">
        <v>3.15</v>
      </c>
      <c r="I8" s="57" t="s">
        <v>517</v>
      </c>
      <c r="J8" s="57" t="s">
        <v>518</v>
      </c>
      <c r="K8" s="235">
        <v>2.5499999999999998</v>
      </c>
      <c r="L8" s="57"/>
      <c r="M8" s="57"/>
      <c r="N8" s="62">
        <v>24.08</v>
      </c>
      <c r="O8" s="94">
        <v>1.0753999999999999</v>
      </c>
      <c r="P8" s="94">
        <v>25.895631999999996</v>
      </c>
      <c r="Q8" s="67"/>
      <c r="R8" s="236">
        <v>0.90861866666666646</v>
      </c>
      <c r="S8" s="94"/>
      <c r="T8" s="59" t="s">
        <v>524</v>
      </c>
    </row>
    <row r="9" spans="1:20" s="233" customFormat="1" ht="76.5" x14ac:dyDescent="0.25">
      <c r="A9" s="233" t="s">
        <v>515</v>
      </c>
      <c r="B9" s="234" t="s">
        <v>525</v>
      </c>
      <c r="C9" s="233">
        <v>2265589204</v>
      </c>
      <c r="D9" s="57" t="s">
        <v>24</v>
      </c>
      <c r="E9" s="57" t="s">
        <v>526</v>
      </c>
      <c r="F9" s="57" t="s">
        <v>527</v>
      </c>
      <c r="G9" s="57" t="s">
        <v>528</v>
      </c>
      <c r="H9" s="57">
        <v>3.58</v>
      </c>
      <c r="I9" s="57" t="s">
        <v>529</v>
      </c>
      <c r="J9" s="57" t="s">
        <v>530</v>
      </c>
      <c r="K9" s="235">
        <v>2.4</v>
      </c>
      <c r="L9" s="57"/>
      <c r="M9" s="57"/>
      <c r="N9" s="62">
        <v>23.9</v>
      </c>
      <c r="O9" s="94">
        <v>1.0753999999999999</v>
      </c>
      <c r="P9" s="94">
        <v>25.702059999999996</v>
      </c>
      <c r="Q9" s="67"/>
      <c r="R9" s="236">
        <v>1.4278922222222219</v>
      </c>
      <c r="S9" s="94"/>
      <c r="T9" s="59" t="s">
        <v>531</v>
      </c>
    </row>
    <row r="10" spans="1:20" s="233" customFormat="1" ht="51" x14ac:dyDescent="0.25">
      <c r="A10" s="233" t="s">
        <v>515</v>
      </c>
      <c r="B10" s="234" t="s">
        <v>532</v>
      </c>
      <c r="C10" s="233">
        <v>2265589201</v>
      </c>
      <c r="D10" s="57" t="s">
        <v>24</v>
      </c>
      <c r="E10" s="57">
        <v>24</v>
      </c>
      <c r="F10" s="57">
        <v>25.23</v>
      </c>
      <c r="G10" s="57">
        <v>114</v>
      </c>
      <c r="H10" s="57">
        <v>3.35</v>
      </c>
      <c r="I10" s="57" t="s">
        <v>517</v>
      </c>
      <c r="J10" s="57" t="s">
        <v>518</v>
      </c>
      <c r="K10" s="235">
        <v>72</v>
      </c>
      <c r="L10" s="57"/>
      <c r="M10" s="57"/>
      <c r="N10" s="62">
        <v>23.85</v>
      </c>
      <c r="O10" s="94">
        <v>1.0753999999999999</v>
      </c>
      <c r="P10" s="94">
        <v>25.648289999999999</v>
      </c>
      <c r="Q10" s="67"/>
      <c r="R10" s="94">
        <v>25.648289999999999</v>
      </c>
      <c r="S10" s="94"/>
      <c r="T10" s="59" t="s">
        <v>519</v>
      </c>
    </row>
    <row r="11" spans="1:20" s="233" customFormat="1" ht="51" x14ac:dyDescent="0.25">
      <c r="A11" s="233" t="s">
        <v>515</v>
      </c>
      <c r="B11" s="234" t="s">
        <v>533</v>
      </c>
      <c r="C11" s="233">
        <v>2265589200</v>
      </c>
      <c r="D11" s="57" t="s">
        <v>24</v>
      </c>
      <c r="E11" s="57">
        <v>24</v>
      </c>
      <c r="F11" s="57">
        <v>25.23</v>
      </c>
      <c r="G11" s="57">
        <v>114</v>
      </c>
      <c r="H11" s="57">
        <v>3.35</v>
      </c>
      <c r="I11" s="57" t="s">
        <v>517</v>
      </c>
      <c r="J11" s="57" t="s">
        <v>518</v>
      </c>
      <c r="K11" s="235">
        <v>89.28</v>
      </c>
      <c r="L11" s="57"/>
      <c r="M11" s="57"/>
      <c r="N11" s="62">
        <v>24.81</v>
      </c>
      <c r="O11" s="94">
        <v>1.0753999999999999</v>
      </c>
      <c r="P11" s="94">
        <v>26.680673999999996</v>
      </c>
      <c r="Q11" s="67"/>
      <c r="R11" s="94">
        <v>26.680673999999996</v>
      </c>
      <c r="S11" s="94"/>
      <c r="T11" s="59" t="s">
        <v>519</v>
      </c>
    </row>
    <row r="12" spans="1:20" s="233" customFormat="1" ht="51" x14ac:dyDescent="0.25">
      <c r="A12" s="233" t="s">
        <v>515</v>
      </c>
      <c r="B12" s="234" t="s">
        <v>534</v>
      </c>
      <c r="C12" s="233">
        <v>2265589202</v>
      </c>
      <c r="D12" s="57" t="s">
        <v>24</v>
      </c>
      <c r="E12" s="57">
        <v>18</v>
      </c>
      <c r="F12" s="57">
        <v>19.23</v>
      </c>
      <c r="G12" s="57">
        <v>80</v>
      </c>
      <c r="H12" s="57">
        <v>3.58</v>
      </c>
      <c r="I12" s="57" t="s">
        <v>529</v>
      </c>
      <c r="J12" s="57" t="s">
        <v>530</v>
      </c>
      <c r="K12" s="235">
        <v>54</v>
      </c>
      <c r="L12" s="57"/>
      <c r="M12" s="57"/>
      <c r="N12" s="62">
        <v>22.95</v>
      </c>
      <c r="O12" s="94">
        <v>1.0753999999999999</v>
      </c>
      <c r="P12" s="94">
        <v>24.680429999999998</v>
      </c>
      <c r="Q12" s="67"/>
      <c r="R12" s="94">
        <v>24.680429999999998</v>
      </c>
      <c r="S12" s="94"/>
      <c r="T12" s="59" t="s">
        <v>519</v>
      </c>
    </row>
    <row r="13" spans="1:20" s="233" customFormat="1" ht="51" x14ac:dyDescent="0.25">
      <c r="A13" s="233" t="s">
        <v>515</v>
      </c>
      <c r="B13" s="234" t="s">
        <v>535</v>
      </c>
      <c r="C13" s="233">
        <v>2265589203</v>
      </c>
      <c r="D13" s="57" t="s">
        <v>24</v>
      </c>
      <c r="E13" s="57">
        <v>18</v>
      </c>
      <c r="F13" s="57">
        <v>19.57</v>
      </c>
      <c r="G13" s="57">
        <v>92</v>
      </c>
      <c r="H13" s="59" t="s">
        <v>536</v>
      </c>
      <c r="I13" s="57" t="s">
        <v>529</v>
      </c>
      <c r="J13" s="57" t="s">
        <v>530</v>
      </c>
      <c r="K13" s="235">
        <v>55.8</v>
      </c>
      <c r="L13" s="57"/>
      <c r="M13" s="57"/>
      <c r="N13" s="62">
        <v>8.3699999999999992</v>
      </c>
      <c r="O13" s="94">
        <v>1.0753999999999999</v>
      </c>
      <c r="P13" s="94">
        <v>9.0010979999999989</v>
      </c>
      <c r="Q13" s="67"/>
      <c r="R13" s="94">
        <v>18</v>
      </c>
      <c r="S13" s="94"/>
      <c r="T13" s="59" t="s">
        <v>519</v>
      </c>
    </row>
    <row r="14" spans="1:20" s="233" customFormat="1" x14ac:dyDescent="0.25">
      <c r="B14" s="234"/>
      <c r="D14" s="57"/>
      <c r="E14" s="57"/>
      <c r="F14" s="57"/>
      <c r="G14" s="57"/>
      <c r="H14" s="57"/>
      <c r="I14" s="57" t="s">
        <v>517</v>
      </c>
      <c r="J14" s="57" t="s">
        <v>518</v>
      </c>
      <c r="K14" s="235"/>
      <c r="L14" s="57"/>
      <c r="M14" s="57"/>
      <c r="N14" s="62">
        <v>8.3699999999999992</v>
      </c>
      <c r="O14" s="94">
        <v>1.0753999999999999</v>
      </c>
      <c r="P14" s="94">
        <v>9.0010979999999989</v>
      </c>
      <c r="Q14" s="67"/>
      <c r="R14" s="94"/>
      <c r="S14" s="94"/>
      <c r="T14" s="59"/>
    </row>
    <row r="15" spans="1:20" s="233" customFormat="1" ht="51" x14ac:dyDescent="0.25">
      <c r="A15" s="233" t="s">
        <v>515</v>
      </c>
      <c r="B15" s="234" t="s">
        <v>537</v>
      </c>
      <c r="C15" s="233">
        <v>2265589208</v>
      </c>
      <c r="D15" s="57" t="s">
        <v>24</v>
      </c>
      <c r="E15" s="57">
        <v>20</v>
      </c>
      <c r="F15" s="57">
        <v>21</v>
      </c>
      <c r="G15" s="57">
        <v>226</v>
      </c>
      <c r="H15" s="57">
        <v>1.41</v>
      </c>
      <c r="I15" s="57" t="s">
        <v>529</v>
      </c>
      <c r="J15" s="57" t="s">
        <v>530</v>
      </c>
      <c r="K15" s="235">
        <v>49.8</v>
      </c>
      <c r="L15" s="57"/>
      <c r="M15" s="57"/>
      <c r="N15" s="62">
        <v>21.86</v>
      </c>
      <c r="O15" s="94">
        <v>1.0753999999999999</v>
      </c>
      <c r="P15" s="94">
        <v>23.508243999999998</v>
      </c>
      <c r="Q15" s="67"/>
      <c r="R15" s="94">
        <v>23.508243999999998</v>
      </c>
      <c r="S15" s="94"/>
      <c r="T15" s="59" t="s">
        <v>519</v>
      </c>
    </row>
    <row r="16" spans="1:20" s="233" customFormat="1" ht="51" x14ac:dyDescent="0.25">
      <c r="A16" s="233" t="s">
        <v>515</v>
      </c>
      <c r="B16" s="234" t="s">
        <v>538</v>
      </c>
      <c r="C16" s="233">
        <v>2265589207</v>
      </c>
      <c r="D16" s="57" t="s">
        <v>24</v>
      </c>
      <c r="E16" s="57">
        <v>20</v>
      </c>
      <c r="F16" s="57">
        <v>21</v>
      </c>
      <c r="G16" s="57">
        <v>226</v>
      </c>
      <c r="H16" s="57">
        <v>1.41</v>
      </c>
      <c r="I16" s="57" t="s">
        <v>529</v>
      </c>
      <c r="J16" s="57" t="s">
        <v>530</v>
      </c>
      <c r="K16" s="235">
        <v>49.8</v>
      </c>
      <c r="L16" s="57"/>
      <c r="M16" s="57"/>
      <c r="N16" s="62">
        <v>21.86</v>
      </c>
      <c r="O16" s="94">
        <v>1.0753999999999999</v>
      </c>
      <c r="P16" s="94">
        <v>23.508243999999998</v>
      </c>
      <c r="Q16" s="67"/>
      <c r="R16" s="94">
        <v>23.508243999999998</v>
      </c>
      <c r="S16" s="94"/>
      <c r="T16" s="59" t="s">
        <v>519</v>
      </c>
    </row>
    <row r="17" spans="1:20" s="233" customFormat="1" ht="51" x14ac:dyDescent="0.25">
      <c r="A17" s="233" t="s">
        <v>515</v>
      </c>
      <c r="B17" s="234" t="s">
        <v>539</v>
      </c>
      <c r="C17" s="233">
        <v>2265589212</v>
      </c>
      <c r="D17" s="57" t="s">
        <v>24</v>
      </c>
      <c r="E17" s="57">
        <v>20</v>
      </c>
      <c r="F17" s="57">
        <v>21</v>
      </c>
      <c r="G17" s="57">
        <v>160</v>
      </c>
      <c r="H17" s="57">
        <v>2</v>
      </c>
      <c r="I17" s="57" t="s">
        <v>529</v>
      </c>
      <c r="J17" s="57" t="s">
        <v>530</v>
      </c>
      <c r="K17" s="235">
        <v>31.8</v>
      </c>
      <c r="L17" s="57"/>
      <c r="M17" s="57"/>
      <c r="N17" s="62">
        <v>19.72</v>
      </c>
      <c r="O17" s="94">
        <v>1.0753999999999999</v>
      </c>
      <c r="P17" s="94">
        <v>21.206887999999996</v>
      </c>
      <c r="Q17" s="67"/>
      <c r="R17" s="94">
        <v>21.206887999999996</v>
      </c>
      <c r="S17" s="94"/>
      <c r="T17" s="59" t="s">
        <v>519</v>
      </c>
    </row>
    <row r="18" spans="1:20" s="233" customFormat="1" ht="51" x14ac:dyDescent="0.25">
      <c r="A18" s="233" t="s">
        <v>515</v>
      </c>
      <c r="B18" s="234" t="s">
        <v>540</v>
      </c>
      <c r="C18" s="233">
        <v>2265589206</v>
      </c>
      <c r="D18" s="57" t="s">
        <v>24</v>
      </c>
      <c r="E18" s="57">
        <v>20</v>
      </c>
      <c r="F18" s="57">
        <v>21</v>
      </c>
      <c r="G18" s="57">
        <v>160</v>
      </c>
      <c r="H18" s="57">
        <v>2</v>
      </c>
      <c r="I18" s="57" t="s">
        <v>529</v>
      </c>
      <c r="J18" s="57" t="s">
        <v>530</v>
      </c>
      <c r="K18" s="235">
        <v>41.2</v>
      </c>
      <c r="L18" s="57"/>
      <c r="M18" s="57"/>
      <c r="N18" s="62">
        <v>10.3</v>
      </c>
      <c r="O18" s="94">
        <v>1.0753999999999999</v>
      </c>
      <c r="P18" s="94">
        <v>11.07662</v>
      </c>
      <c r="Q18" s="67"/>
      <c r="R18" s="94">
        <v>22.16</v>
      </c>
      <c r="S18" s="94"/>
      <c r="T18" s="59" t="s">
        <v>519</v>
      </c>
    </row>
    <row r="19" spans="1:20" s="233" customFormat="1" x14ac:dyDescent="0.25">
      <c r="D19" s="57"/>
      <c r="E19" s="57"/>
      <c r="F19" s="57"/>
      <c r="G19" s="57"/>
      <c r="H19" s="57"/>
      <c r="I19" s="57" t="s">
        <v>517</v>
      </c>
      <c r="J19" s="57" t="s">
        <v>518</v>
      </c>
      <c r="K19" s="235"/>
      <c r="L19" s="57"/>
      <c r="M19" s="57"/>
      <c r="N19" s="62">
        <v>10.3</v>
      </c>
      <c r="O19" s="94">
        <v>1.0753999999999999</v>
      </c>
      <c r="P19" s="94">
        <v>11.07662</v>
      </c>
      <c r="Q19" s="67"/>
      <c r="R19" s="94"/>
      <c r="S19" s="94"/>
      <c r="T19" s="57"/>
    </row>
  </sheetData>
  <protectedRanges>
    <protectedRange password="8F60" sqref="S6" name="Calculations_40"/>
  </protectedRanges>
  <conditionalFormatting sqref="C4:C6">
    <cfRule type="duplicateValues" dxfId="273" priority="3"/>
  </conditionalFormatting>
  <conditionalFormatting sqref="D4:D6">
    <cfRule type="duplicateValues" dxfId="272" priority="4"/>
  </conditionalFormatting>
  <conditionalFormatting sqref="D1:D3">
    <cfRule type="duplicateValues" dxfId="271" priority="1"/>
  </conditionalFormatting>
  <conditionalFormatting sqref="E1:E3">
    <cfRule type="duplicateValues" dxfId="270" priority="2"/>
  </conditionalFormatting>
  <pageMargins left="0.7" right="0.7" top="0.75" bottom="0.75" header="0.3" footer="0.3"/>
  <pageSetup orientation="portrait" r:id="rId1"/>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4C41F8-38A6-48F3-A308-36C169B347A5}">
  <dimension ref="A1:T22"/>
  <sheetViews>
    <sheetView workbookViewId="0">
      <pane xSplit="3" ySplit="6" topLeftCell="D7" activePane="bottomRight" state="frozen"/>
      <selection activeCell="K34" sqref="K34"/>
      <selection pane="topRight" activeCell="K34" sqref="K34"/>
      <selection pane="bottomLeft" activeCell="K34" sqref="K34"/>
      <selection pane="bottomRight" sqref="A1:XFD1048576"/>
    </sheetView>
  </sheetViews>
  <sheetFormatPr defaultColWidth="9.28515625" defaultRowHeight="12.75" x14ac:dyDescent="0.2"/>
  <cols>
    <col min="1" max="1" width="9.5703125" style="12" bestFit="1" customWidth="1"/>
    <col min="2" max="2" width="35.85546875" style="12" customWidth="1"/>
    <col min="3" max="3" width="27.28515625" style="12" bestFit="1" customWidth="1"/>
    <col min="4" max="6" width="10.28515625" style="13" bestFit="1" customWidth="1"/>
    <col min="7" max="7" width="8.42578125" style="13" bestFit="1" customWidth="1"/>
    <col min="8" max="8" width="7.42578125" style="13" bestFit="1" customWidth="1"/>
    <col min="9" max="9" width="9.28515625" style="13"/>
    <col min="10" max="10" width="22" style="13" bestFit="1" customWidth="1"/>
    <col min="11" max="11" width="20.7109375" style="13" customWidth="1"/>
    <col min="12" max="12" width="21.7109375" style="13" customWidth="1"/>
    <col min="13" max="13" width="20.7109375" style="13" customWidth="1"/>
    <col min="14" max="14" width="10.28515625" style="15" bestFit="1" customWidth="1"/>
    <col min="15" max="16" width="8.5703125" style="14" bestFit="1" customWidth="1"/>
    <col min="17" max="17" width="5.7109375" style="17" customWidth="1"/>
    <col min="18" max="18" width="16" style="14" bestFit="1" customWidth="1"/>
    <col min="19" max="19" width="15.7109375" style="14" bestFit="1" customWidth="1"/>
    <col min="20" max="20" width="35.85546875" style="13" customWidth="1"/>
    <col min="21" max="16384" width="9.28515625" style="12"/>
  </cols>
  <sheetData>
    <row r="1" spans="1:20" s="22" customFormat="1" x14ac:dyDescent="0.2">
      <c r="A1" s="77"/>
      <c r="B1" s="78" t="s">
        <v>41</v>
      </c>
      <c r="C1" s="78"/>
      <c r="D1" s="78"/>
      <c r="E1" s="79"/>
      <c r="F1" s="79"/>
      <c r="G1" s="79"/>
      <c r="H1" s="79"/>
      <c r="I1" s="79"/>
      <c r="J1" s="79"/>
      <c r="K1" s="79"/>
      <c r="L1" s="79"/>
      <c r="M1" s="79"/>
      <c r="N1" s="80"/>
      <c r="O1" s="81"/>
      <c r="P1" s="81"/>
      <c r="Q1" s="82"/>
      <c r="R1" s="83"/>
      <c r="S1" s="84"/>
      <c r="T1" s="85"/>
    </row>
    <row r="2" spans="1:20" s="22" customFormat="1" x14ac:dyDescent="0.2">
      <c r="A2" s="86"/>
      <c r="B2" s="87" t="s">
        <v>40</v>
      </c>
      <c r="C2" s="87"/>
      <c r="D2" s="87"/>
      <c r="E2" s="88"/>
      <c r="F2" s="89"/>
      <c r="G2" s="89"/>
      <c r="H2" s="89"/>
      <c r="I2" s="89"/>
      <c r="J2" s="89"/>
      <c r="K2" s="89"/>
      <c r="L2" s="89"/>
      <c r="M2" s="89"/>
      <c r="N2" s="90"/>
      <c r="O2" s="91"/>
      <c r="P2" s="91"/>
      <c r="Q2" s="92"/>
      <c r="R2" s="93"/>
      <c r="S2" s="94"/>
      <c r="T2" s="57"/>
    </row>
    <row r="3" spans="1:20" s="22" customFormat="1" x14ac:dyDescent="0.2">
      <c r="A3" s="86"/>
      <c r="B3" s="95" t="s">
        <v>0</v>
      </c>
      <c r="C3" s="95"/>
      <c r="D3" s="95"/>
      <c r="E3" s="96"/>
      <c r="F3" s="97"/>
      <c r="G3" s="97"/>
      <c r="H3" s="97"/>
      <c r="I3" s="97"/>
      <c r="J3" s="97"/>
      <c r="K3" s="97"/>
      <c r="L3" s="97"/>
      <c r="M3" s="97"/>
      <c r="N3" s="98"/>
      <c r="O3" s="99"/>
      <c r="P3" s="99"/>
      <c r="Q3" s="100"/>
      <c r="R3" s="101"/>
      <c r="S3" s="94"/>
      <c r="T3" s="57"/>
    </row>
    <row r="4" spans="1:20" s="22" customFormat="1" ht="13.5" thickBot="1" x14ac:dyDescent="0.25">
      <c r="A4" s="86"/>
      <c r="B4" s="95"/>
      <c r="C4" s="95"/>
      <c r="D4" s="96"/>
      <c r="E4" s="97"/>
      <c r="F4" s="97"/>
      <c r="G4" s="97"/>
      <c r="H4" s="97"/>
      <c r="I4" s="97"/>
      <c r="J4" s="97"/>
      <c r="K4" s="97"/>
      <c r="L4" s="97"/>
      <c r="M4" s="97"/>
      <c r="N4" s="98"/>
      <c r="O4" s="99"/>
      <c r="P4" s="99"/>
      <c r="Q4" s="100"/>
      <c r="R4" s="101"/>
      <c r="S4" s="94"/>
      <c r="T4" s="57"/>
    </row>
    <row r="5" spans="1:20" ht="15.75" customHeight="1" thickBot="1" x14ac:dyDescent="0.25">
      <c r="A5" s="26"/>
      <c r="B5" s="102"/>
      <c r="C5" s="103" t="s">
        <v>1</v>
      </c>
      <c r="D5" s="104"/>
      <c r="E5" s="105"/>
      <c r="F5" s="105"/>
      <c r="G5" s="105"/>
      <c r="H5" s="105"/>
      <c r="I5" s="105"/>
      <c r="J5" s="106"/>
      <c r="K5" s="106"/>
      <c r="L5" s="106"/>
      <c r="M5" s="106"/>
      <c r="N5" s="107"/>
      <c r="O5" s="108"/>
      <c r="P5" s="108"/>
      <c r="Q5" s="109"/>
      <c r="R5" s="110" t="s">
        <v>14</v>
      </c>
      <c r="S5" s="111"/>
      <c r="T5" s="27"/>
    </row>
    <row r="6" spans="1:20" ht="64.5" thickBot="1" x14ac:dyDescent="0.25">
      <c r="A6" s="112" t="s">
        <v>3</v>
      </c>
      <c r="B6" s="113" t="s">
        <v>8</v>
      </c>
      <c r="C6" s="114" t="s">
        <v>18</v>
      </c>
      <c r="D6" s="115" t="s">
        <v>9</v>
      </c>
      <c r="E6" s="115" t="s">
        <v>5</v>
      </c>
      <c r="F6" s="115" t="s">
        <v>20</v>
      </c>
      <c r="G6" s="113" t="s">
        <v>37</v>
      </c>
      <c r="H6" s="115" t="s">
        <v>38</v>
      </c>
      <c r="I6" s="116" t="s">
        <v>10</v>
      </c>
      <c r="J6" s="115" t="s">
        <v>11</v>
      </c>
      <c r="K6" s="117" t="s">
        <v>28</v>
      </c>
      <c r="L6" s="118" t="s">
        <v>29</v>
      </c>
      <c r="M6" s="117" t="s">
        <v>30</v>
      </c>
      <c r="N6" s="2" t="s">
        <v>27</v>
      </c>
      <c r="O6" s="1" t="s">
        <v>12</v>
      </c>
      <c r="P6" s="1" t="s">
        <v>13</v>
      </c>
      <c r="Q6" s="119"/>
      <c r="R6" s="1" t="s">
        <v>16</v>
      </c>
      <c r="S6" s="120" t="s">
        <v>17</v>
      </c>
      <c r="T6" s="117" t="s">
        <v>7</v>
      </c>
    </row>
    <row r="7" spans="1:20" x14ac:dyDescent="0.2">
      <c r="A7" s="12" t="s">
        <v>541</v>
      </c>
      <c r="B7" s="12" t="s">
        <v>542</v>
      </c>
      <c r="C7" s="12">
        <v>40432</v>
      </c>
      <c r="D7" s="13" t="s">
        <v>24</v>
      </c>
      <c r="E7" s="13">
        <v>21.53</v>
      </c>
      <c r="F7" s="13">
        <v>23.16</v>
      </c>
      <c r="G7" s="13">
        <v>130</v>
      </c>
      <c r="H7" s="13" t="s">
        <v>543</v>
      </c>
      <c r="I7" s="13">
        <v>100047</v>
      </c>
      <c r="J7" s="13" t="s">
        <v>544</v>
      </c>
      <c r="K7" s="24">
        <v>47.4</v>
      </c>
      <c r="L7" s="24">
        <v>47.4</v>
      </c>
      <c r="M7" s="24">
        <v>47.4</v>
      </c>
      <c r="N7" s="15">
        <v>7.37</v>
      </c>
      <c r="O7" s="16">
        <v>0.53900000000000003</v>
      </c>
      <c r="P7" s="14">
        <v>3.97</v>
      </c>
      <c r="R7" s="14">
        <v>3.97</v>
      </c>
      <c r="T7" s="13" t="s">
        <v>545</v>
      </c>
    </row>
    <row r="8" spans="1:20" x14ac:dyDescent="0.2">
      <c r="A8" s="12" t="s">
        <v>541</v>
      </c>
      <c r="B8" s="12" t="s">
        <v>546</v>
      </c>
      <c r="C8" s="12">
        <v>40490</v>
      </c>
      <c r="D8" s="13" t="s">
        <v>24</v>
      </c>
      <c r="E8" s="13">
        <v>23.56</v>
      </c>
      <c r="F8" s="13">
        <v>25.15</v>
      </c>
      <c r="G8" s="13">
        <v>130</v>
      </c>
      <c r="H8" s="13" t="s">
        <v>547</v>
      </c>
      <c r="I8" s="13">
        <v>100047</v>
      </c>
      <c r="J8" s="13" t="s">
        <v>544</v>
      </c>
      <c r="K8" s="24">
        <v>52.24</v>
      </c>
      <c r="L8" s="24">
        <v>52.24</v>
      </c>
      <c r="M8" s="24">
        <v>52.24</v>
      </c>
      <c r="N8" s="15">
        <v>7.37</v>
      </c>
      <c r="O8" s="16">
        <v>0.53900000000000003</v>
      </c>
      <c r="P8" s="14">
        <v>3.97</v>
      </c>
      <c r="R8" s="14">
        <v>3.97</v>
      </c>
      <c r="T8" s="13" t="s">
        <v>545</v>
      </c>
    </row>
    <row r="9" spans="1:20" x14ac:dyDescent="0.2">
      <c r="A9" s="12" t="s">
        <v>541</v>
      </c>
      <c r="B9" s="12" t="s">
        <v>548</v>
      </c>
      <c r="C9" s="12">
        <v>40491</v>
      </c>
      <c r="D9" s="13" t="s">
        <v>24</v>
      </c>
      <c r="E9" s="13">
        <v>19.93</v>
      </c>
      <c r="F9" s="13">
        <v>21.68</v>
      </c>
      <c r="G9" s="13">
        <v>110</v>
      </c>
      <c r="H9" s="13" t="s">
        <v>547</v>
      </c>
      <c r="I9" s="13">
        <v>100047</v>
      </c>
      <c r="J9" s="13" t="s">
        <v>544</v>
      </c>
      <c r="K9" s="24">
        <v>51.89</v>
      </c>
      <c r="L9" s="24">
        <v>51.89</v>
      </c>
      <c r="M9" s="24">
        <v>51.89</v>
      </c>
      <c r="N9" s="15">
        <v>6.24</v>
      </c>
      <c r="O9" s="16">
        <v>0.53900000000000003</v>
      </c>
      <c r="P9" s="14">
        <v>3.36</v>
      </c>
      <c r="R9" s="14">
        <v>3.36</v>
      </c>
      <c r="T9" s="13" t="s">
        <v>545</v>
      </c>
    </row>
    <row r="10" spans="1:20" x14ac:dyDescent="0.2">
      <c r="A10" s="12" t="s">
        <v>541</v>
      </c>
      <c r="B10" s="12" t="s">
        <v>549</v>
      </c>
      <c r="C10" s="12">
        <v>40494</v>
      </c>
      <c r="D10" s="13" t="s">
        <v>24</v>
      </c>
      <c r="E10" s="13">
        <v>19.93</v>
      </c>
      <c r="F10" s="13">
        <v>21.68</v>
      </c>
      <c r="G10" s="13">
        <v>110</v>
      </c>
      <c r="H10" s="13" t="s">
        <v>547</v>
      </c>
      <c r="I10" s="13">
        <v>100047</v>
      </c>
      <c r="J10" s="13" t="s">
        <v>544</v>
      </c>
      <c r="K10" s="24">
        <v>51.61</v>
      </c>
      <c r="L10" s="24">
        <v>51.61</v>
      </c>
      <c r="M10" s="24">
        <v>51.61</v>
      </c>
      <c r="N10" s="15">
        <v>6.24</v>
      </c>
      <c r="O10" s="16">
        <v>0.53900000000000003</v>
      </c>
      <c r="P10" s="14">
        <v>3.36</v>
      </c>
      <c r="R10" s="14">
        <v>3.36</v>
      </c>
      <c r="T10" s="13" t="s">
        <v>545</v>
      </c>
    </row>
    <row r="11" spans="1:20" x14ac:dyDescent="0.2">
      <c r="A11" s="12" t="s">
        <v>541</v>
      </c>
      <c r="B11" s="22" t="s">
        <v>550</v>
      </c>
      <c r="C11" s="12">
        <v>40497</v>
      </c>
      <c r="D11" s="13" t="s">
        <v>24</v>
      </c>
      <c r="E11" s="13">
        <v>18.12</v>
      </c>
      <c r="F11" s="13">
        <v>19.95</v>
      </c>
      <c r="G11" s="13">
        <v>100</v>
      </c>
      <c r="H11" s="13" t="s">
        <v>547</v>
      </c>
      <c r="I11" s="13">
        <v>100047</v>
      </c>
      <c r="J11" s="13" t="s">
        <v>544</v>
      </c>
      <c r="K11" s="24">
        <v>40.700000000000003</v>
      </c>
      <c r="L11" s="24">
        <v>40.700000000000003</v>
      </c>
      <c r="M11" s="24">
        <v>40.700000000000003</v>
      </c>
      <c r="N11" s="15">
        <v>5.67</v>
      </c>
      <c r="O11" s="16">
        <v>0.53900000000000003</v>
      </c>
      <c r="P11" s="14">
        <v>3.06</v>
      </c>
      <c r="R11" s="14">
        <v>3.06</v>
      </c>
      <c r="T11" s="13" t="s">
        <v>545</v>
      </c>
    </row>
    <row r="12" spans="1:20" x14ac:dyDescent="0.2">
      <c r="A12" s="12" t="s">
        <v>541</v>
      </c>
      <c r="B12" s="22" t="s">
        <v>551</v>
      </c>
      <c r="C12" s="12">
        <v>40176</v>
      </c>
      <c r="D12" s="13" t="s">
        <v>24</v>
      </c>
      <c r="E12" s="13">
        <v>29.53</v>
      </c>
      <c r="F12" s="13">
        <v>30.8</v>
      </c>
      <c r="G12" s="13">
        <v>225</v>
      </c>
      <c r="H12" s="13" t="s">
        <v>552</v>
      </c>
      <c r="I12" s="13">
        <v>100047</v>
      </c>
      <c r="J12" s="13" t="s">
        <v>544</v>
      </c>
      <c r="K12" s="24">
        <v>72.25</v>
      </c>
      <c r="L12" s="24">
        <v>72.25</v>
      </c>
      <c r="M12" s="24">
        <v>72.25</v>
      </c>
      <c r="N12" s="15">
        <v>20.9</v>
      </c>
      <c r="O12" s="16">
        <v>0.53900000000000003</v>
      </c>
      <c r="P12" s="14">
        <v>11.27</v>
      </c>
      <c r="R12" s="14">
        <v>11.27</v>
      </c>
      <c r="T12" s="13" t="s">
        <v>545</v>
      </c>
    </row>
    <row r="13" spans="1:20" x14ac:dyDescent="0.2">
      <c r="A13" s="12" t="s">
        <v>541</v>
      </c>
      <c r="B13" s="22" t="s">
        <v>553</v>
      </c>
      <c r="C13" s="12">
        <v>40184</v>
      </c>
      <c r="D13" s="13" t="s">
        <v>24</v>
      </c>
      <c r="E13" s="13">
        <v>30.94</v>
      </c>
      <c r="F13" s="13">
        <v>32.130000000000003</v>
      </c>
      <c r="G13" s="13">
        <v>225</v>
      </c>
      <c r="H13" s="13" t="s">
        <v>554</v>
      </c>
      <c r="I13" s="13">
        <v>100047</v>
      </c>
      <c r="J13" s="13" t="s">
        <v>544</v>
      </c>
      <c r="K13" s="24">
        <v>79.03</v>
      </c>
      <c r="L13" s="24">
        <v>79.03</v>
      </c>
      <c r="M13" s="24">
        <v>79.03</v>
      </c>
      <c r="N13" s="15">
        <v>22.36</v>
      </c>
      <c r="O13" s="16">
        <v>0.53900000000000003</v>
      </c>
      <c r="P13" s="14">
        <v>12.05</v>
      </c>
      <c r="R13" s="14">
        <v>12.05</v>
      </c>
      <c r="T13" s="13" t="s">
        <v>545</v>
      </c>
    </row>
    <row r="14" spans="1:20" x14ac:dyDescent="0.2">
      <c r="A14" s="12" t="s">
        <v>541</v>
      </c>
      <c r="B14" s="22" t="s">
        <v>555</v>
      </c>
      <c r="C14" s="12">
        <v>40196</v>
      </c>
      <c r="D14" s="13" t="s">
        <v>24</v>
      </c>
      <c r="E14" s="13">
        <v>19.690000000000001</v>
      </c>
      <c r="F14" s="13">
        <v>20.96</v>
      </c>
      <c r="G14" s="13">
        <v>150</v>
      </c>
      <c r="H14" s="13" t="s">
        <v>552</v>
      </c>
      <c r="I14" s="13">
        <v>100047</v>
      </c>
      <c r="J14" s="13" t="s">
        <v>544</v>
      </c>
      <c r="K14" s="24">
        <v>54.55</v>
      </c>
      <c r="L14" s="24">
        <v>54.55</v>
      </c>
      <c r="M14" s="24">
        <v>54.55</v>
      </c>
      <c r="N14" s="15">
        <v>13.94</v>
      </c>
      <c r="O14" s="16">
        <v>0.53900000000000003</v>
      </c>
      <c r="P14" s="14">
        <v>7.51</v>
      </c>
      <c r="R14" s="14">
        <v>7.51</v>
      </c>
      <c r="T14" s="13" t="s">
        <v>545</v>
      </c>
    </row>
    <row r="15" spans="1:20" ht="12.75" customHeight="1" x14ac:dyDescent="0.2">
      <c r="A15" s="12" t="s">
        <v>541</v>
      </c>
      <c r="B15" s="237" t="s">
        <v>556</v>
      </c>
      <c r="C15" s="12">
        <v>40253</v>
      </c>
      <c r="D15" s="13" t="s">
        <v>24</v>
      </c>
      <c r="E15" s="13">
        <v>20.100000000000001</v>
      </c>
      <c r="F15" s="13">
        <v>21.93</v>
      </c>
      <c r="G15" s="13">
        <v>96</v>
      </c>
      <c r="H15" s="13" t="s">
        <v>557</v>
      </c>
      <c r="I15" s="13">
        <v>100047</v>
      </c>
      <c r="J15" s="13" t="s">
        <v>544</v>
      </c>
      <c r="K15" s="24">
        <v>55.59</v>
      </c>
      <c r="L15" s="24">
        <v>55.59</v>
      </c>
      <c r="M15" s="24">
        <v>55.59</v>
      </c>
      <c r="N15" s="15">
        <v>9.77</v>
      </c>
      <c r="O15" s="16">
        <v>0.53900000000000003</v>
      </c>
      <c r="P15" s="14">
        <v>5.27</v>
      </c>
      <c r="R15" s="14">
        <v>5.27</v>
      </c>
      <c r="T15" s="13" t="s">
        <v>545</v>
      </c>
    </row>
    <row r="16" spans="1:20" ht="12.75" customHeight="1" x14ac:dyDescent="0.2">
      <c r="A16" s="12" t="s">
        <v>541</v>
      </c>
      <c r="B16" s="237" t="s">
        <v>558</v>
      </c>
      <c r="C16" s="12">
        <v>40254</v>
      </c>
      <c r="D16" s="13" t="s">
        <v>24</v>
      </c>
      <c r="E16" s="13">
        <v>19.2</v>
      </c>
      <c r="F16" s="13">
        <v>21.03</v>
      </c>
      <c r="G16" s="13">
        <v>96</v>
      </c>
      <c r="H16" s="13" t="s">
        <v>559</v>
      </c>
      <c r="I16" s="13">
        <v>100047</v>
      </c>
      <c r="J16" s="13" t="s">
        <v>544</v>
      </c>
      <c r="K16" s="24">
        <v>54.3</v>
      </c>
      <c r="L16" s="24">
        <v>54.3</v>
      </c>
      <c r="M16" s="24">
        <v>54.3</v>
      </c>
      <c r="N16" s="15">
        <v>9.5399999999999991</v>
      </c>
      <c r="O16" s="16">
        <v>0.53900000000000003</v>
      </c>
      <c r="P16" s="14">
        <v>5.14</v>
      </c>
      <c r="R16" s="14">
        <v>5.14</v>
      </c>
      <c r="T16" s="13" t="s">
        <v>545</v>
      </c>
    </row>
    <row r="17" spans="1:20" ht="12.75" customHeight="1" x14ac:dyDescent="0.2">
      <c r="A17" s="12" t="s">
        <v>541</v>
      </c>
      <c r="B17" s="237" t="s">
        <v>560</v>
      </c>
      <c r="C17" s="12">
        <v>40355</v>
      </c>
      <c r="D17" s="13" t="s">
        <v>24</v>
      </c>
      <c r="E17" s="13">
        <v>17.399999999999999</v>
      </c>
      <c r="F17" s="13">
        <v>19.25</v>
      </c>
      <c r="G17" s="13">
        <v>90</v>
      </c>
      <c r="H17" s="13" t="s">
        <v>561</v>
      </c>
      <c r="I17" s="13">
        <v>100047</v>
      </c>
      <c r="J17" s="13" t="s">
        <v>544</v>
      </c>
      <c r="K17" s="24">
        <v>41.77</v>
      </c>
      <c r="L17" s="24">
        <v>41.77</v>
      </c>
      <c r="M17" s="24">
        <v>41.77</v>
      </c>
      <c r="N17" s="15">
        <v>8.5500000000000007</v>
      </c>
      <c r="O17" s="16">
        <v>0.53900000000000003</v>
      </c>
      <c r="P17" s="14">
        <v>4.6100000000000003</v>
      </c>
      <c r="R17" s="14">
        <v>4.6100000000000003</v>
      </c>
      <c r="T17" s="13" t="s">
        <v>545</v>
      </c>
    </row>
    <row r="18" spans="1:20" x14ac:dyDescent="0.2">
      <c r="A18" s="12" t="s">
        <v>541</v>
      </c>
      <c r="B18" s="22" t="s">
        <v>562</v>
      </c>
      <c r="C18" s="12">
        <v>40928</v>
      </c>
      <c r="D18" s="13" t="s">
        <v>24</v>
      </c>
      <c r="E18" s="13">
        <v>20</v>
      </c>
      <c r="F18" s="13">
        <v>21.1</v>
      </c>
      <c r="G18" s="13">
        <v>160</v>
      </c>
      <c r="H18" s="13" t="s">
        <v>563</v>
      </c>
      <c r="I18" s="13">
        <v>100047</v>
      </c>
      <c r="J18" s="13" t="s">
        <v>544</v>
      </c>
      <c r="K18" s="24">
        <v>52.99</v>
      </c>
      <c r="L18" s="24">
        <v>52.99</v>
      </c>
      <c r="M18" s="24">
        <v>52.99</v>
      </c>
      <c r="N18" s="15">
        <v>15.24</v>
      </c>
      <c r="O18" s="16">
        <v>0.53900000000000003</v>
      </c>
      <c r="P18" s="14">
        <v>8.2100000000000009</v>
      </c>
      <c r="R18" s="14">
        <v>8.2100000000000009</v>
      </c>
      <c r="T18" s="13" t="s">
        <v>545</v>
      </c>
    </row>
    <row r="19" spans="1:20" x14ac:dyDescent="0.2">
      <c r="A19" s="12" t="s">
        <v>541</v>
      </c>
      <c r="B19" s="12" t="s">
        <v>564</v>
      </c>
      <c r="C19" s="12">
        <v>40936</v>
      </c>
      <c r="D19" s="13" t="s">
        <v>24</v>
      </c>
      <c r="E19" s="13">
        <v>20</v>
      </c>
      <c r="F19" s="13">
        <v>21.1</v>
      </c>
      <c r="G19" s="13">
        <v>160</v>
      </c>
      <c r="H19" s="13" t="s">
        <v>563</v>
      </c>
      <c r="I19" s="13">
        <v>100047</v>
      </c>
      <c r="J19" s="13" t="s">
        <v>544</v>
      </c>
      <c r="K19" s="24">
        <v>47.28</v>
      </c>
      <c r="L19" s="24">
        <v>47.28</v>
      </c>
      <c r="M19" s="24">
        <v>47.28</v>
      </c>
      <c r="N19" s="15">
        <v>13.85</v>
      </c>
      <c r="O19" s="16">
        <v>0.53900000000000003</v>
      </c>
      <c r="P19" s="14">
        <v>7.47</v>
      </c>
      <c r="R19" s="14">
        <v>7.47</v>
      </c>
      <c r="T19" s="13" t="s">
        <v>545</v>
      </c>
    </row>
    <row r="20" spans="1:20" x14ac:dyDescent="0.2">
      <c r="A20" s="12" t="s">
        <v>541</v>
      </c>
      <c r="B20" s="27" t="s">
        <v>565</v>
      </c>
      <c r="C20" s="12">
        <v>10081</v>
      </c>
      <c r="D20" s="13" t="s">
        <v>24</v>
      </c>
      <c r="E20" s="13">
        <v>24</v>
      </c>
      <c r="F20" s="13">
        <v>25</v>
      </c>
      <c r="G20" s="13">
        <v>216</v>
      </c>
      <c r="H20" s="13" t="s">
        <v>566</v>
      </c>
      <c r="I20" s="13">
        <v>100047</v>
      </c>
      <c r="J20" s="13" t="s">
        <v>544</v>
      </c>
      <c r="K20" s="15">
        <v>49.29</v>
      </c>
      <c r="L20" s="15">
        <v>49.29</v>
      </c>
      <c r="M20" s="15">
        <v>49.29</v>
      </c>
      <c r="N20" s="13">
        <v>23.97</v>
      </c>
      <c r="O20" s="16">
        <v>0.53900000000000003</v>
      </c>
      <c r="P20" s="14">
        <v>13.62</v>
      </c>
      <c r="R20" s="14">
        <v>13.62</v>
      </c>
      <c r="T20" s="13" t="s">
        <v>545</v>
      </c>
    </row>
    <row r="21" spans="1:20" x14ac:dyDescent="0.2">
      <c r="A21" s="12" t="s">
        <v>541</v>
      </c>
      <c r="B21" s="27" t="s">
        <v>567</v>
      </c>
      <c r="C21" s="12">
        <v>41710</v>
      </c>
      <c r="D21" s="13" t="s">
        <v>24</v>
      </c>
      <c r="E21" s="13">
        <v>28.83</v>
      </c>
      <c r="F21" s="13">
        <v>30.15</v>
      </c>
      <c r="G21" s="13">
        <v>369</v>
      </c>
      <c r="H21" s="13" t="s">
        <v>568</v>
      </c>
      <c r="I21" s="13">
        <v>100047</v>
      </c>
      <c r="J21" s="13" t="s">
        <v>544</v>
      </c>
      <c r="K21" s="15">
        <v>63.49</v>
      </c>
      <c r="L21" s="15">
        <v>63.49</v>
      </c>
      <c r="M21" s="15">
        <v>63.49</v>
      </c>
      <c r="N21" s="13">
        <v>21.49</v>
      </c>
      <c r="O21" s="16">
        <v>0.53900000000000003</v>
      </c>
      <c r="P21" s="14">
        <v>11.58311</v>
      </c>
      <c r="R21" s="14">
        <v>11.58311</v>
      </c>
      <c r="T21" s="13" t="s">
        <v>545</v>
      </c>
    </row>
    <row r="22" spans="1:20" x14ac:dyDescent="0.2">
      <c r="A22" s="12" t="s">
        <v>541</v>
      </c>
      <c r="B22" s="27" t="s">
        <v>569</v>
      </c>
      <c r="C22" s="12">
        <v>41927</v>
      </c>
      <c r="D22" s="13" t="s">
        <v>24</v>
      </c>
      <c r="E22" s="13">
        <v>20</v>
      </c>
      <c r="F22" s="13">
        <v>21.1</v>
      </c>
      <c r="G22" s="13">
        <v>320</v>
      </c>
      <c r="H22" s="13" t="s">
        <v>393</v>
      </c>
      <c r="I22" s="13">
        <v>100047</v>
      </c>
      <c r="J22" s="13" t="s">
        <v>544</v>
      </c>
      <c r="K22" s="15">
        <v>47.17</v>
      </c>
      <c r="L22" s="15">
        <v>47.17</v>
      </c>
      <c r="M22" s="15">
        <v>47.17</v>
      </c>
      <c r="N22" s="13">
        <v>18.38</v>
      </c>
      <c r="O22" s="16">
        <v>0.53900000000000003</v>
      </c>
      <c r="P22" s="14">
        <v>9.9068199999999997</v>
      </c>
      <c r="R22" s="14">
        <v>9.9068199999999997</v>
      </c>
      <c r="T22" s="13" t="s">
        <v>545</v>
      </c>
    </row>
  </sheetData>
  <protectedRanges>
    <protectedRange password="8F60" sqref="S6" name="Calculations_40"/>
  </protectedRanges>
  <conditionalFormatting sqref="C4:C6">
    <cfRule type="duplicateValues" dxfId="269" priority="3"/>
  </conditionalFormatting>
  <conditionalFormatting sqref="D4:D6">
    <cfRule type="duplicateValues" dxfId="268" priority="4"/>
  </conditionalFormatting>
  <conditionalFormatting sqref="D1:D3">
    <cfRule type="duplicateValues" dxfId="267" priority="1"/>
  </conditionalFormatting>
  <conditionalFormatting sqref="E1:E3">
    <cfRule type="duplicateValues" dxfId="266" priority="2"/>
  </conditionalFormatting>
  <pageMargins left="0.7" right="0.7" top="0.75" bottom="0.75" header="0.3" footer="0.3"/>
  <pageSetup orientation="portrait" verticalDpi="0" r:id="rId1"/>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18DD64-8479-4690-A944-C3E08FBEAF52}">
  <dimension ref="A1:AA22"/>
  <sheetViews>
    <sheetView workbookViewId="0">
      <pane xSplit="4" ySplit="6" topLeftCell="E7" activePane="bottomRight" state="frozen"/>
      <selection activeCell="K34" sqref="K34"/>
      <selection pane="topRight" activeCell="K34" sqref="K34"/>
      <selection pane="bottomLeft" activeCell="K34" sqref="K34"/>
      <selection pane="bottomRight" sqref="A1:XFD1048576"/>
    </sheetView>
  </sheetViews>
  <sheetFormatPr defaultColWidth="9.28515625" defaultRowHeight="12.75" x14ac:dyDescent="0.2"/>
  <cols>
    <col min="1" max="1" width="9.28515625" style="12"/>
    <col min="2" max="2" width="17.7109375" style="12" customWidth="1"/>
    <col min="3" max="3" width="13.28515625" style="12" bestFit="1" customWidth="1"/>
    <col min="4" max="4" width="13" style="12" customWidth="1"/>
    <col min="5" max="5" width="9.28515625" style="13"/>
    <col min="6" max="6" width="10.42578125" style="13" customWidth="1"/>
    <col min="7" max="7" width="12" style="13" customWidth="1"/>
    <col min="8" max="10" width="9.28515625" style="13"/>
    <col min="11" max="11" width="22" style="13" bestFit="1" customWidth="1"/>
    <col min="12" max="12" width="12" style="13" customWidth="1"/>
    <col min="13" max="14" width="9.28515625" style="14"/>
    <col min="15" max="15" width="3.7109375" style="17" customWidth="1"/>
    <col min="16" max="16" width="17.7109375" style="14" customWidth="1"/>
    <col min="17" max="18" width="19.28515625" style="14" customWidth="1"/>
    <col min="19" max="19" width="14" style="13" customWidth="1"/>
    <col min="20" max="22" width="9.28515625" style="13"/>
    <col min="23" max="23" width="21.5703125" style="14" customWidth="1"/>
    <col min="24" max="24" width="22.28515625" style="14" customWidth="1"/>
    <col min="25" max="25" width="22.7109375" style="14" customWidth="1"/>
    <col min="26" max="26" width="12.5703125" style="14" customWidth="1"/>
    <col min="27" max="27" width="35.85546875" style="13" customWidth="1"/>
    <col min="28" max="16384" width="9.28515625" style="12"/>
  </cols>
  <sheetData>
    <row r="1" spans="1:27" s="22" customFormat="1" x14ac:dyDescent="0.2">
      <c r="A1" s="77"/>
      <c r="B1" s="78" t="s">
        <v>41</v>
      </c>
      <c r="C1" s="78"/>
      <c r="D1" s="78"/>
      <c r="E1" s="79"/>
      <c r="F1" s="79"/>
      <c r="G1" s="79"/>
      <c r="H1" s="79"/>
      <c r="I1" s="79"/>
      <c r="J1" s="79"/>
      <c r="K1" s="79"/>
      <c r="L1" s="79"/>
      <c r="M1" s="81"/>
      <c r="N1" s="81"/>
      <c r="O1" s="82"/>
      <c r="P1" s="81"/>
      <c r="Q1" s="83"/>
      <c r="R1" s="83"/>
      <c r="S1" s="79"/>
      <c r="T1" s="79"/>
      <c r="U1" s="79"/>
      <c r="V1" s="79"/>
      <c r="W1" s="81"/>
      <c r="X1" s="81"/>
      <c r="Y1" s="81"/>
      <c r="Z1" s="84"/>
      <c r="AA1" s="85"/>
    </row>
    <row r="2" spans="1:27" s="22" customFormat="1" x14ac:dyDescent="0.2">
      <c r="A2" s="86"/>
      <c r="B2" s="87" t="s">
        <v>40</v>
      </c>
      <c r="C2" s="87"/>
      <c r="D2" s="87"/>
      <c r="E2" s="88"/>
      <c r="F2" s="89"/>
      <c r="G2" s="89"/>
      <c r="H2" s="89"/>
      <c r="I2" s="89"/>
      <c r="J2" s="89"/>
      <c r="K2" s="89"/>
      <c r="L2" s="89"/>
      <c r="M2" s="91"/>
      <c r="N2" s="91"/>
      <c r="O2" s="92"/>
      <c r="P2" s="91"/>
      <c r="Q2" s="93"/>
      <c r="R2" s="93"/>
      <c r="S2" s="89"/>
      <c r="T2" s="88"/>
      <c r="U2" s="89"/>
      <c r="V2" s="89"/>
      <c r="W2" s="91"/>
      <c r="X2" s="91"/>
      <c r="Y2" s="91"/>
      <c r="Z2" s="94"/>
      <c r="AA2" s="57"/>
    </row>
    <row r="3" spans="1:27" s="22" customFormat="1" x14ac:dyDescent="0.2">
      <c r="A3" s="86"/>
      <c r="B3" s="95" t="s">
        <v>0</v>
      </c>
      <c r="C3" s="95"/>
      <c r="D3" s="95"/>
      <c r="E3" s="96"/>
      <c r="F3" s="97"/>
      <c r="G3" s="97"/>
      <c r="H3" s="97"/>
      <c r="I3" s="97"/>
      <c r="J3" s="97"/>
      <c r="K3" s="97"/>
      <c r="L3" s="97"/>
      <c r="M3" s="99"/>
      <c r="N3" s="99"/>
      <c r="O3" s="100"/>
      <c r="P3" s="99"/>
      <c r="Q3" s="101"/>
      <c r="R3" s="101"/>
      <c r="S3" s="97"/>
      <c r="T3" s="126"/>
      <c r="U3" s="97"/>
      <c r="V3" s="97"/>
      <c r="W3" s="99"/>
      <c r="X3" s="99"/>
      <c r="Y3" s="99"/>
      <c r="Z3" s="94"/>
      <c r="AA3" s="57"/>
    </row>
    <row r="4" spans="1:27" s="22" customFormat="1" ht="13.5" thickBot="1" x14ac:dyDescent="0.25">
      <c r="A4" s="86"/>
      <c r="C4" s="95"/>
      <c r="D4" s="95"/>
      <c r="E4" s="96"/>
      <c r="F4" s="97"/>
      <c r="G4" s="97"/>
      <c r="H4" s="97"/>
      <c r="I4" s="97"/>
      <c r="J4" s="97"/>
      <c r="K4" s="97"/>
      <c r="L4" s="97"/>
      <c r="M4" s="99"/>
      <c r="N4" s="99"/>
      <c r="O4" s="100"/>
      <c r="P4" s="99"/>
      <c r="Q4" s="101"/>
      <c r="R4" s="101"/>
      <c r="S4" s="97"/>
      <c r="T4" s="96"/>
      <c r="U4" s="97"/>
      <c r="V4" s="97"/>
      <c r="W4" s="99"/>
      <c r="X4" s="99"/>
      <c r="Y4" s="99"/>
      <c r="Z4" s="94"/>
      <c r="AA4" s="57"/>
    </row>
    <row r="5" spans="1:27" ht="15.75" customHeight="1" thickBot="1" x14ac:dyDescent="0.25">
      <c r="A5" s="26"/>
      <c r="B5" s="102"/>
      <c r="C5" s="102"/>
      <c r="D5" s="127" t="s">
        <v>1</v>
      </c>
      <c r="E5" s="104"/>
      <c r="F5" s="105"/>
      <c r="G5" s="105"/>
      <c r="H5" s="105"/>
      <c r="I5" s="105"/>
      <c r="J5" s="105"/>
      <c r="K5" s="106"/>
      <c r="L5" s="104"/>
      <c r="M5" s="108"/>
      <c r="N5" s="108"/>
      <c r="O5" s="109"/>
      <c r="P5" s="128" t="s">
        <v>19</v>
      </c>
      <c r="Q5" s="129"/>
      <c r="R5" s="130"/>
      <c r="S5" s="131" t="s">
        <v>2</v>
      </c>
      <c r="T5" s="132"/>
      <c r="U5" s="133"/>
      <c r="V5" s="133"/>
      <c r="W5" s="134"/>
      <c r="X5" s="134"/>
      <c r="Y5" s="135"/>
      <c r="Z5" s="111"/>
      <c r="AA5" s="27"/>
    </row>
    <row r="6" spans="1:27" ht="64.5" thickBot="1" x14ac:dyDescent="0.25">
      <c r="A6" s="112" t="s">
        <v>3</v>
      </c>
      <c r="B6" s="113" t="s">
        <v>8</v>
      </c>
      <c r="C6" s="113" t="s">
        <v>4</v>
      </c>
      <c r="D6" s="114" t="s">
        <v>18</v>
      </c>
      <c r="E6" s="115" t="s">
        <v>9</v>
      </c>
      <c r="F6" s="115" t="s">
        <v>5</v>
      </c>
      <c r="G6" s="115" t="s">
        <v>6</v>
      </c>
      <c r="H6" s="113" t="s">
        <v>37</v>
      </c>
      <c r="I6" s="115" t="s">
        <v>38</v>
      </c>
      <c r="J6" s="116" t="s">
        <v>10</v>
      </c>
      <c r="K6" s="115" t="s">
        <v>11</v>
      </c>
      <c r="L6" s="136" t="s">
        <v>27</v>
      </c>
      <c r="M6" s="1" t="s">
        <v>12</v>
      </c>
      <c r="N6" s="1" t="s">
        <v>13</v>
      </c>
      <c r="O6" s="119"/>
      <c r="P6" s="117" t="s">
        <v>31</v>
      </c>
      <c r="Q6" s="117" t="s">
        <v>32</v>
      </c>
      <c r="R6" s="117" t="s">
        <v>33</v>
      </c>
      <c r="S6" s="114" t="s">
        <v>15</v>
      </c>
      <c r="T6" s="115" t="s">
        <v>9</v>
      </c>
      <c r="U6" s="113" t="s">
        <v>39</v>
      </c>
      <c r="V6" s="115" t="s">
        <v>38</v>
      </c>
      <c r="W6" s="117" t="s">
        <v>34</v>
      </c>
      <c r="X6" s="117" t="s">
        <v>35</v>
      </c>
      <c r="Y6" s="117" t="s">
        <v>36</v>
      </c>
      <c r="Z6" s="120" t="s">
        <v>17</v>
      </c>
      <c r="AA6" s="117" t="s">
        <v>7</v>
      </c>
    </row>
    <row r="7" spans="1:27" x14ac:dyDescent="0.2">
      <c r="A7" s="12" t="s">
        <v>541</v>
      </c>
      <c r="B7" s="12" t="s">
        <v>542</v>
      </c>
      <c r="C7" s="12" t="s">
        <v>570</v>
      </c>
      <c r="D7" s="12">
        <v>40432</v>
      </c>
      <c r="E7" s="13" t="s">
        <v>24</v>
      </c>
      <c r="F7" s="13">
        <v>21.53</v>
      </c>
      <c r="G7" s="13">
        <v>23.16</v>
      </c>
      <c r="H7" s="13">
        <v>130</v>
      </c>
      <c r="I7" s="13" t="s">
        <v>543</v>
      </c>
      <c r="J7" s="13">
        <v>100047</v>
      </c>
      <c r="K7" s="13" t="s">
        <v>544</v>
      </c>
      <c r="L7" s="15">
        <v>7.37</v>
      </c>
      <c r="M7" s="16">
        <v>0.53900000000000003</v>
      </c>
      <c r="N7" s="14">
        <v>3.97</v>
      </c>
      <c r="P7" s="14">
        <v>43.43</v>
      </c>
      <c r="S7" s="12">
        <v>40432</v>
      </c>
      <c r="T7" s="13" t="s">
        <v>24</v>
      </c>
      <c r="U7" s="13">
        <v>130</v>
      </c>
      <c r="V7" s="13" t="s">
        <v>543</v>
      </c>
      <c r="W7" s="24">
        <v>47.4</v>
      </c>
      <c r="X7" s="24">
        <v>47.4</v>
      </c>
      <c r="Y7" s="24">
        <v>47.4</v>
      </c>
      <c r="AA7" s="13" t="s">
        <v>545</v>
      </c>
    </row>
    <row r="8" spans="1:27" x14ac:dyDescent="0.2">
      <c r="A8" s="12" t="s">
        <v>541</v>
      </c>
      <c r="B8" s="12" t="s">
        <v>546</v>
      </c>
      <c r="C8" s="12" t="s">
        <v>570</v>
      </c>
      <c r="D8" s="12">
        <v>40490</v>
      </c>
      <c r="E8" s="13" t="s">
        <v>24</v>
      </c>
      <c r="F8" s="13">
        <v>23.56</v>
      </c>
      <c r="G8" s="13">
        <v>25.15</v>
      </c>
      <c r="H8" s="13">
        <v>130</v>
      </c>
      <c r="I8" s="13" t="s">
        <v>547</v>
      </c>
      <c r="J8" s="13">
        <v>100047</v>
      </c>
      <c r="K8" s="13" t="s">
        <v>544</v>
      </c>
      <c r="L8" s="15">
        <v>7.37</v>
      </c>
      <c r="M8" s="16">
        <v>0.53900000000000003</v>
      </c>
      <c r="N8" s="14">
        <v>3.97</v>
      </c>
      <c r="P8" s="14">
        <v>48.27</v>
      </c>
      <c r="S8" s="12">
        <v>40490</v>
      </c>
      <c r="T8" s="13" t="s">
        <v>24</v>
      </c>
      <c r="U8" s="13">
        <v>130</v>
      </c>
      <c r="V8" s="13" t="s">
        <v>547</v>
      </c>
      <c r="W8" s="24">
        <v>52.24</v>
      </c>
      <c r="X8" s="24">
        <v>52.24</v>
      </c>
      <c r="Y8" s="24">
        <v>52.24</v>
      </c>
      <c r="AA8" s="13" t="s">
        <v>545</v>
      </c>
    </row>
    <row r="9" spans="1:27" x14ac:dyDescent="0.2">
      <c r="A9" s="12" t="s">
        <v>541</v>
      </c>
      <c r="B9" s="12" t="s">
        <v>548</v>
      </c>
      <c r="C9" s="12" t="s">
        <v>570</v>
      </c>
      <c r="D9" s="12">
        <v>40491</v>
      </c>
      <c r="E9" s="13" t="s">
        <v>24</v>
      </c>
      <c r="F9" s="13">
        <v>19.93</v>
      </c>
      <c r="G9" s="13">
        <v>21.68</v>
      </c>
      <c r="H9" s="13">
        <v>110</v>
      </c>
      <c r="I9" s="13" t="s">
        <v>547</v>
      </c>
      <c r="J9" s="13">
        <v>100047</v>
      </c>
      <c r="K9" s="13" t="s">
        <v>544</v>
      </c>
      <c r="L9" s="15">
        <v>6.24</v>
      </c>
      <c r="M9" s="16">
        <v>0.53900000000000003</v>
      </c>
      <c r="N9" s="14">
        <v>3.36</v>
      </c>
      <c r="P9" s="14">
        <v>48.53</v>
      </c>
      <c r="S9" s="12">
        <v>40491</v>
      </c>
      <c r="T9" s="13" t="s">
        <v>24</v>
      </c>
      <c r="U9" s="13">
        <v>110</v>
      </c>
      <c r="V9" s="13" t="s">
        <v>547</v>
      </c>
      <c r="W9" s="24">
        <v>51.89</v>
      </c>
      <c r="X9" s="24">
        <v>51.89</v>
      </c>
      <c r="Y9" s="24">
        <v>51.89</v>
      </c>
      <c r="AA9" s="13" t="s">
        <v>545</v>
      </c>
    </row>
    <row r="10" spans="1:27" x14ac:dyDescent="0.2">
      <c r="A10" s="12" t="s">
        <v>541</v>
      </c>
      <c r="B10" s="12" t="s">
        <v>549</v>
      </c>
      <c r="C10" s="12" t="s">
        <v>570</v>
      </c>
      <c r="D10" s="12">
        <v>40494</v>
      </c>
      <c r="E10" s="13" t="s">
        <v>24</v>
      </c>
      <c r="F10" s="13">
        <v>19.93</v>
      </c>
      <c r="G10" s="13">
        <v>21.68</v>
      </c>
      <c r="H10" s="13">
        <v>110</v>
      </c>
      <c r="I10" s="13" t="s">
        <v>547</v>
      </c>
      <c r="J10" s="13">
        <v>100047</v>
      </c>
      <c r="K10" s="13" t="s">
        <v>544</v>
      </c>
      <c r="L10" s="15">
        <v>6.24</v>
      </c>
      <c r="M10" s="16">
        <v>0.53900000000000003</v>
      </c>
      <c r="N10" s="14">
        <v>3.36</v>
      </c>
      <c r="P10" s="14">
        <v>48.25</v>
      </c>
      <c r="S10" s="12">
        <v>40494</v>
      </c>
      <c r="T10" s="13" t="s">
        <v>24</v>
      </c>
      <c r="U10" s="13">
        <v>110</v>
      </c>
      <c r="V10" s="13" t="s">
        <v>547</v>
      </c>
      <c r="W10" s="24">
        <v>51.61</v>
      </c>
      <c r="X10" s="24">
        <v>51.61</v>
      </c>
      <c r="Y10" s="24">
        <v>51.61</v>
      </c>
      <c r="AA10" s="13" t="s">
        <v>545</v>
      </c>
    </row>
    <row r="11" spans="1:27" x14ac:dyDescent="0.2">
      <c r="A11" s="12" t="s">
        <v>541</v>
      </c>
      <c r="B11" s="22" t="s">
        <v>550</v>
      </c>
      <c r="C11" s="12" t="s">
        <v>570</v>
      </c>
      <c r="D11" s="12">
        <v>40497</v>
      </c>
      <c r="E11" s="13" t="s">
        <v>24</v>
      </c>
      <c r="F11" s="13">
        <v>18.12</v>
      </c>
      <c r="G11" s="13">
        <v>19.95</v>
      </c>
      <c r="H11" s="13">
        <v>100</v>
      </c>
      <c r="I11" s="13" t="s">
        <v>547</v>
      </c>
      <c r="J11" s="13">
        <v>100047</v>
      </c>
      <c r="K11" s="13" t="s">
        <v>544</v>
      </c>
      <c r="L11" s="15">
        <v>5.67</v>
      </c>
      <c r="M11" s="16">
        <v>0.53900000000000003</v>
      </c>
      <c r="N11" s="14">
        <v>3.06</v>
      </c>
      <c r="P11" s="14">
        <v>37.64</v>
      </c>
      <c r="S11" s="12">
        <v>40497</v>
      </c>
      <c r="T11" s="13" t="s">
        <v>24</v>
      </c>
      <c r="U11" s="13">
        <v>100</v>
      </c>
      <c r="V11" s="13" t="s">
        <v>547</v>
      </c>
      <c r="W11" s="24">
        <v>40.700000000000003</v>
      </c>
      <c r="X11" s="24">
        <v>40.700000000000003</v>
      </c>
      <c r="Y11" s="24">
        <v>40.700000000000003</v>
      </c>
      <c r="AA11" s="13" t="s">
        <v>545</v>
      </c>
    </row>
    <row r="12" spans="1:27" x14ac:dyDescent="0.2">
      <c r="A12" s="12" t="s">
        <v>541</v>
      </c>
      <c r="B12" s="22" t="s">
        <v>551</v>
      </c>
      <c r="C12" s="12" t="s">
        <v>570</v>
      </c>
      <c r="D12" s="12">
        <v>40176</v>
      </c>
      <c r="E12" s="13" t="s">
        <v>24</v>
      </c>
      <c r="F12" s="13">
        <v>29.53</v>
      </c>
      <c r="G12" s="13">
        <v>30.8</v>
      </c>
      <c r="H12" s="13">
        <v>225</v>
      </c>
      <c r="I12" s="13" t="s">
        <v>552</v>
      </c>
      <c r="J12" s="13">
        <v>100047</v>
      </c>
      <c r="K12" s="13" t="s">
        <v>544</v>
      </c>
      <c r="L12" s="15">
        <v>20.9</v>
      </c>
      <c r="M12" s="16">
        <v>0.53900000000000003</v>
      </c>
      <c r="N12" s="14">
        <v>11.27</v>
      </c>
      <c r="P12" s="14">
        <v>60.98</v>
      </c>
      <c r="S12" s="12">
        <v>40176</v>
      </c>
      <c r="T12" s="13" t="s">
        <v>24</v>
      </c>
      <c r="U12" s="13">
        <v>225</v>
      </c>
      <c r="V12" s="13" t="s">
        <v>552</v>
      </c>
      <c r="W12" s="24">
        <v>72.25</v>
      </c>
      <c r="X12" s="24">
        <v>72.25</v>
      </c>
      <c r="Y12" s="24">
        <v>72.25</v>
      </c>
      <c r="AA12" s="13" t="s">
        <v>545</v>
      </c>
    </row>
    <row r="13" spans="1:27" x14ac:dyDescent="0.2">
      <c r="A13" s="12" t="s">
        <v>541</v>
      </c>
      <c r="B13" s="22" t="s">
        <v>553</v>
      </c>
      <c r="C13" s="12" t="s">
        <v>570</v>
      </c>
      <c r="D13" s="12">
        <v>40184</v>
      </c>
      <c r="E13" s="13" t="s">
        <v>24</v>
      </c>
      <c r="F13" s="13">
        <v>30.94</v>
      </c>
      <c r="G13" s="13">
        <v>32.130000000000003</v>
      </c>
      <c r="H13" s="13">
        <v>225</v>
      </c>
      <c r="I13" s="13" t="s">
        <v>554</v>
      </c>
      <c r="J13" s="13">
        <v>100047</v>
      </c>
      <c r="K13" s="13" t="s">
        <v>544</v>
      </c>
      <c r="L13" s="15">
        <v>22.36</v>
      </c>
      <c r="M13" s="16">
        <v>0.53900000000000003</v>
      </c>
      <c r="N13" s="14">
        <v>12.05</v>
      </c>
      <c r="P13" s="14">
        <v>66.98</v>
      </c>
      <c r="S13" s="12">
        <v>40184</v>
      </c>
      <c r="T13" s="13" t="s">
        <v>24</v>
      </c>
      <c r="U13" s="13">
        <v>225</v>
      </c>
      <c r="V13" s="13" t="s">
        <v>554</v>
      </c>
      <c r="W13" s="24">
        <v>79.03</v>
      </c>
      <c r="X13" s="24">
        <v>79.03</v>
      </c>
      <c r="Y13" s="24">
        <v>79.03</v>
      </c>
      <c r="AA13" s="13" t="s">
        <v>545</v>
      </c>
    </row>
    <row r="14" spans="1:27" x14ac:dyDescent="0.2">
      <c r="A14" s="12" t="s">
        <v>541</v>
      </c>
      <c r="B14" s="22" t="s">
        <v>555</v>
      </c>
      <c r="C14" s="12" t="s">
        <v>570</v>
      </c>
      <c r="D14" s="12">
        <v>40196</v>
      </c>
      <c r="E14" s="13" t="s">
        <v>24</v>
      </c>
      <c r="F14" s="13">
        <v>19.690000000000001</v>
      </c>
      <c r="G14" s="13">
        <v>20.96</v>
      </c>
      <c r="H14" s="13">
        <v>150</v>
      </c>
      <c r="I14" s="13" t="s">
        <v>552</v>
      </c>
      <c r="J14" s="13">
        <v>100047</v>
      </c>
      <c r="K14" s="13" t="s">
        <v>544</v>
      </c>
      <c r="L14" s="15">
        <v>13.94</v>
      </c>
      <c r="M14" s="16">
        <v>0.53900000000000003</v>
      </c>
      <c r="N14" s="14">
        <v>7.51</v>
      </c>
      <c r="P14" s="14">
        <v>47.04</v>
      </c>
      <c r="S14" s="12">
        <v>40196</v>
      </c>
      <c r="T14" s="13" t="s">
        <v>24</v>
      </c>
      <c r="U14" s="13">
        <v>150</v>
      </c>
      <c r="V14" s="13" t="s">
        <v>552</v>
      </c>
      <c r="W14" s="24">
        <v>54.55</v>
      </c>
      <c r="X14" s="24">
        <v>54.55</v>
      </c>
      <c r="Y14" s="24">
        <v>54.55</v>
      </c>
      <c r="AA14" s="13" t="s">
        <v>545</v>
      </c>
    </row>
    <row r="15" spans="1:27" ht="12.75" customHeight="1" x14ac:dyDescent="0.2">
      <c r="A15" s="12" t="s">
        <v>541</v>
      </c>
      <c r="B15" s="237" t="s">
        <v>556</v>
      </c>
      <c r="C15" s="12" t="s">
        <v>570</v>
      </c>
      <c r="D15" s="12">
        <v>40253</v>
      </c>
      <c r="E15" s="13" t="s">
        <v>24</v>
      </c>
      <c r="F15" s="13">
        <v>20.100000000000001</v>
      </c>
      <c r="G15" s="13">
        <v>21.93</v>
      </c>
      <c r="H15" s="13">
        <v>96</v>
      </c>
      <c r="I15" s="13" t="s">
        <v>557</v>
      </c>
      <c r="J15" s="13">
        <v>100047</v>
      </c>
      <c r="K15" s="13" t="s">
        <v>544</v>
      </c>
      <c r="L15" s="15">
        <v>9.77</v>
      </c>
      <c r="M15" s="16">
        <v>0.53900000000000003</v>
      </c>
      <c r="N15" s="14">
        <v>5.27</v>
      </c>
      <c r="P15" s="14">
        <v>50.32</v>
      </c>
      <c r="S15" s="12">
        <v>40253</v>
      </c>
      <c r="T15" s="13" t="s">
        <v>24</v>
      </c>
      <c r="U15" s="13">
        <v>96</v>
      </c>
      <c r="V15" s="13" t="s">
        <v>557</v>
      </c>
      <c r="W15" s="24">
        <v>55.59</v>
      </c>
      <c r="X15" s="24">
        <v>55.59</v>
      </c>
      <c r="Y15" s="24">
        <v>55.59</v>
      </c>
      <c r="AA15" s="13" t="s">
        <v>545</v>
      </c>
    </row>
    <row r="16" spans="1:27" ht="12.75" customHeight="1" x14ac:dyDescent="0.2">
      <c r="A16" s="12" t="s">
        <v>541</v>
      </c>
      <c r="B16" s="237" t="s">
        <v>558</v>
      </c>
      <c r="C16" s="12" t="s">
        <v>570</v>
      </c>
      <c r="D16" s="12">
        <v>40254</v>
      </c>
      <c r="E16" s="13" t="s">
        <v>24</v>
      </c>
      <c r="F16" s="13">
        <v>19.2</v>
      </c>
      <c r="G16" s="13">
        <v>21.03</v>
      </c>
      <c r="H16" s="13">
        <v>96</v>
      </c>
      <c r="I16" s="13" t="s">
        <v>559</v>
      </c>
      <c r="J16" s="13">
        <v>100047</v>
      </c>
      <c r="K16" s="13" t="s">
        <v>544</v>
      </c>
      <c r="L16" s="15">
        <v>9.5399999999999991</v>
      </c>
      <c r="M16" s="16">
        <v>0.53900000000000003</v>
      </c>
      <c r="N16" s="14">
        <v>5.14</v>
      </c>
      <c r="P16" s="14">
        <v>49.16</v>
      </c>
      <c r="S16" s="12">
        <v>40254</v>
      </c>
      <c r="T16" s="13" t="s">
        <v>24</v>
      </c>
      <c r="U16" s="13">
        <v>96</v>
      </c>
      <c r="V16" s="13" t="s">
        <v>559</v>
      </c>
      <c r="W16" s="24">
        <v>54.3</v>
      </c>
      <c r="X16" s="24">
        <v>54.3</v>
      </c>
      <c r="Y16" s="24">
        <v>54.3</v>
      </c>
      <c r="AA16" s="13" t="s">
        <v>545</v>
      </c>
    </row>
    <row r="17" spans="1:27" ht="12.75" customHeight="1" x14ac:dyDescent="0.2">
      <c r="A17" s="12" t="s">
        <v>541</v>
      </c>
      <c r="B17" s="237" t="s">
        <v>560</v>
      </c>
      <c r="C17" s="12" t="s">
        <v>570</v>
      </c>
      <c r="D17" s="12">
        <v>40355</v>
      </c>
      <c r="E17" s="13" t="s">
        <v>24</v>
      </c>
      <c r="F17" s="13">
        <v>17.399999999999999</v>
      </c>
      <c r="G17" s="13">
        <v>19.25</v>
      </c>
      <c r="H17" s="13">
        <v>90</v>
      </c>
      <c r="I17" s="13" t="s">
        <v>561</v>
      </c>
      <c r="J17" s="13">
        <v>100047</v>
      </c>
      <c r="K17" s="13" t="s">
        <v>544</v>
      </c>
      <c r="L17" s="15">
        <v>8.5500000000000007</v>
      </c>
      <c r="M17" s="16">
        <v>0.53900000000000003</v>
      </c>
      <c r="N17" s="14">
        <v>4.6100000000000003</v>
      </c>
      <c r="P17" s="14">
        <v>37.159999999999997</v>
      </c>
      <c r="S17" s="12">
        <v>40355</v>
      </c>
      <c r="T17" s="13" t="s">
        <v>24</v>
      </c>
      <c r="U17" s="13">
        <v>90</v>
      </c>
      <c r="V17" s="13" t="s">
        <v>561</v>
      </c>
      <c r="W17" s="24">
        <v>41.77</v>
      </c>
      <c r="X17" s="24">
        <v>41.77</v>
      </c>
      <c r="Y17" s="24">
        <v>41.77</v>
      </c>
      <c r="AA17" s="13" t="s">
        <v>545</v>
      </c>
    </row>
    <row r="18" spans="1:27" x14ac:dyDescent="0.2">
      <c r="A18" s="12" t="s">
        <v>541</v>
      </c>
      <c r="B18" s="22" t="s">
        <v>562</v>
      </c>
      <c r="C18" s="12" t="s">
        <v>570</v>
      </c>
      <c r="D18" s="12">
        <v>40928</v>
      </c>
      <c r="E18" s="13" t="s">
        <v>24</v>
      </c>
      <c r="F18" s="13">
        <v>20</v>
      </c>
      <c r="G18" s="13">
        <v>21.1</v>
      </c>
      <c r="H18" s="13">
        <v>160</v>
      </c>
      <c r="I18" s="13" t="s">
        <v>563</v>
      </c>
      <c r="J18" s="13">
        <v>100047</v>
      </c>
      <c r="K18" s="13" t="s">
        <v>544</v>
      </c>
      <c r="L18" s="15">
        <v>15.24</v>
      </c>
      <c r="M18" s="16">
        <v>0.53900000000000003</v>
      </c>
      <c r="N18" s="14">
        <v>8.2100000000000009</v>
      </c>
      <c r="P18" s="14">
        <v>44.78</v>
      </c>
      <c r="S18" s="12">
        <v>40928</v>
      </c>
      <c r="T18" s="13" t="s">
        <v>24</v>
      </c>
      <c r="U18" s="13">
        <v>160</v>
      </c>
      <c r="V18" s="13" t="s">
        <v>563</v>
      </c>
      <c r="W18" s="24">
        <v>52.99</v>
      </c>
      <c r="X18" s="24">
        <v>52.99</v>
      </c>
      <c r="Y18" s="24">
        <v>52.99</v>
      </c>
      <c r="AA18" s="13" t="s">
        <v>545</v>
      </c>
    </row>
    <row r="19" spans="1:27" x14ac:dyDescent="0.2">
      <c r="A19" s="12" t="s">
        <v>541</v>
      </c>
      <c r="B19" s="12" t="s">
        <v>564</v>
      </c>
      <c r="C19" s="12" t="s">
        <v>570</v>
      </c>
      <c r="D19" s="12">
        <v>40936</v>
      </c>
      <c r="E19" s="13" t="s">
        <v>24</v>
      </c>
      <c r="F19" s="13">
        <v>20</v>
      </c>
      <c r="G19" s="13">
        <v>21.1</v>
      </c>
      <c r="H19" s="13">
        <v>160</v>
      </c>
      <c r="I19" s="13" t="s">
        <v>563</v>
      </c>
      <c r="J19" s="13">
        <v>100047</v>
      </c>
      <c r="K19" s="13" t="s">
        <v>544</v>
      </c>
      <c r="L19" s="15">
        <v>13.85</v>
      </c>
      <c r="M19" s="16">
        <v>0.53900000000000003</v>
      </c>
      <c r="N19" s="14">
        <v>7.47</v>
      </c>
      <c r="P19" s="14">
        <v>39.81</v>
      </c>
      <c r="S19" s="12">
        <v>40936</v>
      </c>
      <c r="T19" s="13" t="s">
        <v>24</v>
      </c>
      <c r="U19" s="13">
        <v>160</v>
      </c>
      <c r="V19" s="13" t="s">
        <v>563</v>
      </c>
      <c r="W19" s="24">
        <v>47.28</v>
      </c>
      <c r="X19" s="24">
        <v>47.28</v>
      </c>
      <c r="Y19" s="24">
        <v>47.28</v>
      </c>
      <c r="AA19" s="13" t="s">
        <v>545</v>
      </c>
    </row>
    <row r="20" spans="1:27" x14ac:dyDescent="0.2">
      <c r="A20" s="12" t="s">
        <v>541</v>
      </c>
      <c r="B20" s="27" t="s">
        <v>565</v>
      </c>
      <c r="C20" s="12" t="s">
        <v>570</v>
      </c>
      <c r="D20" s="12">
        <v>10081</v>
      </c>
      <c r="E20" s="13" t="s">
        <v>24</v>
      </c>
      <c r="F20" s="13">
        <v>24</v>
      </c>
      <c r="G20" s="13">
        <v>25</v>
      </c>
      <c r="H20" s="13">
        <v>216</v>
      </c>
      <c r="I20" s="13" t="s">
        <v>566</v>
      </c>
      <c r="J20" s="13">
        <v>100047</v>
      </c>
      <c r="K20" s="13" t="s">
        <v>544</v>
      </c>
      <c r="L20" s="13">
        <v>23.97</v>
      </c>
      <c r="M20" s="16">
        <v>0.53900000000000003</v>
      </c>
      <c r="N20" s="14">
        <v>13.62</v>
      </c>
      <c r="P20" s="14">
        <v>36.369999999999997</v>
      </c>
      <c r="S20" s="12">
        <v>10081</v>
      </c>
      <c r="T20" s="13" t="s">
        <v>24</v>
      </c>
      <c r="U20" s="13">
        <v>216</v>
      </c>
      <c r="V20" s="13" t="s">
        <v>566</v>
      </c>
      <c r="W20" s="15">
        <v>49.29</v>
      </c>
      <c r="X20" s="15">
        <v>49.29</v>
      </c>
      <c r="Y20" s="15">
        <v>49.29</v>
      </c>
      <c r="AA20" s="13" t="s">
        <v>545</v>
      </c>
    </row>
    <row r="21" spans="1:27" x14ac:dyDescent="0.2">
      <c r="A21" s="12" t="s">
        <v>541</v>
      </c>
      <c r="B21" s="27" t="s">
        <v>567</v>
      </c>
      <c r="C21" s="12" t="s">
        <v>570</v>
      </c>
      <c r="D21" s="12">
        <v>41710</v>
      </c>
      <c r="E21" s="13" t="s">
        <v>24</v>
      </c>
      <c r="F21" s="13">
        <v>28.83</v>
      </c>
      <c r="G21" s="13">
        <v>30.15</v>
      </c>
      <c r="H21" s="13">
        <v>369</v>
      </c>
      <c r="I21" s="13" t="s">
        <v>568</v>
      </c>
      <c r="J21" s="13">
        <v>100047</v>
      </c>
      <c r="K21" s="13" t="s">
        <v>544</v>
      </c>
      <c r="L21" s="13">
        <v>21.49</v>
      </c>
      <c r="M21" s="16">
        <v>0.53900000000000003</v>
      </c>
      <c r="N21" s="14">
        <v>11.58311</v>
      </c>
      <c r="P21" s="14">
        <v>51.91</v>
      </c>
      <c r="S21" s="12">
        <v>41710</v>
      </c>
      <c r="T21" s="13" t="s">
        <v>24</v>
      </c>
      <c r="U21" s="13">
        <v>369</v>
      </c>
      <c r="V21" s="13" t="s">
        <v>568</v>
      </c>
      <c r="W21" s="15">
        <v>63.49</v>
      </c>
      <c r="X21" s="15">
        <v>63.49</v>
      </c>
      <c r="Y21" s="15">
        <v>63.49</v>
      </c>
      <c r="AA21" s="13" t="s">
        <v>545</v>
      </c>
    </row>
    <row r="22" spans="1:27" x14ac:dyDescent="0.2">
      <c r="A22" s="12" t="s">
        <v>541</v>
      </c>
      <c r="B22" s="27" t="s">
        <v>569</v>
      </c>
      <c r="C22" s="12" t="s">
        <v>570</v>
      </c>
      <c r="D22" s="12">
        <v>41927</v>
      </c>
      <c r="E22" s="13" t="s">
        <v>24</v>
      </c>
      <c r="F22" s="13">
        <v>20</v>
      </c>
      <c r="G22" s="13">
        <v>21.1</v>
      </c>
      <c r="H22" s="13">
        <v>320</v>
      </c>
      <c r="I22" s="13" t="s">
        <v>393</v>
      </c>
      <c r="J22" s="13">
        <v>100047</v>
      </c>
      <c r="K22" s="13" t="s">
        <v>544</v>
      </c>
      <c r="L22" s="13">
        <v>18.38</v>
      </c>
      <c r="M22" s="16">
        <v>0.53900000000000003</v>
      </c>
      <c r="N22" s="14">
        <v>9.9068199999999997</v>
      </c>
      <c r="P22" s="14">
        <v>37.26</v>
      </c>
      <c r="S22" s="12">
        <v>41927</v>
      </c>
      <c r="T22" s="13" t="s">
        <v>24</v>
      </c>
      <c r="U22" s="13">
        <v>320</v>
      </c>
      <c r="V22" s="13" t="s">
        <v>393</v>
      </c>
      <c r="W22" s="15">
        <v>47.17</v>
      </c>
      <c r="X22" s="15">
        <v>47.17</v>
      </c>
      <c r="Y22" s="15">
        <v>47.17</v>
      </c>
      <c r="AA22" s="13" t="s">
        <v>545</v>
      </c>
    </row>
  </sheetData>
  <protectedRanges>
    <protectedRange password="8F60" sqref="Z6" name="Calculations_40"/>
  </protectedRanges>
  <mergeCells count="1">
    <mergeCell ref="P5:Q5"/>
  </mergeCells>
  <conditionalFormatting sqref="D1:D6">
    <cfRule type="duplicateValues" dxfId="265" priority="2"/>
  </conditionalFormatting>
  <conditionalFormatting sqref="T6">
    <cfRule type="duplicateValues" dxfId="264" priority="1"/>
  </conditionalFormatting>
  <conditionalFormatting sqref="E1:E6">
    <cfRule type="duplicateValues" dxfId="263" priority="3"/>
  </conditionalFormatting>
  <conditionalFormatting sqref="T1:T5 S1:S6">
    <cfRule type="duplicateValues" dxfId="262" priority="4"/>
  </conditionalFormatting>
  <pageMargins left="0.7" right="0.7" top="0.75" bottom="0.75" header="0.3" footer="0.3"/>
  <pageSetup orientation="portrait" horizontalDpi="0" verticalDpi="0" r:id="rId1"/>
  <legacy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7BBFA8-6E08-4A3F-9955-FE43A621AAFF}">
  <dimension ref="A1:T24"/>
  <sheetViews>
    <sheetView zoomScaleNormal="100" workbookViewId="0">
      <pane xSplit="3" ySplit="6" topLeftCell="D7" activePane="bottomRight" state="frozen"/>
      <selection activeCell="K34" sqref="K34"/>
      <selection pane="topRight" activeCell="K34" sqref="K34"/>
      <selection pane="bottomLeft" activeCell="K34" sqref="K34"/>
      <selection pane="bottomRight" sqref="A1:XFD1048576"/>
    </sheetView>
  </sheetViews>
  <sheetFormatPr defaultColWidth="9.140625" defaultRowHeight="12.75" x14ac:dyDescent="0.2"/>
  <cols>
    <col min="1" max="1" width="16.5703125" style="12" bestFit="1" customWidth="1"/>
    <col min="2" max="2" width="20.140625" style="12" customWidth="1"/>
    <col min="3" max="3" width="27.140625" style="12" bestFit="1" customWidth="1"/>
    <col min="4" max="6" width="10.140625" style="13" bestFit="1" customWidth="1"/>
    <col min="7" max="7" width="8.42578125" style="13" bestFit="1" customWidth="1"/>
    <col min="8" max="8" width="7.42578125" style="13" bestFit="1" customWidth="1"/>
    <col min="9" max="9" width="9.140625" style="13"/>
    <col min="10" max="10" width="22" style="13" bestFit="1" customWidth="1"/>
    <col min="11" max="11" width="20.85546875" style="13" customWidth="1"/>
    <col min="12" max="12" width="21.85546875" style="13" customWidth="1"/>
    <col min="13" max="13" width="20.85546875" style="13" customWidth="1"/>
    <col min="14" max="14" width="10.140625" style="15" bestFit="1" customWidth="1"/>
    <col min="15" max="16" width="8.5703125" style="14" bestFit="1" customWidth="1"/>
    <col min="17" max="17" width="5.85546875" style="17" customWidth="1"/>
    <col min="18" max="18" width="16" style="14" bestFit="1" customWidth="1"/>
    <col min="19" max="19" width="15.85546875" style="14" bestFit="1" customWidth="1"/>
    <col min="20" max="20" width="23.5703125" style="13" bestFit="1" customWidth="1"/>
    <col min="21" max="16384" width="9.140625" style="12"/>
  </cols>
  <sheetData>
    <row r="1" spans="1:20" s="22" customFormat="1" x14ac:dyDescent="0.2">
      <c r="A1" s="77"/>
      <c r="B1" s="78" t="s">
        <v>41</v>
      </c>
      <c r="C1" s="78"/>
      <c r="D1" s="78"/>
      <c r="E1" s="79"/>
      <c r="F1" s="79"/>
      <c r="G1" s="79"/>
      <c r="H1" s="79"/>
      <c r="I1" s="79"/>
      <c r="J1" s="79"/>
      <c r="K1" s="79"/>
      <c r="L1" s="79"/>
      <c r="M1" s="79"/>
      <c r="N1" s="80"/>
      <c r="O1" s="81"/>
      <c r="P1" s="81"/>
      <c r="Q1" s="82"/>
      <c r="R1" s="83"/>
      <c r="S1" s="84"/>
      <c r="T1" s="85"/>
    </row>
    <row r="2" spans="1:20" s="22" customFormat="1" x14ac:dyDescent="0.2">
      <c r="A2" s="86"/>
      <c r="B2" s="87" t="s">
        <v>40</v>
      </c>
      <c r="C2" s="87"/>
      <c r="D2" s="87"/>
      <c r="E2" s="88"/>
      <c r="F2" s="89"/>
      <c r="G2" s="89"/>
      <c r="H2" s="89"/>
      <c r="I2" s="89"/>
      <c r="J2" s="89"/>
      <c r="K2" s="89"/>
      <c r="L2" s="89"/>
      <c r="M2" s="89"/>
      <c r="N2" s="90"/>
      <c r="O2" s="91"/>
      <c r="P2" s="91"/>
      <c r="Q2" s="92"/>
      <c r="R2" s="93"/>
      <c r="S2" s="94"/>
      <c r="T2" s="57"/>
    </row>
    <row r="3" spans="1:20" s="22" customFormat="1" x14ac:dyDescent="0.2">
      <c r="A3" s="86"/>
      <c r="B3" s="95" t="s">
        <v>0</v>
      </c>
      <c r="C3" s="95"/>
      <c r="D3" s="95"/>
      <c r="E3" s="96"/>
      <c r="F3" s="97"/>
      <c r="G3" s="97"/>
      <c r="H3" s="97"/>
      <c r="I3" s="97"/>
      <c r="J3" s="97"/>
      <c r="K3" s="97"/>
      <c r="L3" s="97"/>
      <c r="M3" s="97"/>
      <c r="N3" s="98"/>
      <c r="O3" s="99"/>
      <c r="P3" s="99"/>
      <c r="Q3" s="100"/>
      <c r="R3" s="101"/>
      <c r="S3" s="94"/>
      <c r="T3" s="57"/>
    </row>
    <row r="4" spans="1:20" s="22" customFormat="1" ht="13.5" thickBot="1" x14ac:dyDescent="0.25">
      <c r="A4" s="86"/>
      <c r="B4" s="95"/>
      <c r="C4" s="95"/>
      <c r="D4" s="96"/>
      <c r="E4" s="97"/>
      <c r="F4" s="97"/>
      <c r="G4" s="97"/>
      <c r="H4" s="97"/>
      <c r="I4" s="97"/>
      <c r="J4" s="97"/>
      <c r="K4" s="97"/>
      <c r="L4" s="97"/>
      <c r="M4" s="97"/>
      <c r="N4" s="98"/>
      <c r="O4" s="99"/>
      <c r="P4" s="99"/>
      <c r="Q4" s="100"/>
      <c r="R4" s="101"/>
      <c r="S4" s="94"/>
      <c r="T4" s="57"/>
    </row>
    <row r="5" spans="1:20" ht="15.75" customHeight="1" thickBot="1" x14ac:dyDescent="0.25">
      <c r="A5" s="26"/>
      <c r="B5" s="102"/>
      <c r="C5" s="103" t="s">
        <v>1</v>
      </c>
      <c r="D5" s="104"/>
      <c r="E5" s="105"/>
      <c r="F5" s="105"/>
      <c r="G5" s="105"/>
      <c r="H5" s="105"/>
      <c r="I5" s="105"/>
      <c r="J5" s="106"/>
      <c r="K5" s="106"/>
      <c r="L5" s="106"/>
      <c r="M5" s="106"/>
      <c r="N5" s="107"/>
      <c r="O5" s="108"/>
      <c r="P5" s="108"/>
      <c r="Q5" s="109"/>
      <c r="R5" s="110" t="s">
        <v>14</v>
      </c>
      <c r="S5" s="111"/>
      <c r="T5" s="27"/>
    </row>
    <row r="6" spans="1:20" ht="77.25" thickBot="1" x14ac:dyDescent="0.25">
      <c r="A6" s="112" t="s">
        <v>3</v>
      </c>
      <c r="B6" s="113" t="s">
        <v>8</v>
      </c>
      <c r="C6" s="114" t="s">
        <v>18</v>
      </c>
      <c r="D6" s="115" t="s">
        <v>9</v>
      </c>
      <c r="E6" s="115" t="s">
        <v>5</v>
      </c>
      <c r="F6" s="115" t="s">
        <v>20</v>
      </c>
      <c r="G6" s="113" t="s">
        <v>37</v>
      </c>
      <c r="H6" s="115" t="s">
        <v>38</v>
      </c>
      <c r="I6" s="116" t="s">
        <v>10</v>
      </c>
      <c r="J6" s="115" t="s">
        <v>11</v>
      </c>
      <c r="K6" s="117" t="s">
        <v>571</v>
      </c>
      <c r="L6" s="118" t="s">
        <v>29</v>
      </c>
      <c r="M6" s="117" t="s">
        <v>30</v>
      </c>
      <c r="N6" s="2" t="s">
        <v>27</v>
      </c>
      <c r="O6" s="1" t="s">
        <v>12</v>
      </c>
      <c r="P6" s="1" t="s">
        <v>13</v>
      </c>
      <c r="Q6" s="119"/>
      <c r="R6" s="1" t="s">
        <v>16</v>
      </c>
      <c r="S6" s="120" t="s">
        <v>17</v>
      </c>
      <c r="T6" s="117" t="s">
        <v>7</v>
      </c>
    </row>
    <row r="7" spans="1:20" x14ac:dyDescent="0.2">
      <c r="A7" s="12" t="s">
        <v>572</v>
      </c>
      <c r="B7" s="12" t="s">
        <v>573</v>
      </c>
      <c r="C7" s="13">
        <v>700262</v>
      </c>
      <c r="D7" s="13" t="s">
        <v>24</v>
      </c>
      <c r="E7" s="13">
        <v>12</v>
      </c>
      <c r="F7" s="13">
        <v>13.5</v>
      </c>
      <c r="G7" s="13">
        <v>64</v>
      </c>
      <c r="H7" s="13">
        <v>3.02</v>
      </c>
      <c r="I7" s="13">
        <v>100124</v>
      </c>
      <c r="J7" s="13" t="s">
        <v>574</v>
      </c>
      <c r="K7" s="125">
        <v>42.64</v>
      </c>
      <c r="L7" s="125" t="s">
        <v>575</v>
      </c>
      <c r="M7" s="125" t="s">
        <v>575</v>
      </c>
      <c r="N7" s="15">
        <v>16.64</v>
      </c>
      <c r="O7" s="14">
        <v>1.0753999999999999</v>
      </c>
      <c r="P7" s="14">
        <v>17.89</v>
      </c>
      <c r="R7" s="14">
        <v>17.89</v>
      </c>
      <c r="T7" s="13" t="s">
        <v>576</v>
      </c>
    </row>
    <row r="8" spans="1:20" x14ac:dyDescent="0.2">
      <c r="A8" s="12" t="s">
        <v>572</v>
      </c>
      <c r="B8" s="12" t="s">
        <v>577</v>
      </c>
      <c r="C8" s="13">
        <v>700263</v>
      </c>
      <c r="D8" s="13" t="s">
        <v>24</v>
      </c>
      <c r="E8" s="13">
        <v>12</v>
      </c>
      <c r="F8" s="13">
        <v>13.5</v>
      </c>
      <c r="G8" s="13">
        <v>64</v>
      </c>
      <c r="H8" s="13">
        <v>3.02</v>
      </c>
      <c r="I8" s="13">
        <v>100124</v>
      </c>
      <c r="J8" s="13" t="s">
        <v>574</v>
      </c>
      <c r="K8" s="125">
        <v>43.27</v>
      </c>
      <c r="L8" s="125"/>
      <c r="M8" s="125"/>
      <c r="N8" s="15">
        <v>16.64</v>
      </c>
      <c r="O8" s="14">
        <v>1.0753999999999999</v>
      </c>
      <c r="P8" s="14">
        <v>17.89</v>
      </c>
      <c r="R8" s="14">
        <v>17.89</v>
      </c>
    </row>
    <row r="9" spans="1:20" x14ac:dyDescent="0.2">
      <c r="A9" s="12" t="s">
        <v>572</v>
      </c>
      <c r="B9" s="12" t="s">
        <v>578</v>
      </c>
      <c r="C9" s="13">
        <v>700368</v>
      </c>
      <c r="D9" s="13" t="s">
        <v>24</v>
      </c>
      <c r="E9" s="13">
        <v>30</v>
      </c>
      <c r="F9" s="13">
        <v>31.5</v>
      </c>
      <c r="G9" s="13">
        <v>157</v>
      </c>
      <c r="H9" s="13">
        <v>3.05</v>
      </c>
      <c r="I9" s="13">
        <v>100124</v>
      </c>
      <c r="J9" s="13" t="s">
        <v>574</v>
      </c>
      <c r="K9" s="125">
        <v>103.2</v>
      </c>
      <c r="L9" s="125"/>
      <c r="M9" s="125"/>
      <c r="N9" s="15">
        <v>32.520000000000003</v>
      </c>
      <c r="O9" s="14">
        <v>1.0753999999999999</v>
      </c>
      <c r="P9" s="14">
        <v>34.97</v>
      </c>
      <c r="R9" s="14">
        <v>34.97</v>
      </c>
    </row>
    <row r="10" spans="1:20" x14ac:dyDescent="0.2">
      <c r="A10" s="12" t="s">
        <v>572</v>
      </c>
      <c r="B10" s="12" t="s">
        <v>579</v>
      </c>
      <c r="C10" s="13">
        <v>700369</v>
      </c>
      <c r="D10" s="13" t="s">
        <v>24</v>
      </c>
      <c r="E10" s="13">
        <v>30</v>
      </c>
      <c r="F10" s="13">
        <v>31.5</v>
      </c>
      <c r="G10" s="13">
        <v>159</v>
      </c>
      <c r="H10" s="13">
        <v>3.02</v>
      </c>
      <c r="I10" s="13">
        <v>100124</v>
      </c>
      <c r="J10" s="13" t="s">
        <v>574</v>
      </c>
      <c r="K10" s="125">
        <v>119.04</v>
      </c>
      <c r="L10" s="125"/>
      <c r="M10" s="125"/>
      <c r="N10" s="15">
        <v>34.33</v>
      </c>
      <c r="O10" s="14">
        <v>1.0753999999999999</v>
      </c>
      <c r="P10" s="14">
        <v>36.92</v>
      </c>
      <c r="R10" s="14">
        <v>36.92</v>
      </c>
    </row>
    <row r="11" spans="1:20" x14ac:dyDescent="0.2">
      <c r="A11" s="12" t="s">
        <v>572</v>
      </c>
      <c r="B11" s="12" t="s">
        <v>580</v>
      </c>
      <c r="C11" s="13">
        <v>700375</v>
      </c>
      <c r="D11" s="13" t="s">
        <v>24</v>
      </c>
      <c r="E11" s="13">
        <v>12</v>
      </c>
      <c r="F11" s="13">
        <v>13.5</v>
      </c>
      <c r="G11" s="13">
        <v>64</v>
      </c>
      <c r="H11" s="13">
        <v>3.02</v>
      </c>
      <c r="I11" s="13">
        <v>100124</v>
      </c>
      <c r="J11" s="13" t="s">
        <v>574</v>
      </c>
      <c r="K11" s="125">
        <v>38.4</v>
      </c>
      <c r="L11" s="125"/>
      <c r="M11" s="125"/>
      <c r="N11" s="15">
        <v>12.55</v>
      </c>
      <c r="O11" s="14">
        <v>1.0753999999999999</v>
      </c>
      <c r="P11" s="14">
        <v>13.5</v>
      </c>
      <c r="R11" s="14">
        <v>13.5</v>
      </c>
    </row>
    <row r="12" spans="1:20" x14ac:dyDescent="0.2">
      <c r="A12" s="12" t="s">
        <v>572</v>
      </c>
      <c r="B12" s="12" t="s">
        <v>581</v>
      </c>
      <c r="C12" s="13">
        <v>700259</v>
      </c>
      <c r="D12" s="13" t="s">
        <v>24</v>
      </c>
      <c r="E12" s="13">
        <v>30</v>
      </c>
      <c r="F12" s="13">
        <v>31.5</v>
      </c>
      <c r="G12" s="13">
        <v>135</v>
      </c>
      <c r="H12" s="13">
        <v>3.55</v>
      </c>
      <c r="I12" s="13">
        <v>100124</v>
      </c>
      <c r="J12" s="13" t="s">
        <v>574</v>
      </c>
      <c r="K12" s="125">
        <v>97.47</v>
      </c>
      <c r="L12" s="125"/>
      <c r="M12" s="125"/>
      <c r="N12" s="15">
        <v>28.05</v>
      </c>
      <c r="O12" s="14">
        <v>1.0753999999999999</v>
      </c>
      <c r="P12" s="14">
        <v>30.16</v>
      </c>
      <c r="R12" s="14">
        <v>30.16</v>
      </c>
    </row>
    <row r="13" spans="1:20" x14ac:dyDescent="0.2">
      <c r="A13" s="12" t="s">
        <v>572</v>
      </c>
      <c r="B13" s="12" t="s">
        <v>582</v>
      </c>
      <c r="C13" s="13">
        <v>700276</v>
      </c>
      <c r="D13" s="13" t="s">
        <v>24</v>
      </c>
      <c r="E13" s="13">
        <v>30</v>
      </c>
      <c r="F13" s="13">
        <v>31.5</v>
      </c>
      <c r="G13" s="13">
        <v>140</v>
      </c>
      <c r="H13" s="13">
        <v>3.43</v>
      </c>
      <c r="I13" s="13">
        <v>100124</v>
      </c>
      <c r="J13" s="13" t="s">
        <v>574</v>
      </c>
      <c r="K13" s="125">
        <v>95.22</v>
      </c>
      <c r="L13" s="125"/>
      <c r="M13" s="125"/>
      <c r="N13" s="15">
        <v>29.02</v>
      </c>
      <c r="O13" s="14">
        <v>1.0753999999999999</v>
      </c>
      <c r="P13" s="14">
        <v>31.21</v>
      </c>
      <c r="R13" s="14">
        <v>31.21</v>
      </c>
    </row>
    <row r="14" spans="1:20" x14ac:dyDescent="0.2">
      <c r="A14" s="12" t="s">
        <v>572</v>
      </c>
      <c r="B14" s="12" t="s">
        <v>583</v>
      </c>
      <c r="C14" s="13">
        <v>700373</v>
      </c>
      <c r="D14" s="13" t="s">
        <v>24</v>
      </c>
      <c r="E14" s="13">
        <v>30</v>
      </c>
      <c r="F14" s="13">
        <v>31.5</v>
      </c>
      <c r="G14" s="13">
        <v>157</v>
      </c>
      <c r="H14" s="13">
        <v>3.05</v>
      </c>
      <c r="I14" s="13">
        <v>100124</v>
      </c>
      <c r="J14" s="13" t="s">
        <v>574</v>
      </c>
      <c r="K14" s="125">
        <v>100.41</v>
      </c>
      <c r="L14" s="125"/>
      <c r="M14" s="125"/>
      <c r="N14" s="15">
        <v>32.01</v>
      </c>
      <c r="O14" s="14">
        <v>1.0753999999999999</v>
      </c>
      <c r="P14" s="14">
        <v>34.42</v>
      </c>
      <c r="R14" s="14">
        <v>34.42</v>
      </c>
    </row>
    <row r="15" spans="1:20" s="14" customFormat="1" x14ac:dyDescent="0.2">
      <c r="A15" s="12" t="s">
        <v>572</v>
      </c>
      <c r="B15" s="12" t="s">
        <v>584</v>
      </c>
      <c r="C15" s="13">
        <v>700267</v>
      </c>
      <c r="D15" s="13" t="s">
        <v>24</v>
      </c>
      <c r="E15" s="13">
        <v>30</v>
      </c>
      <c r="F15" s="13">
        <v>31.5</v>
      </c>
      <c r="G15" s="13">
        <v>135</v>
      </c>
      <c r="H15" s="13">
        <v>3.55</v>
      </c>
      <c r="I15" s="13">
        <v>100124</v>
      </c>
      <c r="J15" s="13" t="s">
        <v>574</v>
      </c>
      <c r="K15" s="125">
        <v>91.08</v>
      </c>
      <c r="L15" s="125"/>
      <c r="M15" s="125"/>
      <c r="N15" s="15">
        <v>35.57</v>
      </c>
      <c r="O15" s="14">
        <v>1.0753999999999999</v>
      </c>
      <c r="P15" s="14">
        <v>38.25</v>
      </c>
      <c r="Q15" s="17"/>
      <c r="R15" s="14">
        <v>38.25</v>
      </c>
      <c r="T15" s="13"/>
    </row>
    <row r="16" spans="1:20" s="14" customFormat="1" x14ac:dyDescent="0.2">
      <c r="A16" s="12" t="s">
        <v>572</v>
      </c>
      <c r="B16" s="12" t="s">
        <v>585</v>
      </c>
      <c r="C16" s="13" t="s">
        <v>586</v>
      </c>
      <c r="D16" s="13" t="s">
        <v>24</v>
      </c>
      <c r="E16" s="13">
        <v>31</v>
      </c>
      <c r="F16" s="13">
        <v>33</v>
      </c>
      <c r="G16" s="13">
        <v>140</v>
      </c>
      <c r="H16" s="13">
        <v>3.55</v>
      </c>
      <c r="I16" s="13">
        <v>100124</v>
      </c>
      <c r="J16" s="13" t="s">
        <v>574</v>
      </c>
      <c r="K16" s="125">
        <v>106.64</v>
      </c>
      <c r="L16" s="125"/>
      <c r="M16" s="125"/>
      <c r="N16" s="15">
        <v>36.770000000000003</v>
      </c>
      <c r="O16" s="14">
        <v>1.0753999999999999</v>
      </c>
      <c r="P16" s="14">
        <v>39.54</v>
      </c>
      <c r="Q16" s="17"/>
      <c r="R16" s="14">
        <v>39.54</v>
      </c>
      <c r="T16" s="13"/>
    </row>
    <row r="17" spans="1:20" s="14" customFormat="1" x14ac:dyDescent="0.2">
      <c r="A17" s="12" t="s">
        <v>572</v>
      </c>
      <c r="B17" s="12" t="s">
        <v>587</v>
      </c>
      <c r="C17" s="13" t="s">
        <v>588</v>
      </c>
      <c r="D17" s="13" t="s">
        <v>24</v>
      </c>
      <c r="E17" s="13">
        <v>36</v>
      </c>
      <c r="F17" s="13">
        <v>37.5</v>
      </c>
      <c r="G17" s="13">
        <v>183</v>
      </c>
      <c r="H17" s="13">
        <v>3.15</v>
      </c>
      <c r="I17" s="13">
        <v>100124</v>
      </c>
      <c r="J17" s="13" t="s">
        <v>574</v>
      </c>
      <c r="K17" s="125">
        <v>120.24</v>
      </c>
      <c r="L17" s="125"/>
      <c r="M17" s="125"/>
      <c r="N17" s="15">
        <v>38.049999999999997</v>
      </c>
      <c r="O17" s="14">
        <v>1.0753999999999999</v>
      </c>
      <c r="P17" s="14">
        <v>40.92</v>
      </c>
      <c r="Q17" s="17"/>
      <c r="R17" s="14">
        <v>40.92</v>
      </c>
      <c r="T17" s="13"/>
    </row>
    <row r="18" spans="1:20" s="14" customFormat="1" x14ac:dyDescent="0.2">
      <c r="A18" s="12" t="s">
        <v>572</v>
      </c>
      <c r="B18" s="12" t="s">
        <v>589</v>
      </c>
      <c r="C18" s="13" t="s">
        <v>590</v>
      </c>
      <c r="D18" s="13" t="s">
        <v>24</v>
      </c>
      <c r="E18" s="13">
        <v>18</v>
      </c>
      <c r="F18" s="13">
        <v>20.5</v>
      </c>
      <c r="G18" s="13">
        <v>92</v>
      </c>
      <c r="H18" s="13">
        <v>3.15</v>
      </c>
      <c r="I18" s="13">
        <v>100124</v>
      </c>
      <c r="J18" s="13" t="s">
        <v>574</v>
      </c>
      <c r="K18" s="125">
        <v>56.7</v>
      </c>
      <c r="L18" s="125"/>
      <c r="M18" s="125"/>
      <c r="N18" s="15">
        <v>19.03</v>
      </c>
      <c r="O18" s="14">
        <v>1.0753999999999999</v>
      </c>
      <c r="P18" s="14">
        <v>20.46</v>
      </c>
      <c r="Q18" s="17"/>
      <c r="R18" s="14">
        <v>20.46</v>
      </c>
      <c r="T18" s="13"/>
    </row>
    <row r="19" spans="1:20" s="14" customFormat="1" x14ac:dyDescent="0.2">
      <c r="A19" s="12" t="s">
        <v>572</v>
      </c>
      <c r="B19" s="12" t="s">
        <v>591</v>
      </c>
      <c r="C19" s="13" t="s">
        <v>592</v>
      </c>
      <c r="D19" s="13" t="s">
        <v>24</v>
      </c>
      <c r="E19" s="13">
        <v>19</v>
      </c>
      <c r="F19" s="13">
        <v>20.5</v>
      </c>
      <c r="G19" s="13">
        <v>97</v>
      </c>
      <c r="H19" s="13">
        <v>3.13</v>
      </c>
      <c r="I19" s="13">
        <v>100124</v>
      </c>
      <c r="J19" s="13" t="s">
        <v>574</v>
      </c>
      <c r="K19" s="125">
        <v>64.599999999999994</v>
      </c>
      <c r="L19" s="125"/>
      <c r="M19" s="125"/>
      <c r="N19" s="15">
        <v>25.53</v>
      </c>
      <c r="O19" s="14">
        <v>1.0753999999999999</v>
      </c>
      <c r="P19" s="14">
        <v>27.46</v>
      </c>
      <c r="Q19" s="17"/>
      <c r="R19" s="14">
        <v>27.46</v>
      </c>
      <c r="T19" s="13"/>
    </row>
    <row r="20" spans="1:20" s="14" customFormat="1" x14ac:dyDescent="0.2">
      <c r="A20" s="12" t="s">
        <v>572</v>
      </c>
      <c r="B20" s="12" t="s">
        <v>593</v>
      </c>
      <c r="C20" s="13">
        <v>700304</v>
      </c>
      <c r="D20" s="13" t="s">
        <v>24</v>
      </c>
      <c r="E20" s="13">
        <v>30</v>
      </c>
      <c r="F20" s="13">
        <v>31.5</v>
      </c>
      <c r="G20" s="13">
        <v>182</v>
      </c>
      <c r="H20" s="13">
        <v>2.64</v>
      </c>
      <c r="I20" s="13">
        <v>100124</v>
      </c>
      <c r="J20" s="13" t="s">
        <v>574</v>
      </c>
      <c r="K20" s="125">
        <v>88.77</v>
      </c>
      <c r="L20" s="125"/>
      <c r="M20" s="125"/>
      <c r="N20" s="15">
        <v>34.020000000000003</v>
      </c>
      <c r="O20" s="14">
        <v>1.0753999999999999</v>
      </c>
      <c r="P20" s="14">
        <v>36.590000000000003</v>
      </c>
      <c r="Q20" s="17"/>
      <c r="R20" s="14">
        <v>36.590000000000003</v>
      </c>
      <c r="T20" s="13"/>
    </row>
    <row r="21" spans="1:20" s="14" customFormat="1" x14ac:dyDescent="0.2">
      <c r="A21" s="12" t="s">
        <v>572</v>
      </c>
      <c r="B21" s="12" t="s">
        <v>594</v>
      </c>
      <c r="C21" s="13">
        <v>700305</v>
      </c>
      <c r="D21" s="13" t="s">
        <v>24</v>
      </c>
      <c r="E21" s="13">
        <v>30</v>
      </c>
      <c r="F21" s="13">
        <v>31.5</v>
      </c>
      <c r="G21" s="13">
        <v>410</v>
      </c>
      <c r="H21" s="13">
        <v>1.17</v>
      </c>
      <c r="I21" s="13">
        <v>100124</v>
      </c>
      <c r="J21" s="13" t="s">
        <v>574</v>
      </c>
      <c r="K21" s="125">
        <v>96</v>
      </c>
      <c r="L21" s="125"/>
      <c r="M21" s="125"/>
      <c r="N21" s="15">
        <v>34.159999999999997</v>
      </c>
      <c r="O21" s="14">
        <v>1.0753999999999999</v>
      </c>
      <c r="P21" s="14">
        <v>36.74</v>
      </c>
      <c r="Q21" s="17"/>
      <c r="R21" s="14">
        <v>36.74</v>
      </c>
      <c r="T21" s="13"/>
    </row>
    <row r="22" spans="1:20" s="14" customFormat="1" x14ac:dyDescent="0.2">
      <c r="A22" s="12" t="s">
        <v>572</v>
      </c>
      <c r="B22" s="12" t="s">
        <v>595</v>
      </c>
      <c r="C22" s="13">
        <v>700306</v>
      </c>
      <c r="D22" s="13" t="s">
        <v>24</v>
      </c>
      <c r="E22" s="13">
        <v>30</v>
      </c>
      <c r="F22" s="13">
        <v>31.5</v>
      </c>
      <c r="G22" s="13">
        <v>209</v>
      </c>
      <c r="H22" s="13">
        <v>2.29</v>
      </c>
      <c r="I22" s="13">
        <v>100124</v>
      </c>
      <c r="J22" s="13" t="s">
        <v>574</v>
      </c>
      <c r="K22" s="125">
        <v>116.81</v>
      </c>
      <c r="L22" s="125"/>
      <c r="M22" s="125"/>
      <c r="N22" s="15">
        <v>33.520000000000003</v>
      </c>
      <c r="O22" s="14">
        <v>1.0753999999999999</v>
      </c>
      <c r="P22" s="14">
        <v>36.049999999999997</v>
      </c>
      <c r="Q22" s="17"/>
      <c r="R22" s="14">
        <v>36.049999999999997</v>
      </c>
      <c r="T22" s="13"/>
    </row>
    <row r="24" spans="1:20" s="14" customFormat="1" x14ac:dyDescent="0.2">
      <c r="A24" s="12"/>
      <c r="B24" s="12"/>
      <c r="C24" s="12" t="s">
        <v>596</v>
      </c>
      <c r="D24" s="13"/>
      <c r="E24" s="13"/>
      <c r="F24" s="13"/>
      <c r="G24" s="13"/>
      <c r="H24" s="13"/>
      <c r="I24" s="13"/>
      <c r="J24" s="13"/>
      <c r="K24" s="13"/>
      <c r="L24" s="13"/>
      <c r="M24" s="13"/>
      <c r="N24" s="15"/>
      <c r="Q24" s="17"/>
      <c r="T24" s="13"/>
    </row>
  </sheetData>
  <protectedRanges>
    <protectedRange password="8F60" sqref="S6" name="Calculations_40"/>
  </protectedRanges>
  <conditionalFormatting sqref="C4:C6">
    <cfRule type="duplicateValues" dxfId="261" priority="3"/>
  </conditionalFormatting>
  <conditionalFormatting sqref="D4:D6">
    <cfRule type="duplicateValues" dxfId="260" priority="4"/>
  </conditionalFormatting>
  <conditionalFormatting sqref="D1:D3">
    <cfRule type="duplicateValues" dxfId="259" priority="1"/>
  </conditionalFormatting>
  <conditionalFormatting sqref="E1:E3">
    <cfRule type="duplicateValues" dxfId="258" priority="2"/>
  </conditionalFormatting>
  <printOptions horizontalCentered="1"/>
  <pageMargins left="0" right="0" top="0.5" bottom="0.25" header="0.3" footer="0.3"/>
  <pageSetup scale="90" orientation="landscape" r:id="rId1"/>
  <colBreaks count="1" manualBreakCount="1">
    <brk id="10" max="25" man="1"/>
  </colBreaks>
  <legacy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5FB62F-7A6C-4747-A2C8-2512FABB01CF}">
  <dimension ref="A1:T19"/>
  <sheetViews>
    <sheetView workbookViewId="0">
      <pane xSplit="3" ySplit="6" topLeftCell="D7" activePane="bottomRight" state="frozen"/>
      <selection activeCell="K34" sqref="K34"/>
      <selection pane="topRight" activeCell="K34" sqref="K34"/>
      <selection pane="bottomLeft" activeCell="K34" sqref="K34"/>
      <selection pane="bottomRight" sqref="A1:XFD1048576"/>
    </sheetView>
  </sheetViews>
  <sheetFormatPr defaultColWidth="9.28515625" defaultRowHeight="12.75" x14ac:dyDescent="0.2"/>
  <cols>
    <col min="1" max="1" width="14" style="12" bestFit="1" customWidth="1"/>
    <col min="2" max="2" width="39.7109375" style="12" customWidth="1"/>
    <col min="3" max="3" width="27.28515625" style="12" bestFit="1" customWidth="1"/>
    <col min="4" max="6" width="10.28515625" style="13" bestFit="1" customWidth="1"/>
    <col min="7" max="7" width="8.42578125" style="13" bestFit="1" customWidth="1"/>
    <col min="8" max="8" width="7.42578125" style="13" bestFit="1" customWidth="1"/>
    <col min="9" max="9" width="9.28515625" style="13"/>
    <col min="10" max="10" width="22" style="13" bestFit="1" customWidth="1"/>
    <col min="11" max="13" width="17.7109375" style="13" customWidth="1"/>
    <col min="14" max="14" width="10.28515625" style="15" bestFit="1" customWidth="1"/>
    <col min="15" max="16" width="8.5703125" style="14" bestFit="1" customWidth="1"/>
    <col min="17" max="17" width="5.7109375" style="17" customWidth="1"/>
    <col min="18" max="18" width="16" style="14" bestFit="1" customWidth="1"/>
    <col min="19" max="19" width="15.7109375" style="14" bestFit="1" customWidth="1"/>
    <col min="20" max="20" width="6.5703125" style="13" bestFit="1" customWidth="1"/>
    <col min="21" max="16384" width="9.28515625" style="12"/>
  </cols>
  <sheetData>
    <row r="1" spans="1:20" s="22" customFormat="1" x14ac:dyDescent="0.2">
      <c r="A1" s="77"/>
      <c r="B1" s="78" t="s">
        <v>41</v>
      </c>
      <c r="C1" s="78"/>
      <c r="D1" s="78"/>
      <c r="E1" s="79"/>
      <c r="F1" s="79"/>
      <c r="G1" s="79"/>
      <c r="H1" s="79"/>
      <c r="I1" s="79"/>
      <c r="J1" s="79"/>
      <c r="K1" s="79"/>
      <c r="L1" s="79"/>
      <c r="M1" s="79"/>
      <c r="N1" s="80"/>
      <c r="O1" s="81"/>
      <c r="P1" s="81"/>
      <c r="Q1" s="82"/>
      <c r="R1" s="83"/>
      <c r="S1" s="84"/>
      <c r="T1" s="85"/>
    </row>
    <row r="2" spans="1:20" s="22" customFormat="1" x14ac:dyDescent="0.2">
      <c r="A2" s="86"/>
      <c r="B2" s="87" t="s">
        <v>40</v>
      </c>
      <c r="C2" s="87"/>
      <c r="D2" s="87"/>
      <c r="E2" s="88"/>
      <c r="F2" s="89"/>
      <c r="G2" s="89"/>
      <c r="H2" s="89"/>
      <c r="I2" s="89"/>
      <c r="J2" s="89"/>
      <c r="K2" s="89"/>
      <c r="L2" s="89"/>
      <c r="M2" s="89"/>
      <c r="N2" s="90"/>
      <c r="O2" s="91"/>
      <c r="P2" s="91"/>
      <c r="Q2" s="92"/>
      <c r="R2" s="93"/>
      <c r="S2" s="94"/>
      <c r="T2" s="57"/>
    </row>
    <row r="3" spans="1:20" s="22" customFormat="1" x14ac:dyDescent="0.2">
      <c r="A3" s="86"/>
      <c r="B3" s="95" t="s">
        <v>0</v>
      </c>
      <c r="C3" s="95"/>
      <c r="D3" s="95"/>
      <c r="E3" s="96"/>
      <c r="F3" s="97"/>
      <c r="G3" s="97"/>
      <c r="H3" s="97"/>
      <c r="I3" s="97"/>
      <c r="J3" s="97"/>
      <c r="K3" s="97"/>
      <c r="L3" s="97"/>
      <c r="M3" s="97"/>
      <c r="N3" s="98"/>
      <c r="O3" s="99"/>
      <c r="P3" s="99"/>
      <c r="Q3" s="100"/>
      <c r="R3" s="101"/>
      <c r="S3" s="94"/>
      <c r="T3" s="57"/>
    </row>
    <row r="4" spans="1:20" s="22" customFormat="1" ht="13.5" thickBot="1" x14ac:dyDescent="0.25">
      <c r="A4" s="86"/>
      <c r="B4" s="95"/>
      <c r="C4" s="95"/>
      <c r="D4" s="96"/>
      <c r="E4" s="97"/>
      <c r="F4" s="97"/>
      <c r="G4" s="97"/>
      <c r="H4" s="97"/>
      <c r="I4" s="97"/>
      <c r="J4" s="97"/>
      <c r="K4" s="97"/>
      <c r="L4" s="97"/>
      <c r="M4" s="97"/>
      <c r="N4" s="98"/>
      <c r="O4" s="99"/>
      <c r="P4" s="99"/>
      <c r="Q4" s="100"/>
      <c r="R4" s="101"/>
      <c r="S4" s="94"/>
      <c r="T4" s="57"/>
    </row>
    <row r="5" spans="1:20" ht="15.75" customHeight="1" thickBot="1" x14ac:dyDescent="0.25">
      <c r="A5" s="26"/>
      <c r="B5" s="102"/>
      <c r="C5" s="103" t="s">
        <v>1</v>
      </c>
      <c r="D5" s="104"/>
      <c r="E5" s="105"/>
      <c r="F5" s="105"/>
      <c r="G5" s="105"/>
      <c r="H5" s="105"/>
      <c r="I5" s="105"/>
      <c r="J5" s="106"/>
      <c r="K5" s="106"/>
      <c r="L5" s="106"/>
      <c r="M5" s="106"/>
      <c r="N5" s="107"/>
      <c r="O5" s="108"/>
      <c r="P5" s="108"/>
      <c r="Q5" s="109"/>
      <c r="R5" s="110" t="s">
        <v>14</v>
      </c>
      <c r="S5" s="111"/>
      <c r="T5" s="27"/>
    </row>
    <row r="6" spans="1:20" ht="64.5" thickBot="1" x14ac:dyDescent="0.25">
      <c r="A6" s="112" t="s">
        <v>3</v>
      </c>
      <c r="B6" s="113" t="s">
        <v>8</v>
      </c>
      <c r="C6" s="114" t="s">
        <v>18</v>
      </c>
      <c r="D6" s="115" t="s">
        <v>9</v>
      </c>
      <c r="E6" s="115" t="s">
        <v>5</v>
      </c>
      <c r="F6" s="115" t="s">
        <v>20</v>
      </c>
      <c r="G6" s="113" t="s">
        <v>37</v>
      </c>
      <c r="H6" s="115" t="s">
        <v>38</v>
      </c>
      <c r="I6" s="116" t="s">
        <v>10</v>
      </c>
      <c r="J6" s="115" t="s">
        <v>11</v>
      </c>
      <c r="K6" s="117" t="s">
        <v>3898</v>
      </c>
      <c r="L6" s="118" t="s">
        <v>597</v>
      </c>
      <c r="M6" s="117" t="s">
        <v>598</v>
      </c>
      <c r="N6" s="2" t="s">
        <v>27</v>
      </c>
      <c r="O6" s="1" t="s">
        <v>12</v>
      </c>
      <c r="P6" s="1" t="s">
        <v>13</v>
      </c>
      <c r="Q6" s="119"/>
      <c r="R6" s="1" t="s">
        <v>16</v>
      </c>
      <c r="S6" s="120" t="s">
        <v>17</v>
      </c>
      <c r="T6" s="117" t="s">
        <v>7</v>
      </c>
    </row>
    <row r="7" spans="1:20" x14ac:dyDescent="0.2">
      <c r="A7" s="12" t="s">
        <v>599</v>
      </c>
      <c r="B7" s="12" t="s">
        <v>600</v>
      </c>
      <c r="C7" s="12" t="s">
        <v>601</v>
      </c>
      <c r="D7" s="13" t="s">
        <v>24</v>
      </c>
      <c r="E7" s="13">
        <v>30</v>
      </c>
      <c r="F7" s="13">
        <v>31.75</v>
      </c>
      <c r="G7" s="13">
        <v>243</v>
      </c>
      <c r="H7" s="13">
        <v>2.25</v>
      </c>
      <c r="I7" s="13">
        <v>100506</v>
      </c>
      <c r="J7" s="13" t="s">
        <v>602</v>
      </c>
      <c r="K7" s="14">
        <v>22.46</v>
      </c>
      <c r="L7" s="14">
        <v>26.23</v>
      </c>
      <c r="M7" s="14">
        <v>29.54</v>
      </c>
      <c r="N7" s="15">
        <v>54.55</v>
      </c>
      <c r="O7" s="14">
        <v>0.1313</v>
      </c>
      <c r="P7" s="14">
        <v>7.16</v>
      </c>
      <c r="R7" s="14">
        <v>7.16</v>
      </c>
    </row>
    <row r="8" spans="1:20" x14ac:dyDescent="0.2">
      <c r="A8" s="12" t="s">
        <v>599</v>
      </c>
      <c r="B8" s="12" t="s">
        <v>603</v>
      </c>
      <c r="C8" s="12" t="s">
        <v>604</v>
      </c>
      <c r="D8" s="13" t="s">
        <v>24</v>
      </c>
      <c r="E8" s="13">
        <v>30</v>
      </c>
      <c r="F8" s="13">
        <v>31.75</v>
      </c>
      <c r="G8" s="13">
        <v>190</v>
      </c>
      <c r="H8" s="13">
        <v>2.52</v>
      </c>
      <c r="I8" s="13">
        <v>100506</v>
      </c>
      <c r="J8" s="13" t="s">
        <v>602</v>
      </c>
      <c r="K8" s="14">
        <v>24.51</v>
      </c>
      <c r="L8" s="14">
        <v>28.28</v>
      </c>
      <c r="M8" s="14">
        <v>31.59</v>
      </c>
      <c r="N8" s="15">
        <v>54.55</v>
      </c>
      <c r="O8" s="14">
        <v>0.1313</v>
      </c>
      <c r="P8" s="14">
        <v>7.16</v>
      </c>
      <c r="R8" s="14">
        <v>7.16</v>
      </c>
    </row>
    <row r="9" spans="1:20" x14ac:dyDescent="0.2">
      <c r="A9" s="12" t="s">
        <v>599</v>
      </c>
      <c r="B9" s="12" t="s">
        <v>605</v>
      </c>
      <c r="C9" s="12" t="s">
        <v>606</v>
      </c>
      <c r="D9" s="13" t="s">
        <v>24</v>
      </c>
      <c r="E9" s="13">
        <v>30</v>
      </c>
      <c r="F9" s="13">
        <v>31.75</v>
      </c>
      <c r="G9" s="13">
        <v>153</v>
      </c>
      <c r="H9" s="13">
        <v>3.1</v>
      </c>
      <c r="I9" s="13">
        <v>100506</v>
      </c>
      <c r="J9" s="13" t="s">
        <v>602</v>
      </c>
      <c r="K9" s="14">
        <v>25.46</v>
      </c>
      <c r="L9" s="14">
        <v>29.23</v>
      </c>
      <c r="M9" s="14">
        <v>32.54</v>
      </c>
      <c r="N9" s="15">
        <v>54.55</v>
      </c>
      <c r="O9" s="14">
        <v>0.1313</v>
      </c>
      <c r="P9" s="14">
        <v>7.16</v>
      </c>
      <c r="R9" s="14">
        <v>7.16</v>
      </c>
    </row>
    <row r="10" spans="1:20" x14ac:dyDescent="0.2">
      <c r="A10" s="12" t="s">
        <v>599</v>
      </c>
      <c r="B10" s="12" t="s">
        <v>607</v>
      </c>
      <c r="C10" s="12" t="s">
        <v>608</v>
      </c>
      <c r="D10" s="13" t="s">
        <v>24</v>
      </c>
      <c r="E10" s="13">
        <v>27</v>
      </c>
      <c r="F10" s="13">
        <v>28.5</v>
      </c>
      <c r="G10" s="13">
        <v>191</v>
      </c>
      <c r="H10" s="13">
        <v>2.2999999999999998</v>
      </c>
      <c r="I10" s="13">
        <v>100506</v>
      </c>
      <c r="J10" s="13" t="s">
        <v>602</v>
      </c>
      <c r="K10" s="14">
        <v>22.33</v>
      </c>
      <c r="L10" s="14">
        <v>25.71</v>
      </c>
      <c r="M10" s="14">
        <v>28.69</v>
      </c>
      <c r="N10" s="15">
        <v>49.09</v>
      </c>
      <c r="O10" s="14">
        <v>0.1313</v>
      </c>
      <c r="P10" s="14">
        <v>6.45</v>
      </c>
      <c r="R10" s="14">
        <v>6.45</v>
      </c>
    </row>
    <row r="11" spans="1:20" x14ac:dyDescent="0.2">
      <c r="A11" s="12" t="s">
        <v>599</v>
      </c>
      <c r="B11" s="12" t="s">
        <v>609</v>
      </c>
      <c r="C11" s="12" t="s">
        <v>610</v>
      </c>
      <c r="D11" s="13" t="s">
        <v>24</v>
      </c>
      <c r="E11" s="13">
        <v>30</v>
      </c>
      <c r="F11" s="13">
        <v>31.75</v>
      </c>
      <c r="G11" s="13">
        <v>212</v>
      </c>
      <c r="H11" s="13">
        <v>2.2999999999999998</v>
      </c>
      <c r="I11" s="13">
        <v>100506</v>
      </c>
      <c r="J11" s="13" t="s">
        <v>602</v>
      </c>
      <c r="K11" s="14">
        <v>24.46</v>
      </c>
      <c r="L11" s="14">
        <v>28.23</v>
      </c>
      <c r="M11" s="14">
        <v>31.54</v>
      </c>
      <c r="N11" s="15">
        <v>54.55</v>
      </c>
      <c r="O11" s="14">
        <v>0.1313</v>
      </c>
      <c r="P11" s="14">
        <v>7.16</v>
      </c>
      <c r="R11" s="14">
        <v>7.16</v>
      </c>
    </row>
    <row r="12" spans="1:20" x14ac:dyDescent="0.2">
      <c r="A12" s="12" t="s">
        <v>599</v>
      </c>
      <c r="B12" s="12" t="s">
        <v>611</v>
      </c>
      <c r="C12" s="12" t="s">
        <v>612</v>
      </c>
      <c r="D12" s="13" t="s">
        <v>24</v>
      </c>
      <c r="E12" s="13">
        <v>27</v>
      </c>
      <c r="F12" s="13">
        <v>28.5</v>
      </c>
      <c r="G12" s="13">
        <v>191</v>
      </c>
      <c r="H12" s="13">
        <v>2.2999999999999998</v>
      </c>
      <c r="I12" s="13">
        <v>100506</v>
      </c>
      <c r="J12" s="13" t="s">
        <v>602</v>
      </c>
      <c r="K12" s="14">
        <v>22.35</v>
      </c>
      <c r="L12" s="14">
        <v>25.73</v>
      </c>
      <c r="M12" s="14">
        <v>28.71</v>
      </c>
      <c r="N12" s="15">
        <v>49.09</v>
      </c>
      <c r="O12" s="14">
        <v>0.1313</v>
      </c>
      <c r="P12" s="14">
        <v>6.45</v>
      </c>
      <c r="R12" s="14">
        <v>6.45</v>
      </c>
    </row>
    <row r="13" spans="1:20" x14ac:dyDescent="0.2">
      <c r="A13" s="12" t="s">
        <v>599</v>
      </c>
      <c r="B13" s="12" t="s">
        <v>613</v>
      </c>
      <c r="C13" s="12" t="s">
        <v>614</v>
      </c>
      <c r="D13" s="13" t="s">
        <v>24</v>
      </c>
      <c r="E13" s="13">
        <v>27</v>
      </c>
      <c r="F13" s="13">
        <v>28.5</v>
      </c>
      <c r="G13" s="13">
        <v>187</v>
      </c>
      <c r="H13" s="13">
        <v>2.2999999999999998</v>
      </c>
      <c r="I13" s="13">
        <v>100506</v>
      </c>
      <c r="J13" s="13" t="s">
        <v>602</v>
      </c>
      <c r="K13" s="14">
        <v>23.98</v>
      </c>
      <c r="L13" s="14">
        <v>27.36</v>
      </c>
      <c r="M13" s="14">
        <v>30.34</v>
      </c>
      <c r="N13" s="15">
        <v>49.09</v>
      </c>
      <c r="O13" s="14">
        <v>0.1313</v>
      </c>
      <c r="P13" s="14">
        <v>6.45</v>
      </c>
      <c r="R13" s="14">
        <v>6.45</v>
      </c>
    </row>
    <row r="14" spans="1:20" x14ac:dyDescent="0.2">
      <c r="A14" s="12" t="s">
        <v>599</v>
      </c>
      <c r="B14" s="12" t="s">
        <v>615</v>
      </c>
      <c r="C14" s="12" t="s">
        <v>616</v>
      </c>
      <c r="D14" s="13" t="s">
        <v>24</v>
      </c>
      <c r="E14" s="13">
        <v>27</v>
      </c>
      <c r="F14" s="13">
        <v>28.5</v>
      </c>
      <c r="G14" s="13">
        <v>191</v>
      </c>
      <c r="H14" s="13">
        <v>2.2999999999999998</v>
      </c>
      <c r="I14" s="13">
        <v>100506</v>
      </c>
      <c r="J14" s="13" t="s">
        <v>602</v>
      </c>
      <c r="K14" s="14">
        <v>22.89</v>
      </c>
      <c r="L14" s="14">
        <v>26.27</v>
      </c>
      <c r="M14" s="14">
        <v>29.25</v>
      </c>
      <c r="N14" s="15">
        <v>49.09</v>
      </c>
      <c r="O14" s="14">
        <v>0.1313</v>
      </c>
      <c r="P14" s="14">
        <v>6.45</v>
      </c>
      <c r="R14" s="14">
        <v>6.45</v>
      </c>
    </row>
    <row r="15" spans="1:20" s="14" customFormat="1" x14ac:dyDescent="0.2">
      <c r="A15" s="12" t="s">
        <v>599</v>
      </c>
      <c r="B15" s="12" t="s">
        <v>617</v>
      </c>
      <c r="C15" s="12" t="s">
        <v>618</v>
      </c>
      <c r="D15" s="13" t="s">
        <v>24</v>
      </c>
      <c r="E15" s="13">
        <v>30</v>
      </c>
      <c r="F15" s="13">
        <v>31.75</v>
      </c>
      <c r="G15" s="13">
        <v>212</v>
      </c>
      <c r="H15" s="13">
        <v>2.2999999999999998</v>
      </c>
      <c r="I15" s="13">
        <v>100506</v>
      </c>
      <c r="J15" s="13" t="s">
        <v>602</v>
      </c>
      <c r="K15" s="14">
        <v>24.81</v>
      </c>
      <c r="L15" s="14">
        <v>28.58</v>
      </c>
      <c r="M15" s="14">
        <v>31.89</v>
      </c>
      <c r="N15" s="15">
        <v>54.55</v>
      </c>
      <c r="O15" s="14">
        <v>0.1313</v>
      </c>
      <c r="P15" s="14">
        <v>7.16</v>
      </c>
      <c r="Q15" s="17"/>
      <c r="R15" s="14">
        <v>7.16</v>
      </c>
      <c r="T15" s="13"/>
    </row>
    <row r="16" spans="1:20" s="14" customFormat="1" x14ac:dyDescent="0.2">
      <c r="A16" s="12" t="s">
        <v>599</v>
      </c>
      <c r="B16" s="12" t="s">
        <v>619</v>
      </c>
      <c r="C16" s="12" t="s">
        <v>620</v>
      </c>
      <c r="D16" s="13" t="s">
        <v>24</v>
      </c>
      <c r="E16" s="13">
        <v>30</v>
      </c>
      <c r="F16" s="13">
        <v>31.75</v>
      </c>
      <c r="G16" s="13">
        <v>212</v>
      </c>
      <c r="H16" s="13">
        <v>2.2999999999999998</v>
      </c>
      <c r="I16" s="13">
        <v>100506</v>
      </c>
      <c r="J16" s="13" t="s">
        <v>602</v>
      </c>
      <c r="K16" s="14">
        <v>24.81</v>
      </c>
      <c r="L16" s="14">
        <v>28.58</v>
      </c>
      <c r="M16" s="14">
        <v>31.89</v>
      </c>
      <c r="N16" s="15">
        <v>54.55</v>
      </c>
      <c r="O16" s="14">
        <v>0.1313</v>
      </c>
      <c r="P16" s="14">
        <v>7.16</v>
      </c>
      <c r="Q16" s="17"/>
      <c r="R16" s="14">
        <v>7.16</v>
      </c>
      <c r="T16" s="13"/>
    </row>
    <row r="17" spans="1:20" s="14" customFormat="1" x14ac:dyDescent="0.2">
      <c r="A17" s="12" t="s">
        <v>599</v>
      </c>
      <c r="B17" s="12" t="s">
        <v>621</v>
      </c>
      <c r="C17" s="12" t="s">
        <v>622</v>
      </c>
      <c r="D17" s="13" t="s">
        <v>24</v>
      </c>
      <c r="E17" s="13">
        <v>30</v>
      </c>
      <c r="F17" s="13">
        <v>31.75</v>
      </c>
      <c r="G17" s="13">
        <v>212</v>
      </c>
      <c r="H17" s="13">
        <v>2.2999999999999998</v>
      </c>
      <c r="I17" s="13">
        <v>100506</v>
      </c>
      <c r="J17" s="13" t="s">
        <v>602</v>
      </c>
      <c r="K17" s="14">
        <v>24.81</v>
      </c>
      <c r="L17" s="14">
        <v>28.58</v>
      </c>
      <c r="M17" s="14">
        <v>31.89</v>
      </c>
      <c r="N17" s="15">
        <v>54.55</v>
      </c>
      <c r="O17" s="14">
        <v>0.1313</v>
      </c>
      <c r="P17" s="14">
        <v>7.16</v>
      </c>
      <c r="Q17" s="17"/>
      <c r="R17" s="14">
        <v>7.16</v>
      </c>
      <c r="T17" s="13"/>
    </row>
    <row r="18" spans="1:20" s="14" customFormat="1" x14ac:dyDescent="0.2">
      <c r="A18" s="12" t="s">
        <v>599</v>
      </c>
      <c r="B18" s="12" t="s">
        <v>623</v>
      </c>
      <c r="C18" s="12" t="s">
        <v>624</v>
      </c>
      <c r="D18" s="13" t="s">
        <v>24</v>
      </c>
      <c r="E18" s="13">
        <v>30</v>
      </c>
      <c r="F18" s="13">
        <v>31.75</v>
      </c>
      <c r="G18" s="13">
        <v>97</v>
      </c>
      <c r="H18" s="13">
        <v>4.9000000000000004</v>
      </c>
      <c r="I18" s="13">
        <v>100506</v>
      </c>
      <c r="J18" s="13" t="s">
        <v>602</v>
      </c>
      <c r="K18" s="14">
        <v>27.46</v>
      </c>
      <c r="L18" s="14">
        <v>31.23</v>
      </c>
      <c r="M18" s="14">
        <v>34.54</v>
      </c>
      <c r="N18" s="15">
        <v>54.55</v>
      </c>
      <c r="O18" s="14">
        <v>0.1313</v>
      </c>
      <c r="P18" s="14">
        <v>7.16</v>
      </c>
      <c r="Q18" s="17"/>
      <c r="R18" s="14">
        <v>7.16</v>
      </c>
      <c r="T18" s="13"/>
    </row>
    <row r="19" spans="1:20" s="14" customFormat="1" x14ac:dyDescent="0.2">
      <c r="A19" s="12" t="s">
        <v>599</v>
      </c>
      <c r="B19" s="12" t="s">
        <v>625</v>
      </c>
      <c r="C19" s="12" t="s">
        <v>626</v>
      </c>
      <c r="D19" s="13" t="s">
        <v>24</v>
      </c>
      <c r="E19" s="13">
        <v>27</v>
      </c>
      <c r="F19" s="13">
        <v>28.5</v>
      </c>
      <c r="G19" s="13">
        <v>175</v>
      </c>
      <c r="H19" s="13">
        <v>2.2999999999999998</v>
      </c>
      <c r="I19" s="13">
        <v>100506</v>
      </c>
      <c r="J19" s="13" t="s">
        <v>602</v>
      </c>
      <c r="K19" s="14">
        <v>22.37</v>
      </c>
      <c r="L19" s="14">
        <v>25.75</v>
      </c>
      <c r="M19" s="14">
        <v>28.73</v>
      </c>
      <c r="N19" s="15">
        <v>49.09</v>
      </c>
      <c r="O19" s="14">
        <v>0.1313</v>
      </c>
      <c r="P19" s="14">
        <v>6.45</v>
      </c>
      <c r="Q19" s="17"/>
      <c r="R19" s="14">
        <v>6.45</v>
      </c>
      <c r="T19" s="13"/>
    </row>
  </sheetData>
  <protectedRanges>
    <protectedRange password="8F60" sqref="S6" name="Calculations_40"/>
  </protectedRanges>
  <conditionalFormatting sqref="C4:C6">
    <cfRule type="duplicateValues" dxfId="257" priority="3"/>
  </conditionalFormatting>
  <conditionalFormatting sqref="D4:D6">
    <cfRule type="duplicateValues" dxfId="256" priority="4"/>
  </conditionalFormatting>
  <conditionalFormatting sqref="D1:D3">
    <cfRule type="duplicateValues" dxfId="255" priority="1"/>
  </conditionalFormatting>
  <conditionalFormatting sqref="E1:E3">
    <cfRule type="duplicateValues" dxfId="254" priority="2"/>
  </conditionalFormatting>
  <pageMargins left="0.2" right="0.2" top="0.75" bottom="0.5" header="0.3" footer="0.3"/>
  <pageSetup orientation="landscape" verticalDpi="1200"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C23F7E-D9E2-410F-8977-02074FEA31CE}">
  <dimension ref="A1:T23"/>
  <sheetViews>
    <sheetView workbookViewId="0">
      <pane xSplit="3" ySplit="6" topLeftCell="D22" activePane="bottomRight" state="frozen"/>
      <selection activeCell="K34" sqref="K34"/>
      <selection pane="topRight" activeCell="K34" sqref="K34"/>
      <selection pane="bottomLeft" activeCell="K34" sqref="K34"/>
      <selection pane="bottomRight" activeCell="C22" sqref="C22"/>
    </sheetView>
  </sheetViews>
  <sheetFormatPr defaultColWidth="9.28515625" defaultRowHeight="12.75" x14ac:dyDescent="0.2"/>
  <cols>
    <col min="1" max="1" width="9.5703125" style="12" bestFit="1" customWidth="1"/>
    <col min="2" max="2" width="20.28515625" style="12" customWidth="1"/>
    <col min="3" max="3" width="27.42578125" style="12" bestFit="1" customWidth="1"/>
    <col min="4" max="4" width="10.28515625" style="13" bestFit="1" customWidth="1"/>
    <col min="5" max="6" width="10.42578125" style="13" bestFit="1" customWidth="1"/>
    <col min="7" max="7" width="8.5703125" style="13" bestFit="1" customWidth="1"/>
    <col min="8" max="8" width="7.5703125" style="13" bestFit="1" customWidth="1"/>
    <col min="9" max="9" width="9.42578125" style="13" bestFit="1" customWidth="1"/>
    <col min="10" max="10" width="22" style="13" bestFit="1" customWidth="1"/>
    <col min="11" max="11" width="20.7109375" style="13" customWidth="1"/>
    <col min="12" max="12" width="21.7109375" style="13" customWidth="1"/>
    <col min="13" max="13" width="20.7109375" style="13" customWidth="1"/>
    <col min="14" max="14" width="10.42578125" style="15" bestFit="1" customWidth="1"/>
    <col min="15" max="15" width="9" style="14" bestFit="1" customWidth="1"/>
    <col min="16" max="16" width="8.7109375" style="14" bestFit="1" customWidth="1"/>
    <col min="17" max="17" width="5.7109375" style="17" customWidth="1"/>
    <col min="18" max="18" width="16.140625" style="14" bestFit="1" customWidth="1"/>
    <col min="19" max="19" width="15.7109375" style="14" bestFit="1" customWidth="1"/>
    <col min="20" max="20" width="6.5703125" style="13" bestFit="1" customWidth="1"/>
    <col min="21" max="16384" width="9.28515625" style="12"/>
  </cols>
  <sheetData>
    <row r="1" spans="1:20" s="22" customFormat="1" x14ac:dyDescent="0.2">
      <c r="A1" s="77"/>
      <c r="B1" s="78" t="s">
        <v>41</v>
      </c>
      <c r="C1" s="78"/>
      <c r="D1" s="78"/>
      <c r="E1" s="79"/>
      <c r="F1" s="79"/>
      <c r="G1" s="79"/>
      <c r="H1" s="79"/>
      <c r="I1" s="79"/>
      <c r="J1" s="79"/>
      <c r="K1" s="79"/>
      <c r="L1" s="79"/>
      <c r="M1" s="79"/>
      <c r="N1" s="80"/>
      <c r="O1" s="81"/>
      <c r="P1" s="81"/>
      <c r="Q1" s="82"/>
      <c r="R1" s="83"/>
      <c r="S1" s="84"/>
      <c r="T1" s="85"/>
    </row>
    <row r="2" spans="1:20" s="22" customFormat="1" x14ac:dyDescent="0.2">
      <c r="A2" s="86"/>
      <c r="B2" s="87" t="s">
        <v>40</v>
      </c>
      <c r="C2" s="87"/>
      <c r="D2" s="87"/>
      <c r="E2" s="88"/>
      <c r="F2" s="89"/>
      <c r="G2" s="89"/>
      <c r="H2" s="89"/>
      <c r="I2" s="89"/>
      <c r="J2" s="89"/>
      <c r="K2" s="89"/>
      <c r="L2" s="89"/>
      <c r="M2" s="89"/>
      <c r="N2" s="90"/>
      <c r="O2" s="91"/>
      <c r="P2" s="91"/>
      <c r="Q2" s="92"/>
      <c r="R2" s="93"/>
      <c r="S2" s="94"/>
      <c r="T2" s="57"/>
    </row>
    <row r="3" spans="1:20" s="22" customFormat="1" x14ac:dyDescent="0.2">
      <c r="A3" s="86"/>
      <c r="B3" s="95" t="s">
        <v>0</v>
      </c>
      <c r="C3" s="95"/>
      <c r="D3" s="95"/>
      <c r="E3" s="96"/>
      <c r="F3" s="97"/>
      <c r="G3" s="97"/>
      <c r="H3" s="97"/>
      <c r="I3" s="97"/>
      <c r="J3" s="97"/>
      <c r="K3" s="97"/>
      <c r="L3" s="97"/>
      <c r="M3" s="97"/>
      <c r="N3" s="98"/>
      <c r="O3" s="99"/>
      <c r="P3" s="99"/>
      <c r="Q3" s="100"/>
      <c r="R3" s="101"/>
      <c r="S3" s="94"/>
      <c r="T3" s="57"/>
    </row>
    <row r="4" spans="1:20" s="22" customFormat="1" ht="13.5" thickBot="1" x14ac:dyDescent="0.25">
      <c r="A4" s="86"/>
      <c r="B4" s="95"/>
      <c r="C4" s="95"/>
      <c r="D4" s="96"/>
      <c r="E4" s="97"/>
      <c r="F4" s="97"/>
      <c r="G4" s="97"/>
      <c r="H4" s="97"/>
      <c r="I4" s="97"/>
      <c r="J4" s="97"/>
      <c r="K4" s="97"/>
      <c r="L4" s="97"/>
      <c r="M4" s="97"/>
      <c r="N4" s="98"/>
      <c r="O4" s="99"/>
      <c r="P4" s="99"/>
      <c r="Q4" s="100"/>
      <c r="R4" s="101"/>
      <c r="S4" s="94"/>
      <c r="T4" s="57"/>
    </row>
    <row r="5" spans="1:20" ht="15.75" customHeight="1" thickBot="1" x14ac:dyDescent="0.25">
      <c r="A5" s="26"/>
      <c r="B5" s="102"/>
      <c r="C5" s="103" t="s">
        <v>1</v>
      </c>
      <c r="D5" s="104"/>
      <c r="E5" s="105"/>
      <c r="F5" s="105"/>
      <c r="G5" s="105"/>
      <c r="H5" s="105"/>
      <c r="I5" s="105"/>
      <c r="J5" s="106"/>
      <c r="K5" s="106"/>
      <c r="L5" s="106"/>
      <c r="M5" s="106"/>
      <c r="N5" s="107"/>
      <c r="O5" s="108"/>
      <c r="P5" s="108"/>
      <c r="Q5" s="109"/>
      <c r="R5" s="110" t="s">
        <v>14</v>
      </c>
      <c r="S5" s="111"/>
      <c r="T5" s="27"/>
    </row>
    <row r="6" spans="1:20" ht="64.5" thickBot="1" x14ac:dyDescent="0.25">
      <c r="A6" s="112" t="s">
        <v>3</v>
      </c>
      <c r="B6" s="113" t="s">
        <v>8</v>
      </c>
      <c r="C6" s="114" t="s">
        <v>18</v>
      </c>
      <c r="D6" s="115" t="s">
        <v>9</v>
      </c>
      <c r="E6" s="115" t="s">
        <v>5</v>
      </c>
      <c r="F6" s="115" t="s">
        <v>20</v>
      </c>
      <c r="G6" s="113" t="s">
        <v>37</v>
      </c>
      <c r="H6" s="115" t="s">
        <v>38</v>
      </c>
      <c r="I6" s="116" t="s">
        <v>10</v>
      </c>
      <c r="J6" s="115" t="s">
        <v>11</v>
      </c>
      <c r="K6" s="117" t="s">
        <v>28</v>
      </c>
      <c r="L6" s="118" t="s">
        <v>29</v>
      </c>
      <c r="M6" s="117" t="s">
        <v>30</v>
      </c>
      <c r="N6" s="2" t="s">
        <v>27</v>
      </c>
      <c r="O6" s="1" t="s">
        <v>12</v>
      </c>
      <c r="P6" s="1" t="s">
        <v>13</v>
      </c>
      <c r="Q6" s="119"/>
      <c r="R6" s="1" t="s">
        <v>16</v>
      </c>
      <c r="S6" s="120" t="s">
        <v>17</v>
      </c>
      <c r="T6" s="117" t="s">
        <v>7</v>
      </c>
    </row>
    <row r="7" spans="1:20" ht="38.25" x14ac:dyDescent="0.2">
      <c r="A7" s="123" t="s">
        <v>81</v>
      </c>
      <c r="B7" s="123" t="s">
        <v>82</v>
      </c>
      <c r="C7" s="12">
        <v>813</v>
      </c>
      <c r="D7" s="13" t="s">
        <v>24</v>
      </c>
      <c r="E7" s="13">
        <v>15</v>
      </c>
      <c r="F7" s="13">
        <v>16</v>
      </c>
      <c r="G7" s="13">
        <v>48</v>
      </c>
      <c r="H7" s="13">
        <v>5</v>
      </c>
      <c r="I7" s="13">
        <v>110244</v>
      </c>
      <c r="J7" s="124" t="s">
        <v>83</v>
      </c>
      <c r="K7" s="14">
        <v>36.96</v>
      </c>
      <c r="N7" s="15">
        <v>2.42</v>
      </c>
      <c r="O7" s="16">
        <v>1.8467</v>
      </c>
      <c r="P7" s="14">
        <f t="shared" ref="P7:P22" si="0">O7*N7</f>
        <v>4.4690139999999996</v>
      </c>
      <c r="R7" s="14">
        <v>32.49</v>
      </c>
      <c r="T7" s="14" t="s">
        <v>84</v>
      </c>
    </row>
    <row r="8" spans="1:20" ht="38.25" x14ac:dyDescent="0.2">
      <c r="A8" s="123" t="s">
        <v>81</v>
      </c>
      <c r="B8" s="123" t="s">
        <v>85</v>
      </c>
      <c r="C8" s="12">
        <v>814</v>
      </c>
      <c r="D8" s="13" t="s">
        <v>24</v>
      </c>
      <c r="E8" s="13">
        <v>15</v>
      </c>
      <c r="F8" s="13">
        <v>16</v>
      </c>
      <c r="G8" s="13">
        <v>48</v>
      </c>
      <c r="H8" s="13">
        <v>5</v>
      </c>
      <c r="I8" s="13">
        <v>110244</v>
      </c>
      <c r="J8" s="124" t="s">
        <v>83</v>
      </c>
      <c r="K8" s="14">
        <v>44.16</v>
      </c>
      <c r="N8" s="15">
        <v>2.42</v>
      </c>
      <c r="O8" s="16">
        <v>1.8467</v>
      </c>
      <c r="P8" s="14">
        <f t="shared" si="0"/>
        <v>4.4690139999999996</v>
      </c>
      <c r="R8" s="14">
        <v>39.69</v>
      </c>
      <c r="T8" s="14" t="s">
        <v>84</v>
      </c>
    </row>
    <row r="9" spans="1:20" ht="38.25" x14ac:dyDescent="0.2">
      <c r="A9" s="123" t="s">
        <v>81</v>
      </c>
      <c r="B9" s="123" t="s">
        <v>86</v>
      </c>
      <c r="C9" s="12">
        <v>815</v>
      </c>
      <c r="D9" s="13" t="s">
        <v>24</v>
      </c>
      <c r="E9" s="13">
        <v>13.5</v>
      </c>
      <c r="F9" s="13">
        <v>14.5</v>
      </c>
      <c r="G9" s="13">
        <v>48</v>
      </c>
      <c r="H9" s="13">
        <v>4.5</v>
      </c>
      <c r="I9" s="13">
        <v>110244</v>
      </c>
      <c r="J9" s="124" t="s">
        <v>83</v>
      </c>
      <c r="K9" s="14">
        <v>36.96</v>
      </c>
      <c r="N9" s="15">
        <v>1.41</v>
      </c>
      <c r="O9" s="16">
        <v>1.8467</v>
      </c>
      <c r="P9" s="14">
        <f t="shared" si="0"/>
        <v>2.603847</v>
      </c>
      <c r="R9" s="14">
        <v>34.36</v>
      </c>
      <c r="T9" s="14" t="s">
        <v>84</v>
      </c>
    </row>
    <row r="10" spans="1:20" ht="38.25" x14ac:dyDescent="0.2">
      <c r="A10" s="123" t="s">
        <v>81</v>
      </c>
      <c r="B10" s="123" t="s">
        <v>87</v>
      </c>
      <c r="C10" s="12">
        <v>816</v>
      </c>
      <c r="D10" s="13" t="s">
        <v>24</v>
      </c>
      <c r="E10" s="13">
        <v>15</v>
      </c>
      <c r="F10" s="13">
        <v>16</v>
      </c>
      <c r="G10" s="13">
        <v>48</v>
      </c>
      <c r="H10" s="13">
        <v>5</v>
      </c>
      <c r="I10" s="13">
        <v>110244</v>
      </c>
      <c r="J10" s="124" t="s">
        <v>83</v>
      </c>
      <c r="K10" s="14">
        <v>36.96</v>
      </c>
      <c r="N10" s="15">
        <v>4.24</v>
      </c>
      <c r="O10" s="16">
        <v>1.8467</v>
      </c>
      <c r="P10" s="14">
        <f t="shared" si="0"/>
        <v>7.8300080000000003</v>
      </c>
      <c r="R10" s="14">
        <v>29.13</v>
      </c>
      <c r="T10" s="14" t="s">
        <v>84</v>
      </c>
    </row>
    <row r="11" spans="1:20" ht="38.25" x14ac:dyDescent="0.2">
      <c r="A11" s="123" t="s">
        <v>81</v>
      </c>
      <c r="B11" s="123" t="s">
        <v>88</v>
      </c>
      <c r="C11" s="12">
        <v>825</v>
      </c>
      <c r="D11" s="13" t="s">
        <v>24</v>
      </c>
      <c r="E11" s="13">
        <v>15</v>
      </c>
      <c r="F11" s="13">
        <v>16</v>
      </c>
      <c r="G11" s="13">
        <v>48</v>
      </c>
      <c r="H11" s="13">
        <v>5</v>
      </c>
      <c r="I11" s="13">
        <v>110244</v>
      </c>
      <c r="J11" s="124" t="s">
        <v>83</v>
      </c>
      <c r="K11" s="14">
        <v>45.6</v>
      </c>
      <c r="N11" s="15">
        <v>2.42</v>
      </c>
      <c r="O11" s="16">
        <v>1.8467</v>
      </c>
      <c r="P11" s="14">
        <f t="shared" si="0"/>
        <v>4.4690139999999996</v>
      </c>
      <c r="R11" s="14">
        <v>41.13</v>
      </c>
      <c r="T11" s="14" t="s">
        <v>84</v>
      </c>
    </row>
    <row r="12" spans="1:20" ht="38.25" x14ac:dyDescent="0.2">
      <c r="A12" s="123" t="s">
        <v>81</v>
      </c>
      <c r="B12" s="123" t="s">
        <v>89</v>
      </c>
      <c r="C12" s="12">
        <v>826</v>
      </c>
      <c r="D12" s="13" t="s">
        <v>90</v>
      </c>
      <c r="E12" s="13">
        <v>13.5</v>
      </c>
      <c r="F12" s="13">
        <v>14.5</v>
      </c>
      <c r="G12" s="13">
        <v>48</v>
      </c>
      <c r="H12" s="13">
        <v>4.5</v>
      </c>
      <c r="I12" s="13">
        <v>110244</v>
      </c>
      <c r="J12" s="124" t="s">
        <v>83</v>
      </c>
      <c r="K12" s="14">
        <v>38.44</v>
      </c>
      <c r="N12" s="15">
        <v>1.41</v>
      </c>
      <c r="O12" s="16">
        <v>1.8467</v>
      </c>
      <c r="P12" s="14">
        <f t="shared" si="0"/>
        <v>2.603847</v>
      </c>
      <c r="R12" s="14">
        <v>35.840000000000003</v>
      </c>
      <c r="T12" s="14" t="s">
        <v>84</v>
      </c>
    </row>
    <row r="13" spans="1:20" ht="38.25" x14ac:dyDescent="0.2">
      <c r="A13" s="123" t="s">
        <v>81</v>
      </c>
      <c r="B13" s="123" t="s">
        <v>91</v>
      </c>
      <c r="C13" s="12">
        <v>827</v>
      </c>
      <c r="D13" s="13" t="s">
        <v>24</v>
      </c>
      <c r="E13" s="13">
        <v>15</v>
      </c>
      <c r="F13" s="13">
        <v>16</v>
      </c>
      <c r="G13" s="13">
        <v>48</v>
      </c>
      <c r="H13" s="13">
        <v>5</v>
      </c>
      <c r="I13" s="13">
        <v>110244</v>
      </c>
      <c r="J13" s="124" t="s">
        <v>83</v>
      </c>
      <c r="K13" s="14">
        <v>38.4</v>
      </c>
      <c r="N13" s="15">
        <v>4.24</v>
      </c>
      <c r="O13" s="16">
        <v>1.8467</v>
      </c>
      <c r="P13" s="14">
        <f t="shared" si="0"/>
        <v>7.8300080000000003</v>
      </c>
      <c r="R13" s="14">
        <v>30.57</v>
      </c>
      <c r="T13" s="14" t="s">
        <v>84</v>
      </c>
    </row>
    <row r="14" spans="1:20" ht="38.25" x14ac:dyDescent="0.2">
      <c r="A14" s="123" t="s">
        <v>81</v>
      </c>
      <c r="B14" s="123" t="s">
        <v>92</v>
      </c>
      <c r="C14" s="12">
        <v>823</v>
      </c>
      <c r="D14" s="13" t="s">
        <v>24</v>
      </c>
      <c r="E14" s="13">
        <v>15</v>
      </c>
      <c r="G14" s="13">
        <v>48</v>
      </c>
      <c r="H14" s="13">
        <v>5</v>
      </c>
      <c r="I14" s="13">
        <v>110244</v>
      </c>
      <c r="J14" s="124" t="s">
        <v>83</v>
      </c>
      <c r="K14" s="125">
        <v>36.96</v>
      </c>
      <c r="N14" s="15">
        <v>1.41</v>
      </c>
      <c r="O14" s="16">
        <v>1.8467</v>
      </c>
      <c r="P14" s="14">
        <f t="shared" si="0"/>
        <v>2.603847</v>
      </c>
      <c r="R14" s="14">
        <v>34.36</v>
      </c>
      <c r="T14" s="14" t="s">
        <v>84</v>
      </c>
    </row>
    <row r="15" spans="1:20" ht="38.25" x14ac:dyDescent="0.2">
      <c r="A15" s="123" t="s">
        <v>81</v>
      </c>
      <c r="B15" s="123" t="s">
        <v>93</v>
      </c>
      <c r="C15" s="12">
        <v>828</v>
      </c>
      <c r="D15" s="13" t="s">
        <v>24</v>
      </c>
      <c r="E15" s="13">
        <v>15</v>
      </c>
      <c r="G15" s="13">
        <v>48</v>
      </c>
      <c r="H15" s="13">
        <v>5</v>
      </c>
      <c r="I15" s="13">
        <v>110244</v>
      </c>
      <c r="J15" s="124" t="s">
        <v>83</v>
      </c>
      <c r="K15" s="125">
        <v>38.4</v>
      </c>
      <c r="N15" s="15">
        <v>1.41</v>
      </c>
      <c r="O15" s="16">
        <v>1.8467</v>
      </c>
      <c r="P15" s="14">
        <f t="shared" si="0"/>
        <v>2.603847</v>
      </c>
      <c r="R15" s="14">
        <v>35.799999999999997</v>
      </c>
      <c r="T15" s="14" t="s">
        <v>84</v>
      </c>
    </row>
    <row r="16" spans="1:20" ht="38.25" x14ac:dyDescent="0.2">
      <c r="A16" s="123" t="s">
        <v>81</v>
      </c>
      <c r="B16" s="123" t="s">
        <v>94</v>
      </c>
      <c r="C16" s="12">
        <v>829</v>
      </c>
      <c r="D16" s="13" t="s">
        <v>24</v>
      </c>
      <c r="E16" s="13">
        <v>15</v>
      </c>
      <c r="G16" s="13">
        <v>48</v>
      </c>
      <c r="H16" s="13">
        <v>5</v>
      </c>
      <c r="I16" s="13">
        <v>110244</v>
      </c>
      <c r="J16" s="124" t="s">
        <v>83</v>
      </c>
      <c r="K16" s="125">
        <v>38.4</v>
      </c>
      <c r="N16" s="15">
        <v>2.42</v>
      </c>
      <c r="O16" s="16">
        <v>1.8467</v>
      </c>
      <c r="P16" s="14">
        <f t="shared" si="0"/>
        <v>4.4690139999999996</v>
      </c>
      <c r="R16" s="14">
        <v>33.93</v>
      </c>
      <c r="T16" s="14" t="s">
        <v>84</v>
      </c>
    </row>
    <row r="17" spans="1:20" ht="38.25" x14ac:dyDescent="0.2">
      <c r="A17" s="123" t="s">
        <v>81</v>
      </c>
      <c r="B17" s="123" t="s">
        <v>95</v>
      </c>
      <c r="C17" s="12">
        <v>830</v>
      </c>
      <c r="D17" s="13" t="s">
        <v>24</v>
      </c>
      <c r="E17" s="13">
        <v>15</v>
      </c>
      <c r="G17" s="13">
        <v>48</v>
      </c>
      <c r="H17" s="13">
        <v>5</v>
      </c>
      <c r="I17" s="13">
        <v>110244</v>
      </c>
      <c r="J17" s="124" t="s">
        <v>83</v>
      </c>
      <c r="K17" s="125">
        <v>43.2</v>
      </c>
      <c r="N17" s="15">
        <v>3.03</v>
      </c>
      <c r="O17" s="16">
        <v>1.8467</v>
      </c>
      <c r="P17" s="14">
        <f t="shared" si="0"/>
        <v>5.5955009999999996</v>
      </c>
      <c r="R17" s="14">
        <v>37.6</v>
      </c>
      <c r="T17" s="14" t="s">
        <v>84</v>
      </c>
    </row>
    <row r="18" spans="1:20" ht="38.25" x14ac:dyDescent="0.2">
      <c r="A18" s="123" t="s">
        <v>81</v>
      </c>
      <c r="B18" s="123" t="s">
        <v>96</v>
      </c>
      <c r="C18" s="12">
        <v>860</v>
      </c>
      <c r="D18" s="13" t="s">
        <v>24</v>
      </c>
      <c r="E18" s="13">
        <v>15</v>
      </c>
      <c r="G18" s="13">
        <v>48</v>
      </c>
      <c r="H18" s="13">
        <v>5</v>
      </c>
      <c r="I18" s="13">
        <v>110244</v>
      </c>
      <c r="J18" s="124" t="s">
        <v>83</v>
      </c>
      <c r="K18" s="125">
        <v>41.76</v>
      </c>
      <c r="N18" s="15">
        <v>3.03</v>
      </c>
      <c r="O18" s="16">
        <v>1.8467</v>
      </c>
      <c r="P18" s="14">
        <f t="shared" si="0"/>
        <v>5.5955009999999996</v>
      </c>
      <c r="R18" s="14">
        <v>36.159999999999997</v>
      </c>
      <c r="T18" s="14" t="s">
        <v>84</v>
      </c>
    </row>
    <row r="19" spans="1:20" ht="38.25" x14ac:dyDescent="0.2">
      <c r="A19" s="123" t="s">
        <v>81</v>
      </c>
      <c r="B19" s="123" t="s">
        <v>97</v>
      </c>
      <c r="C19" s="12">
        <v>863</v>
      </c>
      <c r="D19" s="13" t="s">
        <v>24</v>
      </c>
      <c r="E19" s="13">
        <v>11.25</v>
      </c>
      <c r="G19" s="13">
        <v>60</v>
      </c>
      <c r="H19" s="13">
        <v>3</v>
      </c>
      <c r="I19" s="13">
        <v>110244</v>
      </c>
      <c r="J19" s="124" t="s">
        <v>83</v>
      </c>
      <c r="K19" s="125">
        <v>33.96</v>
      </c>
      <c r="N19" s="15">
        <v>2.1</v>
      </c>
      <c r="O19" s="16">
        <v>1.8467</v>
      </c>
      <c r="P19" s="14">
        <f t="shared" si="0"/>
        <v>3.8780700000000001</v>
      </c>
      <c r="R19" s="14">
        <v>30.08</v>
      </c>
      <c r="T19" s="14" t="s">
        <v>84</v>
      </c>
    </row>
    <row r="20" spans="1:20" ht="38.25" x14ac:dyDescent="0.2">
      <c r="A20" s="123" t="s">
        <v>81</v>
      </c>
      <c r="B20" s="123" t="s">
        <v>98</v>
      </c>
      <c r="C20" s="12">
        <v>864</v>
      </c>
      <c r="D20" s="13" t="s">
        <v>24</v>
      </c>
      <c r="E20" s="13">
        <v>11.25</v>
      </c>
      <c r="G20" s="13">
        <v>60</v>
      </c>
      <c r="H20" s="13">
        <v>3</v>
      </c>
      <c r="I20" s="13">
        <v>110244</v>
      </c>
      <c r="J20" s="124" t="s">
        <v>83</v>
      </c>
      <c r="K20" s="125">
        <v>35.76</v>
      </c>
      <c r="N20" s="15">
        <v>1.2</v>
      </c>
      <c r="O20" s="16">
        <v>1.8467</v>
      </c>
      <c r="P20" s="14">
        <f t="shared" si="0"/>
        <v>2.21604</v>
      </c>
      <c r="R20" s="14">
        <v>33.54</v>
      </c>
      <c r="T20" s="14" t="s">
        <v>84</v>
      </c>
    </row>
    <row r="21" spans="1:20" ht="38.25" x14ac:dyDescent="0.2">
      <c r="A21" s="123" t="s">
        <v>81</v>
      </c>
      <c r="B21" s="123" t="s">
        <v>99</v>
      </c>
      <c r="C21" s="12">
        <v>865</v>
      </c>
      <c r="D21" s="13" t="s">
        <v>24</v>
      </c>
      <c r="E21" s="13">
        <v>11.25</v>
      </c>
      <c r="G21" s="13">
        <v>60</v>
      </c>
      <c r="H21" s="13">
        <v>3</v>
      </c>
      <c r="I21" s="13">
        <v>110244</v>
      </c>
      <c r="J21" s="124" t="s">
        <v>83</v>
      </c>
      <c r="K21" s="125">
        <v>33.96</v>
      </c>
      <c r="N21" s="15">
        <v>1.2</v>
      </c>
      <c r="O21" s="16">
        <v>1.8467</v>
      </c>
      <c r="P21" s="14">
        <f t="shared" si="0"/>
        <v>2.21604</v>
      </c>
      <c r="R21" s="14">
        <v>31.74</v>
      </c>
      <c r="T21" s="14" t="s">
        <v>84</v>
      </c>
    </row>
    <row r="22" spans="1:20" ht="38.25" x14ac:dyDescent="0.2">
      <c r="A22" s="123" t="s">
        <v>81</v>
      </c>
      <c r="B22" s="123" t="s">
        <v>100</v>
      </c>
      <c r="C22" s="12">
        <v>867</v>
      </c>
      <c r="D22" s="13" t="s">
        <v>24</v>
      </c>
      <c r="E22" s="13">
        <v>11.25</v>
      </c>
      <c r="G22" s="13">
        <v>60</v>
      </c>
      <c r="H22" s="13">
        <v>3</v>
      </c>
      <c r="I22" s="13">
        <v>110244</v>
      </c>
      <c r="J22" s="124" t="s">
        <v>83</v>
      </c>
      <c r="K22" s="125">
        <v>35.76</v>
      </c>
      <c r="N22" s="15">
        <v>2.1</v>
      </c>
      <c r="O22" s="16">
        <v>1.8467</v>
      </c>
      <c r="P22" s="14">
        <f t="shared" si="0"/>
        <v>3.8780700000000001</v>
      </c>
      <c r="R22" s="14">
        <v>31.88</v>
      </c>
      <c r="T22" s="14" t="s">
        <v>84</v>
      </c>
    </row>
    <row r="23" spans="1:20" x14ac:dyDescent="0.2">
      <c r="A23" s="123"/>
    </row>
  </sheetData>
  <protectedRanges>
    <protectedRange password="8F60" sqref="S6" name="Calculations_40"/>
  </protectedRanges>
  <conditionalFormatting sqref="C4:C6">
    <cfRule type="duplicateValues" dxfId="328" priority="3"/>
  </conditionalFormatting>
  <conditionalFormatting sqref="D4:D6">
    <cfRule type="duplicateValues" dxfId="327" priority="4"/>
  </conditionalFormatting>
  <conditionalFormatting sqref="D1:D3">
    <cfRule type="duplicateValues" dxfId="326" priority="1"/>
  </conditionalFormatting>
  <conditionalFormatting sqref="E1:E3">
    <cfRule type="duplicateValues" dxfId="325" priority="2"/>
  </conditionalFormatting>
  <pageMargins left="0.7" right="0.7" top="0.75" bottom="0.75" header="0.3" footer="0.3"/>
  <pageSetup orientation="portrait" verticalDpi="0" r:id="rId1"/>
  <legacyDrawing r:id="rId2"/>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BE0154-C470-4D05-AF25-DF66E71A39CB}">
  <dimension ref="A1:T12"/>
  <sheetViews>
    <sheetView workbookViewId="0">
      <pane xSplit="3" ySplit="6" topLeftCell="J7" activePane="bottomRight" state="frozen"/>
      <selection activeCell="K34" sqref="K34"/>
      <selection pane="topRight" activeCell="K34" sqref="K34"/>
      <selection pane="bottomLeft" activeCell="K34" sqref="K34"/>
      <selection pane="bottomRight" sqref="A1:XFD1048576"/>
    </sheetView>
  </sheetViews>
  <sheetFormatPr defaultColWidth="9.28515625" defaultRowHeight="12.75" x14ac:dyDescent="0.2"/>
  <cols>
    <col min="1" max="1" width="10.5703125" style="12" bestFit="1" customWidth="1"/>
    <col min="2" max="2" width="80.7109375" style="12" bestFit="1" customWidth="1"/>
    <col min="3" max="3" width="27.140625" style="12" bestFit="1" customWidth="1"/>
    <col min="4" max="6" width="10.140625" style="13" bestFit="1" customWidth="1"/>
    <col min="7" max="7" width="8.42578125" style="13" bestFit="1" customWidth="1"/>
    <col min="8" max="8" width="7.42578125" style="13" bestFit="1" customWidth="1"/>
    <col min="9" max="9" width="9.140625" style="13" bestFit="1" customWidth="1"/>
    <col min="10" max="10" width="26" style="13" bestFit="1" customWidth="1"/>
    <col min="11" max="13" width="16.85546875" style="13" bestFit="1" customWidth="1"/>
    <col min="14" max="14" width="10.28515625" style="15" bestFit="1" customWidth="1"/>
    <col min="15" max="16" width="8.5703125" style="14" bestFit="1" customWidth="1"/>
    <col min="17" max="17" width="5.7109375" style="17" customWidth="1"/>
    <col min="18" max="18" width="16" style="14" bestFit="1" customWidth="1"/>
    <col min="19" max="19" width="15.28515625" style="14" bestFit="1" customWidth="1"/>
    <col min="20" max="20" width="6.5703125" style="13" bestFit="1" customWidth="1"/>
    <col min="21" max="16384" width="9.28515625" style="12"/>
  </cols>
  <sheetData>
    <row r="1" spans="1:20" s="22" customFormat="1" x14ac:dyDescent="0.2">
      <c r="A1" s="77"/>
      <c r="B1" s="78" t="s">
        <v>41</v>
      </c>
      <c r="C1" s="78"/>
      <c r="D1" s="78"/>
      <c r="E1" s="79"/>
      <c r="F1" s="79"/>
      <c r="G1" s="79"/>
      <c r="H1" s="79"/>
      <c r="I1" s="79"/>
      <c r="J1" s="79"/>
      <c r="K1" s="79"/>
      <c r="L1" s="79"/>
      <c r="M1" s="79"/>
      <c r="N1" s="80"/>
      <c r="O1" s="81"/>
      <c r="P1" s="81"/>
      <c r="Q1" s="82"/>
      <c r="R1" s="83"/>
      <c r="S1" s="84"/>
      <c r="T1" s="85"/>
    </row>
    <row r="2" spans="1:20" s="22" customFormat="1" x14ac:dyDescent="0.2">
      <c r="A2" s="86"/>
      <c r="B2" s="87" t="s">
        <v>40</v>
      </c>
      <c r="C2" s="87"/>
      <c r="D2" s="87"/>
      <c r="E2" s="88"/>
      <c r="F2" s="89"/>
      <c r="G2" s="89"/>
      <c r="H2" s="89"/>
      <c r="I2" s="89"/>
      <c r="J2" s="89"/>
      <c r="K2" s="89"/>
      <c r="L2" s="89"/>
      <c r="M2" s="89"/>
      <c r="N2" s="90"/>
      <c r="O2" s="91"/>
      <c r="P2" s="91"/>
      <c r="Q2" s="92"/>
      <c r="R2" s="93"/>
      <c r="S2" s="94"/>
      <c r="T2" s="57"/>
    </row>
    <row r="3" spans="1:20" s="22" customFormat="1" x14ac:dyDescent="0.2">
      <c r="A3" s="86"/>
      <c r="B3" s="95" t="s">
        <v>0</v>
      </c>
      <c r="C3" s="95"/>
      <c r="D3" s="95"/>
      <c r="E3" s="96"/>
      <c r="F3" s="97"/>
      <c r="G3" s="97"/>
      <c r="H3" s="97"/>
      <c r="I3" s="97"/>
      <c r="J3" s="97"/>
      <c r="K3" s="97"/>
      <c r="L3" s="97"/>
      <c r="M3" s="97"/>
      <c r="N3" s="98"/>
      <c r="O3" s="99"/>
      <c r="P3" s="99"/>
      <c r="Q3" s="100"/>
      <c r="R3" s="101"/>
      <c r="S3" s="94"/>
      <c r="T3" s="57"/>
    </row>
    <row r="4" spans="1:20" s="22" customFormat="1" ht="13.5" thickBot="1" x14ac:dyDescent="0.25">
      <c r="A4" s="86"/>
      <c r="B4" s="95"/>
      <c r="C4" s="95"/>
      <c r="D4" s="96"/>
      <c r="E4" s="97"/>
      <c r="F4" s="97"/>
      <c r="G4" s="97"/>
      <c r="H4" s="97"/>
      <c r="I4" s="97"/>
      <c r="J4" s="97"/>
      <c r="K4" s="97"/>
      <c r="L4" s="97"/>
      <c r="M4" s="97"/>
      <c r="N4" s="98"/>
      <c r="O4" s="99"/>
      <c r="P4" s="99"/>
      <c r="Q4" s="100"/>
      <c r="R4" s="101"/>
      <c r="S4" s="94"/>
      <c r="T4" s="57"/>
    </row>
    <row r="5" spans="1:20" ht="15.75" customHeight="1" thickBot="1" x14ac:dyDescent="0.25">
      <c r="A5" s="26"/>
      <c r="B5" s="102"/>
      <c r="C5" s="103" t="s">
        <v>1</v>
      </c>
      <c r="D5" s="104"/>
      <c r="E5" s="105"/>
      <c r="F5" s="105"/>
      <c r="G5" s="105"/>
      <c r="H5" s="105"/>
      <c r="I5" s="105"/>
      <c r="J5" s="106"/>
      <c r="K5" s="106"/>
      <c r="L5" s="106"/>
      <c r="M5" s="106"/>
      <c r="N5" s="107"/>
      <c r="O5" s="108"/>
      <c r="P5" s="108"/>
      <c r="Q5" s="109"/>
      <c r="R5" s="110" t="s">
        <v>14</v>
      </c>
      <c r="S5" s="111"/>
      <c r="T5" s="27"/>
    </row>
    <row r="6" spans="1:20" ht="64.5" thickBot="1" x14ac:dyDescent="0.25">
      <c r="A6" s="112" t="s">
        <v>3</v>
      </c>
      <c r="B6" s="113" t="s">
        <v>8</v>
      </c>
      <c r="C6" s="114" t="s">
        <v>18</v>
      </c>
      <c r="D6" s="115" t="s">
        <v>9</v>
      </c>
      <c r="E6" s="115" t="s">
        <v>5</v>
      </c>
      <c r="F6" s="115" t="s">
        <v>20</v>
      </c>
      <c r="G6" s="113" t="s">
        <v>37</v>
      </c>
      <c r="H6" s="115" t="s">
        <v>38</v>
      </c>
      <c r="I6" s="116" t="s">
        <v>10</v>
      </c>
      <c r="J6" s="115" t="s">
        <v>11</v>
      </c>
      <c r="K6" s="117" t="s">
        <v>627</v>
      </c>
      <c r="L6" s="118" t="s">
        <v>628</v>
      </c>
      <c r="M6" s="117" t="s">
        <v>629</v>
      </c>
      <c r="N6" s="2" t="s">
        <v>27</v>
      </c>
      <c r="O6" s="1" t="s">
        <v>12</v>
      </c>
      <c r="P6" s="1" t="s">
        <v>13</v>
      </c>
      <c r="Q6" s="119"/>
      <c r="R6" s="1" t="s">
        <v>16</v>
      </c>
      <c r="S6" s="120" t="s">
        <v>17</v>
      </c>
      <c r="T6" s="117" t="s">
        <v>7</v>
      </c>
    </row>
    <row r="7" spans="1:20" x14ac:dyDescent="0.2">
      <c r="A7" s="12" t="s">
        <v>630</v>
      </c>
      <c r="B7" s="12" t="s">
        <v>631</v>
      </c>
      <c r="C7" s="13" t="s">
        <v>632</v>
      </c>
      <c r="D7" s="13" t="s">
        <v>24</v>
      </c>
      <c r="E7" s="13">
        <v>10</v>
      </c>
      <c r="F7" s="13">
        <v>11</v>
      </c>
      <c r="G7" s="13">
        <v>44</v>
      </c>
      <c r="H7" s="13">
        <v>3.6</v>
      </c>
      <c r="I7" s="13">
        <v>110601</v>
      </c>
      <c r="J7" s="13" t="s">
        <v>633</v>
      </c>
      <c r="K7" s="13">
        <v>26.75</v>
      </c>
      <c r="L7" s="13">
        <v>25.75</v>
      </c>
      <c r="M7" s="13">
        <v>24.75</v>
      </c>
      <c r="N7" s="15">
        <v>7.07</v>
      </c>
      <c r="O7" s="14">
        <v>1.5507</v>
      </c>
      <c r="P7" s="14">
        <v>11.38</v>
      </c>
      <c r="R7" s="14">
        <v>11.38</v>
      </c>
      <c r="S7" s="14">
        <v>0</v>
      </c>
    </row>
    <row r="8" spans="1:20" x14ac:dyDescent="0.2">
      <c r="A8" s="12" t="s">
        <v>630</v>
      </c>
      <c r="B8" s="12" t="s">
        <v>634</v>
      </c>
      <c r="C8" s="13" t="s">
        <v>635</v>
      </c>
      <c r="D8" s="13" t="s">
        <v>24</v>
      </c>
      <c r="E8" s="13">
        <v>10</v>
      </c>
      <c r="F8" s="13">
        <v>11</v>
      </c>
      <c r="G8" s="13">
        <v>43</v>
      </c>
      <c r="H8" s="13">
        <v>3.75</v>
      </c>
      <c r="I8" s="13">
        <v>110601</v>
      </c>
      <c r="J8" s="13" t="s">
        <v>633</v>
      </c>
      <c r="K8" s="13">
        <v>27.65</v>
      </c>
      <c r="L8" s="13">
        <v>26.65</v>
      </c>
      <c r="M8" s="13">
        <v>25.65</v>
      </c>
      <c r="N8" s="15">
        <v>6.9</v>
      </c>
      <c r="O8" s="14">
        <v>1.5507</v>
      </c>
      <c r="P8" s="14">
        <v>11.11</v>
      </c>
      <c r="R8" s="14">
        <v>11.11</v>
      </c>
      <c r="S8" s="14">
        <v>0</v>
      </c>
    </row>
    <row r="9" spans="1:20" x14ac:dyDescent="0.2">
      <c r="A9" s="12" t="s">
        <v>630</v>
      </c>
      <c r="B9" s="12" t="s">
        <v>636</v>
      </c>
      <c r="C9" s="13" t="s">
        <v>637</v>
      </c>
      <c r="D9" s="13" t="s">
        <v>24</v>
      </c>
      <c r="E9" s="13">
        <v>10</v>
      </c>
      <c r="F9" s="13">
        <v>11</v>
      </c>
      <c r="G9" s="13">
        <v>40</v>
      </c>
      <c r="H9" s="13">
        <v>4</v>
      </c>
      <c r="I9" s="13">
        <v>110601</v>
      </c>
      <c r="J9" s="13" t="s">
        <v>633</v>
      </c>
      <c r="K9" s="13">
        <v>27.75</v>
      </c>
      <c r="L9" s="13">
        <v>26.75</v>
      </c>
      <c r="M9" s="13">
        <v>25.75</v>
      </c>
      <c r="N9" s="15">
        <v>6.44</v>
      </c>
      <c r="O9" s="14">
        <v>1.5507</v>
      </c>
      <c r="P9" s="14">
        <v>10.37</v>
      </c>
      <c r="R9" s="14">
        <v>10.37</v>
      </c>
    </row>
    <row r="10" spans="1:20" x14ac:dyDescent="0.2">
      <c r="A10" s="12" t="s">
        <v>630</v>
      </c>
      <c r="B10" s="12" t="s">
        <v>638</v>
      </c>
      <c r="C10" s="13" t="s">
        <v>639</v>
      </c>
      <c r="D10" s="13" t="s">
        <v>24</v>
      </c>
      <c r="E10" s="13">
        <v>10</v>
      </c>
      <c r="F10" s="13">
        <v>11</v>
      </c>
      <c r="G10" s="13">
        <v>44</v>
      </c>
      <c r="H10" s="13">
        <v>3.6</v>
      </c>
      <c r="I10" s="13">
        <v>110601</v>
      </c>
      <c r="J10" s="13" t="s">
        <v>633</v>
      </c>
      <c r="K10" s="13">
        <v>27.25</v>
      </c>
      <c r="L10" s="13">
        <v>26.25</v>
      </c>
      <c r="M10" s="13">
        <v>25.25</v>
      </c>
      <c r="N10" s="15">
        <v>7.07</v>
      </c>
      <c r="O10" s="14">
        <v>1.5507</v>
      </c>
      <c r="P10" s="14">
        <v>11.38</v>
      </c>
      <c r="R10" s="14">
        <v>11.38</v>
      </c>
    </row>
    <row r="11" spans="1:20" x14ac:dyDescent="0.2">
      <c r="A11" s="12" t="s">
        <v>630</v>
      </c>
      <c r="B11" s="12" t="s">
        <v>640</v>
      </c>
      <c r="C11" s="13" t="s">
        <v>641</v>
      </c>
      <c r="D11" s="13" t="s">
        <v>24</v>
      </c>
      <c r="E11" s="13">
        <v>10</v>
      </c>
      <c r="F11" s="13">
        <v>11</v>
      </c>
      <c r="G11" s="13">
        <v>44</v>
      </c>
      <c r="H11" s="13">
        <v>3.6</v>
      </c>
      <c r="I11" s="13">
        <v>110601</v>
      </c>
      <c r="J11" s="13" t="s">
        <v>633</v>
      </c>
      <c r="K11" s="13">
        <v>27.95</v>
      </c>
      <c r="L11" s="13">
        <v>26.95</v>
      </c>
      <c r="M11" s="13">
        <v>25.95</v>
      </c>
      <c r="N11" s="15">
        <v>7.07</v>
      </c>
      <c r="O11" s="14">
        <v>1.5507</v>
      </c>
      <c r="P11" s="14">
        <v>11.38</v>
      </c>
      <c r="R11" s="14">
        <v>11.38</v>
      </c>
    </row>
    <row r="12" spans="1:20" x14ac:dyDescent="0.2">
      <c r="A12" s="12" t="s">
        <v>630</v>
      </c>
      <c r="B12" s="12" t="s">
        <v>642</v>
      </c>
      <c r="C12" s="13" t="s">
        <v>643</v>
      </c>
      <c r="D12" s="13" t="s">
        <v>24</v>
      </c>
      <c r="E12" s="13">
        <v>10</v>
      </c>
      <c r="F12" s="13">
        <v>11</v>
      </c>
      <c r="G12" s="13">
        <v>44</v>
      </c>
      <c r="H12" s="13">
        <v>3.6</v>
      </c>
      <c r="I12" s="13">
        <v>110601</v>
      </c>
      <c r="J12" s="13" t="s">
        <v>633</v>
      </c>
      <c r="K12" s="13">
        <v>27.75</v>
      </c>
      <c r="L12" s="13">
        <v>26.75</v>
      </c>
      <c r="M12" s="13">
        <v>25.75</v>
      </c>
      <c r="N12" s="15">
        <v>7.07</v>
      </c>
      <c r="O12" s="14">
        <v>1.5507</v>
      </c>
      <c r="P12" s="14">
        <v>11.38</v>
      </c>
      <c r="R12" s="14">
        <v>11.38</v>
      </c>
    </row>
  </sheetData>
  <protectedRanges>
    <protectedRange password="8F60" sqref="S6" name="Calculations_40"/>
  </protectedRanges>
  <conditionalFormatting sqref="C4:C6">
    <cfRule type="duplicateValues" dxfId="253" priority="3"/>
  </conditionalFormatting>
  <conditionalFormatting sqref="D4:D6">
    <cfRule type="duplicateValues" dxfId="252" priority="4"/>
  </conditionalFormatting>
  <conditionalFormatting sqref="D1:D3">
    <cfRule type="duplicateValues" dxfId="251" priority="1"/>
  </conditionalFormatting>
  <conditionalFormatting sqref="E1:E3">
    <cfRule type="duplicateValues" dxfId="250" priority="2"/>
  </conditionalFormatting>
  <pageMargins left="0.7" right="0.7" top="0.75" bottom="0.75" header="0.3" footer="0.3"/>
  <pageSetup orientation="portrait" verticalDpi="0" r:id="rId1"/>
  <legacyDrawing r:id="rId2"/>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F8352F-A055-4C52-9533-44208E1B5C3E}">
  <dimension ref="A1:AA23"/>
  <sheetViews>
    <sheetView workbookViewId="0">
      <pane xSplit="4" ySplit="6" topLeftCell="E7" activePane="bottomRight" state="frozen"/>
      <selection activeCell="K34" sqref="K34"/>
      <selection pane="topRight" activeCell="K34" sqref="K34"/>
      <selection pane="bottomLeft" activeCell="K34" sqref="K34"/>
      <selection pane="bottomRight" sqref="A1:XFD1048576"/>
    </sheetView>
  </sheetViews>
  <sheetFormatPr defaultColWidth="9.28515625" defaultRowHeight="12.75" x14ac:dyDescent="0.2"/>
  <cols>
    <col min="1" max="1" width="25.7109375" style="12" customWidth="1"/>
    <col min="2" max="2" width="33.28515625" style="12" customWidth="1"/>
    <col min="3" max="3" width="13.28515625" style="12" bestFit="1" customWidth="1"/>
    <col min="4" max="4" width="13" style="12" customWidth="1"/>
    <col min="5" max="5" width="9.28515625" style="13"/>
    <col min="6" max="6" width="10.42578125" style="13" customWidth="1"/>
    <col min="7" max="7" width="12" style="13" customWidth="1"/>
    <col min="8" max="10" width="9.28515625" style="13"/>
    <col min="11" max="11" width="22" style="13" bestFit="1" customWidth="1"/>
    <col min="12" max="12" width="12" style="13" customWidth="1"/>
    <col min="13" max="14" width="9.28515625" style="14"/>
    <col min="15" max="15" width="3.7109375" style="17" customWidth="1"/>
    <col min="16" max="16" width="17.7109375" style="14" customWidth="1"/>
    <col min="17" max="18" width="19.28515625" style="14" customWidth="1"/>
    <col min="19" max="19" width="14" style="13" customWidth="1"/>
    <col min="20" max="22" width="9.28515625" style="13"/>
    <col min="23" max="23" width="21.5703125" style="14" customWidth="1"/>
    <col min="24" max="24" width="22.28515625" style="14" customWidth="1"/>
    <col min="25" max="25" width="22.7109375" style="14" customWidth="1"/>
    <col min="26" max="26" width="12.5703125" style="14" customWidth="1"/>
    <col min="27" max="27" width="9.28515625" style="13"/>
    <col min="28" max="16384" width="9.28515625" style="12"/>
  </cols>
  <sheetData>
    <row r="1" spans="1:27" s="22" customFormat="1" x14ac:dyDescent="0.2">
      <c r="A1" s="77"/>
      <c r="B1" s="78" t="s">
        <v>41</v>
      </c>
      <c r="C1" s="78"/>
      <c r="D1" s="78"/>
      <c r="E1" s="79"/>
      <c r="F1" s="79"/>
      <c r="G1" s="79"/>
      <c r="H1" s="79"/>
      <c r="I1" s="79"/>
      <c r="J1" s="79"/>
      <c r="K1" s="79"/>
      <c r="L1" s="79"/>
      <c r="M1" s="81"/>
      <c r="N1" s="81"/>
      <c r="O1" s="82"/>
      <c r="P1" s="81"/>
      <c r="Q1" s="83"/>
      <c r="R1" s="83"/>
      <c r="S1" s="79"/>
      <c r="T1" s="79"/>
      <c r="U1" s="79"/>
      <c r="V1" s="79"/>
      <c r="W1" s="81"/>
      <c r="X1" s="81"/>
      <c r="Y1" s="81"/>
      <c r="Z1" s="84"/>
      <c r="AA1" s="85"/>
    </row>
    <row r="2" spans="1:27" s="22" customFormat="1" x14ac:dyDescent="0.2">
      <c r="A2" s="86"/>
      <c r="B2" s="87" t="s">
        <v>40</v>
      </c>
      <c r="C2" s="87"/>
      <c r="D2" s="87"/>
      <c r="E2" s="88"/>
      <c r="F2" s="89"/>
      <c r="G2" s="89"/>
      <c r="H2" s="89"/>
      <c r="I2" s="89"/>
      <c r="J2" s="89"/>
      <c r="K2" s="89"/>
      <c r="L2" s="89"/>
      <c r="M2" s="91"/>
      <c r="N2" s="91"/>
      <c r="O2" s="92"/>
      <c r="P2" s="91"/>
      <c r="Q2" s="93"/>
      <c r="R2" s="93"/>
      <c r="S2" s="89"/>
      <c r="T2" s="88"/>
      <c r="U2" s="89"/>
      <c r="V2" s="89"/>
      <c r="W2" s="91"/>
      <c r="X2" s="91"/>
      <c r="Y2" s="91"/>
      <c r="Z2" s="94"/>
      <c r="AA2" s="57"/>
    </row>
    <row r="3" spans="1:27" s="22" customFormat="1" x14ac:dyDescent="0.2">
      <c r="A3" s="86"/>
      <c r="B3" s="95" t="s">
        <v>0</v>
      </c>
      <c r="C3" s="95"/>
      <c r="D3" s="95"/>
      <c r="E3" s="96"/>
      <c r="F3" s="97"/>
      <c r="G3" s="97"/>
      <c r="H3" s="97"/>
      <c r="I3" s="97"/>
      <c r="J3" s="97"/>
      <c r="K3" s="97"/>
      <c r="L3" s="97"/>
      <c r="M3" s="99"/>
      <c r="N3" s="99"/>
      <c r="O3" s="100"/>
      <c r="P3" s="99"/>
      <c r="Q3" s="101"/>
      <c r="R3" s="101"/>
      <c r="S3" s="97"/>
      <c r="T3" s="126"/>
      <c r="U3" s="97"/>
      <c r="V3" s="97"/>
      <c r="W3" s="99"/>
      <c r="X3" s="99"/>
      <c r="Y3" s="99"/>
      <c r="Z3" s="94"/>
      <c r="AA3" s="57"/>
    </row>
    <row r="4" spans="1:27" s="22" customFormat="1" ht="13.5" thickBot="1" x14ac:dyDescent="0.25">
      <c r="A4" s="86"/>
      <c r="C4" s="95"/>
      <c r="D4" s="95"/>
      <c r="E4" s="96"/>
      <c r="F4" s="97"/>
      <c r="G4" s="97"/>
      <c r="H4" s="97"/>
      <c r="I4" s="97"/>
      <c r="J4" s="97"/>
      <c r="K4" s="97"/>
      <c r="L4" s="97"/>
      <c r="M4" s="99"/>
      <c r="N4" s="99"/>
      <c r="O4" s="100"/>
      <c r="P4" s="99"/>
      <c r="Q4" s="101"/>
      <c r="R4" s="101"/>
      <c r="S4" s="97"/>
      <c r="T4" s="96"/>
      <c r="U4" s="97"/>
      <c r="V4" s="97"/>
      <c r="W4" s="99"/>
      <c r="X4" s="99"/>
      <c r="Y4" s="99"/>
      <c r="Z4" s="94"/>
      <c r="AA4" s="57"/>
    </row>
    <row r="5" spans="1:27" ht="15.75" customHeight="1" thickBot="1" x14ac:dyDescent="0.25">
      <c r="A5" s="26"/>
      <c r="B5" s="102"/>
      <c r="C5" s="102"/>
      <c r="D5" s="127" t="s">
        <v>1</v>
      </c>
      <c r="E5" s="104"/>
      <c r="F5" s="105"/>
      <c r="G5" s="105"/>
      <c r="H5" s="105"/>
      <c r="I5" s="105"/>
      <c r="J5" s="105"/>
      <c r="K5" s="106"/>
      <c r="L5" s="104"/>
      <c r="M5" s="108"/>
      <c r="N5" s="108"/>
      <c r="O5" s="109"/>
      <c r="P5" s="128" t="s">
        <v>19</v>
      </c>
      <c r="Q5" s="129"/>
      <c r="R5" s="130"/>
      <c r="S5" s="131" t="s">
        <v>2</v>
      </c>
      <c r="T5" s="132"/>
      <c r="U5" s="133"/>
      <c r="V5" s="133"/>
      <c r="W5" s="134"/>
      <c r="X5" s="134"/>
      <c r="Y5" s="135"/>
      <c r="Z5" s="111"/>
      <c r="AA5" s="27"/>
    </row>
    <row r="6" spans="1:27" ht="64.5" thickBot="1" x14ac:dyDescent="0.25">
      <c r="A6" s="112" t="s">
        <v>3</v>
      </c>
      <c r="B6" s="113" t="s">
        <v>8</v>
      </c>
      <c r="C6" s="113" t="s">
        <v>4</v>
      </c>
      <c r="D6" s="114" t="s">
        <v>18</v>
      </c>
      <c r="E6" s="115" t="s">
        <v>9</v>
      </c>
      <c r="F6" s="115" t="s">
        <v>5</v>
      </c>
      <c r="G6" s="115" t="s">
        <v>6</v>
      </c>
      <c r="H6" s="113" t="s">
        <v>37</v>
      </c>
      <c r="I6" s="115" t="s">
        <v>38</v>
      </c>
      <c r="J6" s="116" t="s">
        <v>10</v>
      </c>
      <c r="K6" s="115" t="s">
        <v>11</v>
      </c>
      <c r="L6" s="136" t="s">
        <v>27</v>
      </c>
      <c r="M6" s="1" t="s">
        <v>12</v>
      </c>
      <c r="N6" s="1" t="s">
        <v>13</v>
      </c>
      <c r="O6" s="119"/>
      <c r="P6" s="117" t="s">
        <v>644</v>
      </c>
      <c r="Q6" s="117" t="s">
        <v>645</v>
      </c>
      <c r="R6" s="117" t="s">
        <v>646</v>
      </c>
      <c r="S6" s="114" t="s">
        <v>15</v>
      </c>
      <c r="T6" s="115" t="s">
        <v>9</v>
      </c>
      <c r="U6" s="113" t="s">
        <v>39</v>
      </c>
      <c r="V6" s="115" t="s">
        <v>38</v>
      </c>
      <c r="W6" s="117" t="s">
        <v>647</v>
      </c>
      <c r="X6" s="117" t="s">
        <v>648</v>
      </c>
      <c r="Y6" s="117" t="s">
        <v>649</v>
      </c>
      <c r="Z6" s="120" t="s">
        <v>17</v>
      </c>
      <c r="AA6" s="117" t="s">
        <v>7</v>
      </c>
    </row>
    <row r="7" spans="1:27" x14ac:dyDescent="0.2">
      <c r="A7" s="12" t="s">
        <v>650</v>
      </c>
      <c r="B7" s="12" t="s">
        <v>651</v>
      </c>
      <c r="C7" s="12" t="s">
        <v>652</v>
      </c>
      <c r="D7" s="12" t="s">
        <v>653</v>
      </c>
      <c r="E7" s="13" t="s">
        <v>24</v>
      </c>
      <c r="F7" s="13">
        <v>42</v>
      </c>
      <c r="G7" s="13">
        <v>43</v>
      </c>
      <c r="H7" s="13">
        <v>171</v>
      </c>
      <c r="I7" s="13">
        <v>3.92</v>
      </c>
      <c r="J7" s="13">
        <v>100113</v>
      </c>
      <c r="K7" s="13" t="s">
        <v>654</v>
      </c>
      <c r="L7" s="15">
        <v>39.08</v>
      </c>
      <c r="M7" s="16">
        <v>0.4526</v>
      </c>
      <c r="N7" s="14">
        <v>17.690000000000001</v>
      </c>
      <c r="P7" s="14" t="s">
        <v>655</v>
      </c>
      <c r="Q7" s="14">
        <v>90</v>
      </c>
      <c r="R7" s="14">
        <v>85</v>
      </c>
      <c r="S7" s="13" t="s">
        <v>656</v>
      </c>
      <c r="T7" s="13" t="s">
        <v>24</v>
      </c>
      <c r="U7" s="13">
        <v>171</v>
      </c>
      <c r="V7" s="13">
        <v>3.92</v>
      </c>
      <c r="W7" s="14" t="s">
        <v>373</v>
      </c>
      <c r="X7" s="14">
        <v>107.69</v>
      </c>
      <c r="Y7" s="14">
        <v>104.69</v>
      </c>
      <c r="Z7" s="14">
        <v>0</v>
      </c>
    </row>
    <row r="8" spans="1:27" x14ac:dyDescent="0.2">
      <c r="A8" s="12" t="s">
        <v>650</v>
      </c>
      <c r="B8" s="12" t="s">
        <v>657</v>
      </c>
      <c r="C8" s="12" t="s">
        <v>652</v>
      </c>
      <c r="D8" s="12" t="s">
        <v>658</v>
      </c>
      <c r="E8" s="13" t="s">
        <v>24</v>
      </c>
      <c r="F8" s="13">
        <v>42</v>
      </c>
      <c r="G8" s="13">
        <v>43</v>
      </c>
      <c r="H8" s="13">
        <v>171</v>
      </c>
      <c r="I8" s="13">
        <v>3.92</v>
      </c>
      <c r="J8" s="13">
        <v>100113</v>
      </c>
      <c r="K8" s="13" t="s">
        <v>654</v>
      </c>
      <c r="L8" s="15">
        <v>39.08</v>
      </c>
      <c r="M8" s="16">
        <v>0.4526</v>
      </c>
      <c r="N8" s="14">
        <v>17.690000000000001</v>
      </c>
      <c r="P8" s="14" t="s">
        <v>655</v>
      </c>
      <c r="Q8" s="14">
        <v>90</v>
      </c>
      <c r="R8" s="14">
        <v>85</v>
      </c>
      <c r="S8" s="13" t="s">
        <v>659</v>
      </c>
      <c r="T8" s="13" t="s">
        <v>24</v>
      </c>
      <c r="U8" s="13">
        <v>171</v>
      </c>
      <c r="V8" s="13">
        <v>3.92</v>
      </c>
      <c r="W8" s="14" t="s">
        <v>373</v>
      </c>
      <c r="X8" s="14">
        <v>107.69</v>
      </c>
      <c r="Y8" s="14">
        <v>104.69</v>
      </c>
      <c r="Z8" s="14">
        <v>0</v>
      </c>
    </row>
    <row r="9" spans="1:27" x14ac:dyDescent="0.2">
      <c r="A9" s="12" t="s">
        <v>650</v>
      </c>
      <c r="B9" s="12" t="s">
        <v>660</v>
      </c>
      <c r="C9" s="12" t="s">
        <v>652</v>
      </c>
      <c r="D9" s="12" t="s">
        <v>661</v>
      </c>
      <c r="E9" s="13" t="s">
        <v>24</v>
      </c>
      <c r="F9" s="13">
        <v>42</v>
      </c>
      <c r="G9" s="13">
        <v>43</v>
      </c>
      <c r="H9" s="13">
        <v>171</v>
      </c>
      <c r="I9" s="13">
        <v>3.92</v>
      </c>
      <c r="J9" s="13">
        <v>100113</v>
      </c>
      <c r="K9" s="13" t="s">
        <v>654</v>
      </c>
      <c r="L9" s="15">
        <v>39.08</v>
      </c>
      <c r="M9" s="16">
        <v>0.4526</v>
      </c>
      <c r="N9" s="14">
        <v>17.690000000000001</v>
      </c>
      <c r="P9" s="14" t="s">
        <v>655</v>
      </c>
      <c r="Q9" s="14">
        <v>90</v>
      </c>
      <c r="R9" s="14">
        <v>85</v>
      </c>
      <c r="S9" s="13" t="s">
        <v>662</v>
      </c>
      <c r="T9" s="13" t="s">
        <v>24</v>
      </c>
      <c r="U9" s="13">
        <v>171</v>
      </c>
      <c r="V9" s="13">
        <v>3.92</v>
      </c>
      <c r="W9" s="14" t="s">
        <v>373</v>
      </c>
      <c r="X9" s="14">
        <v>107.69</v>
      </c>
      <c r="Y9" s="14">
        <v>104.69</v>
      </c>
    </row>
    <row r="10" spans="1:27" x14ac:dyDescent="0.2">
      <c r="A10" s="12" t="s">
        <v>650</v>
      </c>
      <c r="B10" s="12" t="s">
        <v>663</v>
      </c>
      <c r="C10" s="12" t="s">
        <v>652</v>
      </c>
      <c r="D10" s="12" t="s">
        <v>664</v>
      </c>
      <c r="E10" s="13" t="s">
        <v>24</v>
      </c>
      <c r="F10" s="13">
        <v>30</v>
      </c>
      <c r="G10" s="13">
        <v>31</v>
      </c>
      <c r="H10" s="13">
        <v>171</v>
      </c>
      <c r="I10" s="13">
        <v>2.8</v>
      </c>
      <c r="J10" s="13">
        <v>100113</v>
      </c>
      <c r="K10" s="13" t="s">
        <v>654</v>
      </c>
      <c r="L10" s="15">
        <v>39.08</v>
      </c>
      <c r="M10" s="16">
        <v>0.4526</v>
      </c>
      <c r="N10" s="14">
        <v>17.690000000000001</v>
      </c>
      <c r="P10" s="14" t="s">
        <v>655</v>
      </c>
      <c r="Q10" s="14">
        <v>84</v>
      </c>
      <c r="R10" s="14">
        <v>80</v>
      </c>
      <c r="S10" s="13" t="s">
        <v>665</v>
      </c>
      <c r="T10" s="13" t="s">
        <v>24</v>
      </c>
      <c r="U10" s="13">
        <v>171</v>
      </c>
      <c r="V10" s="13">
        <v>2.8</v>
      </c>
      <c r="W10" s="14" t="s">
        <v>373</v>
      </c>
      <c r="X10" s="14">
        <v>101.69</v>
      </c>
      <c r="Y10" s="14">
        <v>99.69</v>
      </c>
      <c r="Z10" s="14">
        <v>0</v>
      </c>
    </row>
    <row r="11" spans="1:27" x14ac:dyDescent="0.2">
      <c r="A11" s="12" t="s">
        <v>650</v>
      </c>
      <c r="B11" s="12" t="s">
        <v>666</v>
      </c>
      <c r="C11" s="12" t="s">
        <v>652</v>
      </c>
      <c r="D11" s="12" t="s">
        <v>667</v>
      </c>
      <c r="E11" s="13" t="s">
        <v>24</v>
      </c>
      <c r="F11" s="13">
        <v>42</v>
      </c>
      <c r="G11" s="13">
        <v>43</v>
      </c>
      <c r="H11" s="13">
        <v>171</v>
      </c>
      <c r="I11" s="13">
        <v>3.92</v>
      </c>
      <c r="J11" s="13">
        <v>100113</v>
      </c>
      <c r="K11" s="13" t="s">
        <v>654</v>
      </c>
      <c r="L11" s="15">
        <v>39.08</v>
      </c>
      <c r="M11" s="16">
        <v>0.4526</v>
      </c>
      <c r="N11" s="14">
        <v>17.690000000000001</v>
      </c>
      <c r="P11" s="14" t="s">
        <v>655</v>
      </c>
      <c r="Q11" s="14">
        <v>90</v>
      </c>
      <c r="R11" s="14">
        <v>87</v>
      </c>
      <c r="S11" s="13" t="s">
        <v>668</v>
      </c>
      <c r="T11" s="13" t="s">
        <v>24</v>
      </c>
      <c r="U11" s="13">
        <v>171</v>
      </c>
      <c r="V11" s="13">
        <v>3.92</v>
      </c>
      <c r="W11" s="14" t="s">
        <v>373</v>
      </c>
      <c r="X11" s="14">
        <v>107.69</v>
      </c>
      <c r="Y11" s="14">
        <v>104.69</v>
      </c>
    </row>
    <row r="12" spans="1:27" x14ac:dyDescent="0.2">
      <c r="A12" s="12" t="s">
        <v>650</v>
      </c>
      <c r="B12" s="12" t="s">
        <v>669</v>
      </c>
      <c r="C12" s="12" t="s">
        <v>652</v>
      </c>
      <c r="D12" s="12" t="s">
        <v>670</v>
      </c>
      <c r="E12" s="13" t="s">
        <v>24</v>
      </c>
      <c r="F12" s="13">
        <v>42</v>
      </c>
      <c r="G12" s="13">
        <v>43</v>
      </c>
      <c r="H12" s="13">
        <v>171</v>
      </c>
      <c r="I12" s="13">
        <v>3.92</v>
      </c>
      <c r="J12" s="13">
        <v>100113</v>
      </c>
      <c r="K12" s="13" t="s">
        <v>654</v>
      </c>
      <c r="L12" s="15">
        <v>39.08</v>
      </c>
      <c r="M12" s="16">
        <v>0.4526</v>
      </c>
      <c r="N12" s="14">
        <v>17.690000000000001</v>
      </c>
      <c r="P12" s="14" t="s">
        <v>655</v>
      </c>
      <c r="Q12" s="14">
        <v>90</v>
      </c>
      <c r="R12" s="14">
        <v>87</v>
      </c>
      <c r="S12" s="13" t="s">
        <v>671</v>
      </c>
      <c r="T12" s="13" t="s">
        <v>24</v>
      </c>
      <c r="U12" s="13">
        <v>171</v>
      </c>
      <c r="V12" s="13">
        <v>3.92</v>
      </c>
      <c r="W12" s="14" t="s">
        <v>373</v>
      </c>
      <c r="X12" s="14">
        <v>107.69</v>
      </c>
      <c r="Y12" s="14">
        <v>104.69</v>
      </c>
    </row>
    <row r="13" spans="1:27" x14ac:dyDescent="0.2">
      <c r="A13" s="12" t="s">
        <v>650</v>
      </c>
      <c r="B13" s="12" t="s">
        <v>672</v>
      </c>
      <c r="C13" s="12" t="s">
        <v>652</v>
      </c>
      <c r="D13" s="12" t="s">
        <v>673</v>
      </c>
      <c r="E13" s="13" t="s">
        <v>24</v>
      </c>
      <c r="F13" s="13">
        <v>42</v>
      </c>
      <c r="G13" s="13">
        <v>43</v>
      </c>
      <c r="H13" s="13">
        <v>171</v>
      </c>
      <c r="I13" s="13">
        <v>3.92</v>
      </c>
      <c r="J13" s="13">
        <v>100113</v>
      </c>
      <c r="K13" s="13" t="s">
        <v>654</v>
      </c>
      <c r="L13" s="15">
        <v>39.08</v>
      </c>
      <c r="M13" s="16">
        <v>0.4526</v>
      </c>
      <c r="N13" s="14">
        <v>17.690000000000001</v>
      </c>
      <c r="P13" s="14" t="s">
        <v>655</v>
      </c>
      <c r="Q13" s="14">
        <v>90</v>
      </c>
      <c r="R13" s="14">
        <v>87</v>
      </c>
      <c r="S13" s="13" t="s">
        <v>674</v>
      </c>
      <c r="T13" s="13" t="s">
        <v>24</v>
      </c>
      <c r="U13" s="13">
        <v>171</v>
      </c>
      <c r="V13" s="13">
        <v>3.92</v>
      </c>
      <c r="W13" s="14" t="s">
        <v>373</v>
      </c>
      <c r="X13" s="14">
        <v>107.69</v>
      </c>
      <c r="Y13" s="14">
        <v>104.69</v>
      </c>
    </row>
    <row r="14" spans="1:27" x14ac:dyDescent="0.2">
      <c r="A14" s="12" t="s">
        <v>650</v>
      </c>
      <c r="B14" s="12" t="s">
        <v>675</v>
      </c>
      <c r="C14" s="12" t="s">
        <v>652</v>
      </c>
      <c r="D14" s="12" t="s">
        <v>676</v>
      </c>
      <c r="E14" s="13" t="s">
        <v>24</v>
      </c>
      <c r="F14" s="13">
        <v>42</v>
      </c>
      <c r="G14" s="13">
        <v>43</v>
      </c>
      <c r="H14" s="13">
        <v>171</v>
      </c>
      <c r="I14" s="13">
        <v>3.92</v>
      </c>
      <c r="J14" s="13">
        <v>100113</v>
      </c>
      <c r="K14" s="13" t="s">
        <v>654</v>
      </c>
      <c r="L14" s="15">
        <v>39.08</v>
      </c>
      <c r="M14" s="16">
        <v>0.4526</v>
      </c>
      <c r="N14" s="14">
        <v>17.690000000000001</v>
      </c>
      <c r="P14" s="14" t="s">
        <v>655</v>
      </c>
      <c r="Q14" s="14">
        <v>90</v>
      </c>
      <c r="R14" s="14">
        <v>87</v>
      </c>
      <c r="S14" s="13" t="s">
        <v>677</v>
      </c>
      <c r="T14" s="13" t="s">
        <v>24</v>
      </c>
      <c r="U14" s="13">
        <v>171</v>
      </c>
      <c r="V14" s="13">
        <v>3.92</v>
      </c>
      <c r="W14" s="14" t="s">
        <v>373</v>
      </c>
      <c r="X14" s="14">
        <v>107.69</v>
      </c>
      <c r="Y14" s="14">
        <v>104.69</v>
      </c>
    </row>
    <row r="15" spans="1:27" x14ac:dyDescent="0.2">
      <c r="A15" s="12" t="s">
        <v>650</v>
      </c>
      <c r="B15" s="12" t="s">
        <v>678</v>
      </c>
      <c r="C15" s="12" t="s">
        <v>652</v>
      </c>
      <c r="D15" s="12" t="s">
        <v>679</v>
      </c>
      <c r="E15" s="13" t="s">
        <v>24</v>
      </c>
      <c r="F15" s="13">
        <v>42</v>
      </c>
      <c r="G15" s="13">
        <v>43</v>
      </c>
      <c r="H15" s="13">
        <v>171</v>
      </c>
      <c r="I15" s="13">
        <v>3.92</v>
      </c>
      <c r="J15" s="13">
        <v>100113</v>
      </c>
      <c r="K15" s="13" t="s">
        <v>654</v>
      </c>
      <c r="L15" s="15">
        <v>39.08</v>
      </c>
      <c r="M15" s="16">
        <v>0.4526</v>
      </c>
      <c r="N15" s="14">
        <v>17.690000000000001</v>
      </c>
      <c r="P15" s="14" t="s">
        <v>655</v>
      </c>
      <c r="Q15" s="14">
        <v>90</v>
      </c>
      <c r="R15" s="14">
        <v>87</v>
      </c>
      <c r="S15" s="13" t="s">
        <v>680</v>
      </c>
      <c r="T15" s="13" t="s">
        <v>24</v>
      </c>
      <c r="U15" s="13">
        <v>171</v>
      </c>
      <c r="V15" s="13">
        <v>3.92</v>
      </c>
      <c r="W15" s="14" t="s">
        <v>373</v>
      </c>
      <c r="X15" s="14">
        <v>107.69</v>
      </c>
      <c r="Y15" s="14">
        <v>104.69</v>
      </c>
    </row>
    <row r="16" spans="1:27" x14ac:dyDescent="0.2">
      <c r="A16" s="12" t="s">
        <v>650</v>
      </c>
      <c r="B16" s="12" t="s">
        <v>681</v>
      </c>
      <c r="C16" s="12" t="s">
        <v>652</v>
      </c>
      <c r="D16" s="12" t="s">
        <v>682</v>
      </c>
      <c r="E16" s="13" t="s">
        <v>24</v>
      </c>
      <c r="F16" s="13">
        <v>42</v>
      </c>
      <c r="G16" s="13">
        <v>43</v>
      </c>
      <c r="H16" s="13">
        <v>171</v>
      </c>
      <c r="I16" s="13">
        <v>3.92</v>
      </c>
      <c r="J16" s="13">
        <v>100113</v>
      </c>
      <c r="K16" s="13" t="s">
        <v>654</v>
      </c>
      <c r="L16" s="15">
        <v>39.08</v>
      </c>
      <c r="M16" s="16">
        <v>0.4526</v>
      </c>
      <c r="N16" s="14">
        <v>17.690000000000001</v>
      </c>
      <c r="P16" s="14" t="s">
        <v>655</v>
      </c>
      <c r="Q16" s="14">
        <v>90</v>
      </c>
      <c r="R16" s="14">
        <v>87</v>
      </c>
      <c r="S16" s="13" t="s">
        <v>683</v>
      </c>
      <c r="T16" s="13" t="s">
        <v>24</v>
      </c>
      <c r="U16" s="13">
        <v>171</v>
      </c>
      <c r="V16" s="13">
        <v>3.92</v>
      </c>
      <c r="W16" s="14" t="s">
        <v>373</v>
      </c>
      <c r="X16" s="14">
        <v>107.69</v>
      </c>
      <c r="Y16" s="14">
        <v>104.69</v>
      </c>
    </row>
    <row r="17" spans="1:25" x14ac:dyDescent="0.2">
      <c r="A17" s="12" t="s">
        <v>650</v>
      </c>
      <c r="B17" s="12" t="s">
        <v>684</v>
      </c>
      <c r="C17" s="12" t="s">
        <v>652</v>
      </c>
      <c r="D17" s="12" t="s">
        <v>685</v>
      </c>
      <c r="E17" s="13" t="s">
        <v>24</v>
      </c>
      <c r="F17" s="13">
        <v>15</v>
      </c>
      <c r="G17" s="13">
        <v>16</v>
      </c>
      <c r="H17" s="13">
        <v>96</v>
      </c>
      <c r="I17" s="13">
        <v>2.5</v>
      </c>
      <c r="J17" s="13">
        <v>100113</v>
      </c>
      <c r="K17" s="13" t="s">
        <v>654</v>
      </c>
      <c r="L17" s="13">
        <v>14.32</v>
      </c>
      <c r="M17" s="16">
        <v>0.4526</v>
      </c>
      <c r="N17" s="14">
        <v>6.48</v>
      </c>
      <c r="P17" s="14" t="s">
        <v>655</v>
      </c>
      <c r="Q17" s="14">
        <v>47</v>
      </c>
      <c r="R17" s="14">
        <v>45</v>
      </c>
      <c r="S17" s="13" t="s">
        <v>686</v>
      </c>
      <c r="T17" s="13" t="s">
        <v>24</v>
      </c>
      <c r="U17" s="13">
        <v>96</v>
      </c>
      <c r="V17" s="13">
        <v>2.5</v>
      </c>
      <c r="W17" s="14" t="s">
        <v>373</v>
      </c>
      <c r="X17" s="14">
        <v>53.48</v>
      </c>
      <c r="Y17" s="14">
        <v>50.48</v>
      </c>
    </row>
    <row r="18" spans="1:25" x14ac:dyDescent="0.2">
      <c r="A18" s="12" t="s">
        <v>650</v>
      </c>
      <c r="B18" s="12" t="s">
        <v>687</v>
      </c>
      <c r="C18" s="12" t="s">
        <v>652</v>
      </c>
      <c r="D18" s="238" t="s">
        <v>688</v>
      </c>
      <c r="E18" s="13" t="s">
        <v>24</v>
      </c>
      <c r="F18" s="13">
        <v>42</v>
      </c>
      <c r="G18" s="13">
        <v>43</v>
      </c>
      <c r="H18" s="13">
        <v>240</v>
      </c>
      <c r="I18" s="13">
        <v>2.8</v>
      </c>
      <c r="J18" s="13">
        <v>100113</v>
      </c>
      <c r="K18" s="13" t="s">
        <v>654</v>
      </c>
      <c r="L18" s="15">
        <v>40.22</v>
      </c>
      <c r="M18" s="16">
        <v>0.4526</v>
      </c>
      <c r="N18" s="14">
        <v>18.2</v>
      </c>
      <c r="P18" s="14">
        <v>96</v>
      </c>
      <c r="Q18" s="14">
        <v>98</v>
      </c>
      <c r="R18" s="14">
        <v>95</v>
      </c>
      <c r="S18" s="13" t="s">
        <v>689</v>
      </c>
      <c r="T18" s="13" t="s">
        <v>24</v>
      </c>
      <c r="U18" s="13">
        <v>240</v>
      </c>
      <c r="V18" s="13">
        <v>2.8</v>
      </c>
      <c r="W18" s="14">
        <v>114.2</v>
      </c>
      <c r="X18" s="14">
        <v>116.2</v>
      </c>
      <c r="Y18" s="14">
        <v>113.2</v>
      </c>
    </row>
    <row r="19" spans="1:25" x14ac:dyDescent="0.2">
      <c r="A19" s="12" t="s">
        <v>650</v>
      </c>
      <c r="B19" s="12" t="s">
        <v>690</v>
      </c>
      <c r="C19" s="12" t="s">
        <v>652</v>
      </c>
      <c r="D19" s="238" t="s">
        <v>691</v>
      </c>
      <c r="E19" s="13" t="s">
        <v>24</v>
      </c>
      <c r="F19" s="13">
        <v>42</v>
      </c>
      <c r="G19" s="13">
        <v>43</v>
      </c>
      <c r="H19" s="13">
        <v>240</v>
      </c>
      <c r="I19" s="13">
        <v>2.8</v>
      </c>
      <c r="J19" s="13">
        <v>100113</v>
      </c>
      <c r="K19" s="13" t="s">
        <v>654</v>
      </c>
      <c r="L19" s="15">
        <v>40.22</v>
      </c>
      <c r="M19" s="16">
        <v>0.4526</v>
      </c>
      <c r="N19" s="14">
        <v>18.2</v>
      </c>
      <c r="P19" s="14">
        <v>96</v>
      </c>
      <c r="Q19" s="14">
        <v>98</v>
      </c>
      <c r="R19" s="14">
        <v>95</v>
      </c>
      <c r="S19" s="13" t="s">
        <v>692</v>
      </c>
      <c r="T19" s="13" t="s">
        <v>24</v>
      </c>
      <c r="U19" s="13">
        <v>240</v>
      </c>
      <c r="V19" s="13">
        <v>2.8</v>
      </c>
      <c r="W19" s="14">
        <v>114.2</v>
      </c>
      <c r="X19" s="14">
        <v>116.2</v>
      </c>
      <c r="Y19" s="14">
        <v>113.2</v>
      </c>
    </row>
    <row r="20" spans="1:25" x14ac:dyDescent="0.2">
      <c r="A20" s="12" t="s">
        <v>650</v>
      </c>
      <c r="B20" s="12" t="s">
        <v>693</v>
      </c>
      <c r="C20" s="12" t="s">
        <v>652</v>
      </c>
      <c r="D20" s="238" t="s">
        <v>694</v>
      </c>
      <c r="E20" s="13" t="s">
        <v>24</v>
      </c>
      <c r="F20" s="13">
        <v>40</v>
      </c>
      <c r="G20" s="13">
        <v>41</v>
      </c>
      <c r="H20" s="13">
        <v>320</v>
      </c>
      <c r="I20" s="13">
        <v>2</v>
      </c>
      <c r="J20" s="13">
        <v>100113</v>
      </c>
      <c r="K20" s="13" t="s">
        <v>654</v>
      </c>
      <c r="L20" s="15">
        <v>53.57</v>
      </c>
      <c r="M20" s="16">
        <v>0.4526</v>
      </c>
      <c r="N20" s="14">
        <v>18.2</v>
      </c>
      <c r="P20" s="14">
        <v>114.8</v>
      </c>
      <c r="Q20" s="14">
        <v>116.8</v>
      </c>
      <c r="R20" s="14">
        <v>112.8</v>
      </c>
      <c r="S20" s="13" t="s">
        <v>695</v>
      </c>
      <c r="T20" s="13" t="s">
        <v>24</v>
      </c>
      <c r="U20" s="13">
        <v>320</v>
      </c>
      <c r="V20" s="13">
        <v>2</v>
      </c>
      <c r="W20" s="14">
        <v>139.05000000000001</v>
      </c>
      <c r="X20" s="14">
        <v>141.05000000000001</v>
      </c>
      <c r="Y20" s="14">
        <v>138.05000000000001</v>
      </c>
    </row>
    <row r="21" spans="1:25" x14ac:dyDescent="0.2">
      <c r="A21" s="12" t="s">
        <v>650</v>
      </c>
      <c r="B21" s="12" t="s">
        <v>696</v>
      </c>
      <c r="C21" s="12" t="s">
        <v>652</v>
      </c>
      <c r="D21" s="238" t="s">
        <v>697</v>
      </c>
      <c r="E21" s="13" t="s">
        <v>24</v>
      </c>
      <c r="F21" s="13">
        <v>42</v>
      </c>
      <c r="G21" s="13">
        <v>43</v>
      </c>
      <c r="H21" s="13">
        <v>240</v>
      </c>
      <c r="I21" s="13">
        <v>2.8</v>
      </c>
      <c r="J21" s="13">
        <v>100113</v>
      </c>
      <c r="K21" s="13" t="s">
        <v>654</v>
      </c>
      <c r="L21" s="15">
        <v>40.22</v>
      </c>
      <c r="M21" s="16">
        <v>0.4526</v>
      </c>
      <c r="N21" s="14">
        <v>18.2</v>
      </c>
      <c r="P21" s="14">
        <v>96</v>
      </c>
      <c r="Q21" s="14">
        <v>98</v>
      </c>
      <c r="R21" s="14">
        <v>95</v>
      </c>
      <c r="S21" s="13" t="s">
        <v>698</v>
      </c>
      <c r="T21" s="13" t="s">
        <v>24</v>
      </c>
      <c r="U21" s="13">
        <v>240</v>
      </c>
      <c r="V21" s="13">
        <v>2.8</v>
      </c>
      <c r="W21" s="14">
        <v>114.2</v>
      </c>
      <c r="X21" s="14">
        <v>116.2</v>
      </c>
      <c r="Y21" s="14">
        <v>113.2</v>
      </c>
    </row>
    <row r="22" spans="1:25" x14ac:dyDescent="0.2">
      <c r="A22" s="12" t="s">
        <v>650</v>
      </c>
      <c r="B22" s="12" t="s">
        <v>699</v>
      </c>
      <c r="C22" s="12" t="s">
        <v>652</v>
      </c>
      <c r="D22" s="238" t="s">
        <v>700</v>
      </c>
      <c r="E22" s="13" t="s">
        <v>24</v>
      </c>
      <c r="F22" s="13">
        <v>42</v>
      </c>
      <c r="G22" s="13">
        <v>43</v>
      </c>
      <c r="H22" s="13">
        <v>240</v>
      </c>
      <c r="I22" s="13">
        <v>2.8</v>
      </c>
      <c r="J22" s="13">
        <v>100113</v>
      </c>
      <c r="K22" s="13" t="s">
        <v>654</v>
      </c>
      <c r="L22" s="15">
        <v>40.22</v>
      </c>
      <c r="M22" s="16">
        <v>0.4526</v>
      </c>
      <c r="N22" s="14">
        <v>18.2</v>
      </c>
      <c r="P22" s="14" t="s">
        <v>655</v>
      </c>
      <c r="Q22" s="14" t="s">
        <v>655</v>
      </c>
      <c r="R22" s="14" t="s">
        <v>655</v>
      </c>
      <c r="S22" s="13" t="s">
        <v>701</v>
      </c>
      <c r="T22" s="13" t="s">
        <v>24</v>
      </c>
      <c r="U22" s="13">
        <v>240</v>
      </c>
      <c r="V22" s="13">
        <v>2.8</v>
      </c>
      <c r="W22" s="14" t="s">
        <v>373</v>
      </c>
      <c r="X22" s="14" t="s">
        <v>373</v>
      </c>
      <c r="Y22" s="14" t="s">
        <v>373</v>
      </c>
    </row>
    <row r="23" spans="1:25" x14ac:dyDescent="0.2">
      <c r="A23" s="12" t="s">
        <v>650</v>
      </c>
      <c r="B23" s="12" t="s">
        <v>702</v>
      </c>
      <c r="C23" s="12" t="s">
        <v>652</v>
      </c>
      <c r="D23" s="238" t="s">
        <v>703</v>
      </c>
      <c r="E23" s="13" t="s">
        <v>24</v>
      </c>
      <c r="F23" s="13">
        <v>42</v>
      </c>
      <c r="G23" s="13">
        <v>43</v>
      </c>
      <c r="H23" s="13">
        <v>240</v>
      </c>
      <c r="I23" s="13">
        <v>2.8</v>
      </c>
      <c r="J23" s="13">
        <v>100113</v>
      </c>
      <c r="K23" s="13" t="s">
        <v>654</v>
      </c>
      <c r="L23" s="15">
        <v>40.22</v>
      </c>
      <c r="M23" s="16">
        <v>0.4526</v>
      </c>
      <c r="N23" s="14">
        <v>18.2</v>
      </c>
      <c r="P23" s="14">
        <v>96</v>
      </c>
      <c r="Q23" s="14">
        <v>98</v>
      </c>
      <c r="S23" s="13" t="s">
        <v>704</v>
      </c>
      <c r="T23" s="13" t="s">
        <v>24</v>
      </c>
      <c r="U23" s="13">
        <v>240</v>
      </c>
      <c r="V23" s="13">
        <v>2.8</v>
      </c>
      <c r="W23" s="14">
        <v>114.2</v>
      </c>
      <c r="X23" s="14">
        <v>116.2</v>
      </c>
      <c r="Y23" s="14">
        <v>113.2</v>
      </c>
    </row>
  </sheetData>
  <protectedRanges>
    <protectedRange password="8F60" sqref="Z6" name="Calculations_40"/>
  </protectedRanges>
  <mergeCells count="1">
    <mergeCell ref="P5:Q5"/>
  </mergeCells>
  <conditionalFormatting sqref="D1:D6">
    <cfRule type="duplicateValues" dxfId="249" priority="2"/>
  </conditionalFormatting>
  <conditionalFormatting sqref="T6">
    <cfRule type="duplicateValues" dxfId="248" priority="1"/>
  </conditionalFormatting>
  <conditionalFormatting sqref="E1:E6">
    <cfRule type="duplicateValues" dxfId="247" priority="3"/>
  </conditionalFormatting>
  <conditionalFormatting sqref="T1:T5 S1:S6">
    <cfRule type="duplicateValues" dxfId="246" priority="4"/>
  </conditionalFormatting>
  <pageMargins left="0.7" right="0.7" top="0.75" bottom="0.75" header="0.3" footer="0.3"/>
  <legacyDrawing r:id="rId1"/>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9B1D89-4C4C-4BF4-AC16-04909F0466E1}">
  <dimension ref="A1:T15"/>
  <sheetViews>
    <sheetView workbookViewId="0">
      <pane xSplit="3" ySplit="6" topLeftCell="J7" activePane="bottomRight" state="frozen"/>
      <selection pane="topRight" activeCell="F1" sqref="F1"/>
      <selection pane="bottomLeft" activeCell="A7" sqref="A7"/>
      <selection pane="bottomRight" sqref="A1:XFD1048576"/>
    </sheetView>
  </sheetViews>
  <sheetFormatPr defaultColWidth="9.28515625" defaultRowHeight="12.75" x14ac:dyDescent="0.2"/>
  <cols>
    <col min="1" max="1" width="11.85546875" style="12" customWidth="1"/>
    <col min="2" max="2" width="46.85546875" style="12" customWidth="1"/>
    <col min="3" max="3" width="27.28515625" style="12" bestFit="1" customWidth="1"/>
    <col min="4" max="6" width="10.28515625" style="13" bestFit="1" customWidth="1"/>
    <col min="7" max="7" width="8.42578125" style="13" bestFit="1" customWidth="1"/>
    <col min="8" max="8" width="7.42578125" style="13" bestFit="1" customWidth="1"/>
    <col min="9" max="9" width="9.28515625" style="13"/>
    <col min="10" max="10" width="22" style="13" bestFit="1" customWidth="1"/>
    <col min="11" max="11" width="20.7109375" style="13" customWidth="1"/>
    <col min="12" max="12" width="21.7109375" style="13" customWidth="1"/>
    <col min="13" max="13" width="20.7109375" style="13" customWidth="1"/>
    <col min="14" max="14" width="10.28515625" style="15" bestFit="1" customWidth="1"/>
    <col min="15" max="16" width="8.5703125" style="14" bestFit="1" customWidth="1"/>
    <col min="17" max="17" width="5.7109375" style="17" customWidth="1"/>
    <col min="18" max="18" width="16" style="14" bestFit="1" customWidth="1"/>
    <col min="19" max="19" width="15.7109375" style="14" bestFit="1" customWidth="1"/>
    <col min="20" max="20" width="6.5703125" style="13" bestFit="1" customWidth="1"/>
    <col min="21" max="16384" width="9.28515625" style="12"/>
  </cols>
  <sheetData>
    <row r="1" spans="1:20" s="22" customFormat="1" x14ac:dyDescent="0.2">
      <c r="A1" s="77"/>
      <c r="B1" s="78" t="s">
        <v>41</v>
      </c>
      <c r="C1" s="78"/>
      <c r="D1" s="78"/>
      <c r="E1" s="79"/>
      <c r="F1" s="79"/>
      <c r="G1" s="79"/>
      <c r="H1" s="79"/>
      <c r="I1" s="79"/>
      <c r="J1" s="79"/>
      <c r="K1" s="79"/>
      <c r="L1" s="79"/>
      <c r="M1" s="79"/>
      <c r="N1" s="80"/>
      <c r="O1" s="81"/>
      <c r="P1" s="81"/>
      <c r="Q1" s="82"/>
      <c r="R1" s="83"/>
      <c r="S1" s="84"/>
      <c r="T1" s="85"/>
    </row>
    <row r="2" spans="1:20" s="22" customFormat="1" x14ac:dyDescent="0.2">
      <c r="A2" s="86"/>
      <c r="B2" s="87" t="s">
        <v>40</v>
      </c>
      <c r="C2" s="87"/>
      <c r="D2" s="87"/>
      <c r="E2" s="88"/>
      <c r="F2" s="89"/>
      <c r="G2" s="89"/>
      <c r="H2" s="89"/>
      <c r="I2" s="89"/>
      <c r="J2" s="89"/>
      <c r="K2" s="89"/>
      <c r="L2" s="89"/>
      <c r="M2" s="89"/>
      <c r="N2" s="90"/>
      <c r="O2" s="91"/>
      <c r="P2" s="91"/>
      <c r="Q2" s="92"/>
      <c r="R2" s="93"/>
      <c r="S2" s="94"/>
      <c r="T2" s="57"/>
    </row>
    <row r="3" spans="1:20" s="22" customFormat="1" x14ac:dyDescent="0.2">
      <c r="A3" s="86"/>
      <c r="B3" s="95" t="s">
        <v>0</v>
      </c>
      <c r="C3" s="95"/>
      <c r="D3" s="95"/>
      <c r="E3" s="96"/>
      <c r="F3" s="97"/>
      <c r="G3" s="97"/>
      <c r="H3" s="97"/>
      <c r="I3" s="97"/>
      <c r="J3" s="97"/>
      <c r="K3" s="97"/>
      <c r="L3" s="97"/>
      <c r="M3" s="97"/>
      <c r="N3" s="98"/>
      <c r="O3" s="99"/>
      <c r="P3" s="99"/>
      <c r="Q3" s="100"/>
      <c r="R3" s="101"/>
      <c r="S3" s="94"/>
      <c r="T3" s="57"/>
    </row>
    <row r="4" spans="1:20" s="22" customFormat="1" ht="13.5" thickBot="1" x14ac:dyDescent="0.25">
      <c r="A4" s="86"/>
      <c r="B4" s="95"/>
      <c r="C4" s="95"/>
      <c r="D4" s="96"/>
      <c r="E4" s="97"/>
      <c r="F4" s="97"/>
      <c r="G4" s="97"/>
      <c r="H4" s="97"/>
      <c r="I4" s="97"/>
      <c r="J4" s="97"/>
      <c r="K4" s="97"/>
      <c r="L4" s="97"/>
      <c r="M4" s="97"/>
      <c r="N4" s="98"/>
      <c r="O4" s="99"/>
      <c r="P4" s="99"/>
      <c r="Q4" s="100"/>
      <c r="R4" s="101"/>
      <c r="S4" s="94"/>
      <c r="T4" s="57"/>
    </row>
    <row r="5" spans="1:20" ht="15.75" customHeight="1" thickBot="1" x14ac:dyDescent="0.25">
      <c r="A5" s="26"/>
      <c r="B5" s="102"/>
      <c r="C5" s="103" t="s">
        <v>1</v>
      </c>
      <c r="D5" s="104"/>
      <c r="E5" s="105"/>
      <c r="F5" s="105"/>
      <c r="G5" s="105"/>
      <c r="H5" s="105"/>
      <c r="I5" s="105"/>
      <c r="J5" s="106"/>
      <c r="K5" s="106"/>
      <c r="L5" s="106"/>
      <c r="M5" s="106"/>
      <c r="N5" s="107"/>
      <c r="O5" s="108"/>
      <c r="P5" s="108"/>
      <c r="Q5" s="109"/>
      <c r="R5" s="110" t="s">
        <v>14</v>
      </c>
      <c r="S5" s="111"/>
      <c r="T5" s="27"/>
    </row>
    <row r="6" spans="1:20" ht="64.5" thickBot="1" x14ac:dyDescent="0.25">
      <c r="A6" s="112" t="s">
        <v>3</v>
      </c>
      <c r="B6" s="113" t="s">
        <v>8</v>
      </c>
      <c r="C6" s="114" t="s">
        <v>18</v>
      </c>
      <c r="D6" s="115" t="s">
        <v>9</v>
      </c>
      <c r="E6" s="115" t="s">
        <v>5</v>
      </c>
      <c r="F6" s="115" t="s">
        <v>20</v>
      </c>
      <c r="G6" s="113" t="s">
        <v>37</v>
      </c>
      <c r="H6" s="115" t="s">
        <v>38</v>
      </c>
      <c r="I6" s="116" t="s">
        <v>10</v>
      </c>
      <c r="J6" s="115" t="s">
        <v>11</v>
      </c>
      <c r="K6" s="117" t="s">
        <v>705</v>
      </c>
      <c r="L6" s="118" t="s">
        <v>29</v>
      </c>
      <c r="M6" s="117" t="s">
        <v>30</v>
      </c>
      <c r="N6" s="2" t="s">
        <v>27</v>
      </c>
      <c r="O6" s="1" t="s">
        <v>12</v>
      </c>
      <c r="P6" s="1" t="s">
        <v>13</v>
      </c>
      <c r="Q6" s="119"/>
      <c r="R6" s="1" t="s">
        <v>16</v>
      </c>
      <c r="S6" s="120" t="s">
        <v>17</v>
      </c>
      <c r="T6" s="117" t="s">
        <v>7</v>
      </c>
    </row>
    <row r="7" spans="1:20" x14ac:dyDescent="0.2">
      <c r="A7" s="12" t="s">
        <v>706</v>
      </c>
      <c r="B7" s="26" t="s">
        <v>707</v>
      </c>
      <c r="C7" s="27">
        <v>9116</v>
      </c>
      <c r="D7" s="27">
        <v>9116</v>
      </c>
      <c r="E7" s="27" t="s">
        <v>708</v>
      </c>
      <c r="F7" s="27" t="s">
        <v>709</v>
      </c>
      <c r="G7" s="13">
        <v>96</v>
      </c>
      <c r="H7" s="26" t="s">
        <v>710</v>
      </c>
      <c r="I7" s="13">
        <v>110149</v>
      </c>
      <c r="J7" s="13" t="s">
        <v>711</v>
      </c>
      <c r="K7" s="13">
        <v>19.71</v>
      </c>
      <c r="N7" s="13">
        <v>15</v>
      </c>
      <c r="O7" s="239">
        <v>0.2722</v>
      </c>
      <c r="P7" s="14">
        <v>4.08</v>
      </c>
      <c r="R7" s="14">
        <v>4.08</v>
      </c>
      <c r="S7" s="14" t="s">
        <v>712</v>
      </c>
    </row>
    <row r="8" spans="1:20" x14ac:dyDescent="0.2">
      <c r="A8" s="12" t="s">
        <v>706</v>
      </c>
      <c r="B8" s="26" t="s">
        <v>713</v>
      </c>
      <c r="C8" s="27">
        <v>9117</v>
      </c>
      <c r="D8" s="27">
        <v>9117</v>
      </c>
      <c r="E8" s="27" t="s">
        <v>708</v>
      </c>
      <c r="F8" s="27" t="s">
        <v>709</v>
      </c>
      <c r="G8" s="13">
        <v>96</v>
      </c>
      <c r="H8" s="26" t="s">
        <v>710</v>
      </c>
      <c r="I8" s="13">
        <v>110149</v>
      </c>
      <c r="J8" s="13" t="s">
        <v>711</v>
      </c>
      <c r="K8" s="13">
        <v>19.71</v>
      </c>
      <c r="N8" s="13">
        <v>15</v>
      </c>
      <c r="O8" s="239">
        <v>0.2722</v>
      </c>
      <c r="P8" s="14">
        <v>4.08</v>
      </c>
      <c r="R8" s="14">
        <v>4.08</v>
      </c>
      <c r="S8" s="14" t="s">
        <v>712</v>
      </c>
    </row>
    <row r="9" spans="1:20" x14ac:dyDescent="0.2">
      <c r="A9" s="12" t="s">
        <v>706</v>
      </c>
      <c r="B9" s="26" t="s">
        <v>714</v>
      </c>
      <c r="C9" s="27">
        <v>9118</v>
      </c>
      <c r="D9" s="27">
        <v>9118</v>
      </c>
      <c r="E9" s="27" t="s">
        <v>708</v>
      </c>
      <c r="F9" s="27" t="s">
        <v>709</v>
      </c>
      <c r="G9" s="13">
        <v>96</v>
      </c>
      <c r="H9" s="26" t="s">
        <v>710</v>
      </c>
      <c r="I9" s="13">
        <v>110149</v>
      </c>
      <c r="J9" s="13" t="s">
        <v>711</v>
      </c>
      <c r="K9" s="13">
        <v>19.71</v>
      </c>
      <c r="N9" s="13">
        <v>15</v>
      </c>
      <c r="O9" s="239">
        <v>0.2722</v>
      </c>
      <c r="P9" s="14">
        <v>4.08</v>
      </c>
      <c r="R9" s="14">
        <v>4.08</v>
      </c>
      <c r="S9" s="14" t="s">
        <v>712</v>
      </c>
    </row>
    <row r="10" spans="1:20" x14ac:dyDescent="0.2">
      <c r="A10" s="12" t="s">
        <v>706</v>
      </c>
      <c r="B10" s="26" t="s">
        <v>715</v>
      </c>
      <c r="C10" s="27">
        <v>9119</v>
      </c>
      <c r="D10" s="27">
        <v>9119</v>
      </c>
      <c r="E10" s="27" t="s">
        <v>708</v>
      </c>
      <c r="F10" s="27" t="s">
        <v>709</v>
      </c>
      <c r="G10" s="13">
        <v>96</v>
      </c>
      <c r="H10" s="26" t="s">
        <v>710</v>
      </c>
      <c r="I10" s="13">
        <v>110149</v>
      </c>
      <c r="J10" s="13" t="s">
        <v>711</v>
      </c>
      <c r="K10" s="13">
        <v>19.71</v>
      </c>
      <c r="N10" s="13">
        <v>15</v>
      </c>
      <c r="O10" s="239">
        <v>0.2722</v>
      </c>
      <c r="P10" s="14">
        <v>4.08</v>
      </c>
      <c r="R10" s="14">
        <v>4.08</v>
      </c>
      <c r="S10" s="14" t="s">
        <v>712</v>
      </c>
    </row>
    <row r="11" spans="1:20" x14ac:dyDescent="0.2">
      <c r="A11" s="12" t="s">
        <v>706</v>
      </c>
      <c r="B11" s="26" t="s">
        <v>716</v>
      </c>
      <c r="C11" s="27">
        <v>9699</v>
      </c>
      <c r="D11" s="27">
        <v>9699</v>
      </c>
      <c r="E11" s="27" t="s">
        <v>708</v>
      </c>
      <c r="F11" s="27" t="s">
        <v>709</v>
      </c>
      <c r="G11" s="13">
        <v>96</v>
      </c>
      <c r="H11" s="26" t="s">
        <v>710</v>
      </c>
      <c r="I11" s="13">
        <v>110149</v>
      </c>
      <c r="J11" s="13" t="s">
        <v>711</v>
      </c>
      <c r="K11" s="13">
        <v>19.71</v>
      </c>
      <c r="N11" s="13">
        <v>15</v>
      </c>
      <c r="O11" s="239">
        <v>0.2722</v>
      </c>
      <c r="P11" s="14">
        <v>4.08</v>
      </c>
      <c r="R11" s="14">
        <v>4.08</v>
      </c>
      <c r="S11" s="14" t="s">
        <v>712</v>
      </c>
    </row>
    <row r="12" spans="1:20" x14ac:dyDescent="0.2">
      <c r="A12" s="12" t="s">
        <v>706</v>
      </c>
      <c r="B12" s="26" t="s">
        <v>717</v>
      </c>
      <c r="C12" s="27">
        <v>9700</v>
      </c>
      <c r="D12" s="27">
        <v>9700</v>
      </c>
      <c r="E12" s="27" t="s">
        <v>708</v>
      </c>
      <c r="F12" s="27" t="s">
        <v>709</v>
      </c>
      <c r="G12" s="13">
        <v>96</v>
      </c>
      <c r="H12" s="26" t="s">
        <v>710</v>
      </c>
      <c r="I12" s="13">
        <v>110149</v>
      </c>
      <c r="J12" s="13" t="s">
        <v>711</v>
      </c>
      <c r="K12" s="13">
        <v>19.71</v>
      </c>
      <c r="N12" s="13">
        <v>15</v>
      </c>
      <c r="O12" s="239">
        <v>0.2722</v>
      </c>
      <c r="P12" s="14">
        <v>4.08</v>
      </c>
      <c r="R12" s="14">
        <v>4.08</v>
      </c>
      <c r="S12" s="14" t="s">
        <v>712</v>
      </c>
    </row>
    <row r="13" spans="1:20" x14ac:dyDescent="0.2">
      <c r="A13" s="12" t="s">
        <v>706</v>
      </c>
      <c r="B13" s="26" t="s">
        <v>718</v>
      </c>
      <c r="C13" s="27">
        <v>9701</v>
      </c>
      <c r="D13" s="27">
        <v>9701</v>
      </c>
      <c r="E13" s="27" t="s">
        <v>708</v>
      </c>
      <c r="F13" s="27" t="s">
        <v>709</v>
      </c>
      <c r="G13" s="13">
        <v>96</v>
      </c>
      <c r="H13" s="26" t="s">
        <v>710</v>
      </c>
      <c r="I13" s="13">
        <v>110149</v>
      </c>
      <c r="J13" s="13" t="s">
        <v>711</v>
      </c>
      <c r="K13" s="13">
        <v>19.71</v>
      </c>
      <c r="N13" s="13">
        <v>15</v>
      </c>
      <c r="O13" s="239">
        <v>0.2722</v>
      </c>
      <c r="P13" s="14">
        <v>4.08</v>
      </c>
      <c r="R13" s="14">
        <v>4.08</v>
      </c>
      <c r="S13" s="14" t="s">
        <v>712</v>
      </c>
    </row>
    <row r="14" spans="1:20" s="13" customFormat="1" x14ac:dyDescent="0.2">
      <c r="A14" s="12" t="s">
        <v>706</v>
      </c>
      <c r="B14" s="26" t="s">
        <v>719</v>
      </c>
      <c r="C14" s="27">
        <v>9702</v>
      </c>
      <c r="D14" s="27">
        <v>9702</v>
      </c>
      <c r="E14" s="27" t="s">
        <v>708</v>
      </c>
      <c r="F14" s="27" t="s">
        <v>709</v>
      </c>
      <c r="G14" s="13">
        <v>96</v>
      </c>
      <c r="H14" s="26" t="s">
        <v>710</v>
      </c>
      <c r="I14" s="13">
        <v>110149</v>
      </c>
      <c r="J14" s="13" t="s">
        <v>711</v>
      </c>
      <c r="K14" s="13">
        <v>19.71</v>
      </c>
      <c r="N14" s="13">
        <v>15</v>
      </c>
      <c r="O14" s="239">
        <v>0.2722</v>
      </c>
      <c r="P14" s="14">
        <v>4.08</v>
      </c>
      <c r="Q14" s="17"/>
      <c r="R14" s="14">
        <v>4.08</v>
      </c>
      <c r="S14" s="14" t="s">
        <v>712</v>
      </c>
    </row>
    <row r="15" spans="1:20" s="13" customFormat="1" x14ac:dyDescent="0.2">
      <c r="A15" s="12" t="s">
        <v>706</v>
      </c>
      <c r="B15" s="26" t="s">
        <v>720</v>
      </c>
      <c r="C15" s="28" t="s">
        <v>721</v>
      </c>
      <c r="D15" s="28" t="s">
        <v>721</v>
      </c>
      <c r="E15" s="27" t="s">
        <v>722</v>
      </c>
      <c r="F15" s="27" t="s">
        <v>723</v>
      </c>
      <c r="G15" s="13">
        <v>100</v>
      </c>
      <c r="H15" s="26" t="s">
        <v>724</v>
      </c>
      <c r="I15" s="28" t="s">
        <v>725</v>
      </c>
      <c r="J15" s="13" t="s">
        <v>726</v>
      </c>
      <c r="K15" s="13">
        <v>54.01</v>
      </c>
      <c r="N15" s="13">
        <v>8.5</v>
      </c>
      <c r="O15" s="239">
        <v>3.8275999999999999</v>
      </c>
      <c r="P15" s="14">
        <v>32.53</v>
      </c>
      <c r="Q15" s="17"/>
      <c r="R15" s="14">
        <v>32.53</v>
      </c>
      <c r="S15" s="14" t="s">
        <v>727</v>
      </c>
    </row>
  </sheetData>
  <protectedRanges>
    <protectedRange password="8F60" sqref="S6" name="Calculations_40"/>
  </protectedRanges>
  <conditionalFormatting sqref="C4:C6">
    <cfRule type="duplicateValues" dxfId="245" priority="3"/>
  </conditionalFormatting>
  <conditionalFormatting sqref="D4:D6">
    <cfRule type="duplicateValues" dxfId="244" priority="4"/>
  </conditionalFormatting>
  <conditionalFormatting sqref="D1:D3">
    <cfRule type="duplicateValues" dxfId="243" priority="1"/>
  </conditionalFormatting>
  <conditionalFormatting sqref="E1:E3">
    <cfRule type="duplicateValues" dxfId="242" priority="2"/>
  </conditionalFormatting>
  <pageMargins left="0.7" right="0.7" top="0.75" bottom="0.75" header="0.3" footer="0.3"/>
  <pageSetup orientation="portrait" verticalDpi="0" r:id="rId1"/>
  <legacyDrawing r:id="rId2"/>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ABBCDB-5038-4D44-B91A-11F9470C1F41}">
  <dimension ref="A1:AA15"/>
  <sheetViews>
    <sheetView workbookViewId="0">
      <pane xSplit="4" ySplit="6" topLeftCell="J7" activePane="bottomRight" state="frozen"/>
      <selection activeCell="K34" sqref="K34"/>
      <selection pane="topRight" activeCell="K34" sqref="K34"/>
      <selection pane="bottomLeft" activeCell="K34" sqref="K34"/>
      <selection pane="bottomRight" sqref="A1:XFD1048576"/>
    </sheetView>
  </sheetViews>
  <sheetFormatPr defaultColWidth="9.28515625" defaultRowHeight="12.75" x14ac:dyDescent="0.2"/>
  <cols>
    <col min="1" max="1" width="14.28515625" style="12" customWidth="1"/>
    <col min="2" max="2" width="35.28515625" style="12" customWidth="1"/>
    <col min="3" max="3" width="13.28515625" style="12" bestFit="1" customWidth="1"/>
    <col min="4" max="4" width="13" style="12" customWidth="1"/>
    <col min="5" max="5" width="9.28515625" style="13"/>
    <col min="6" max="6" width="10.42578125" style="13" customWidth="1"/>
    <col min="7" max="7" width="12" style="13" customWidth="1"/>
    <col min="8" max="10" width="9.28515625" style="13"/>
    <col min="11" max="11" width="22" style="13" bestFit="1" customWidth="1"/>
    <col min="12" max="12" width="12" style="13" customWidth="1"/>
    <col min="13" max="14" width="9.28515625" style="14"/>
    <col min="15" max="15" width="3.7109375" style="17" customWidth="1"/>
    <col min="16" max="16" width="17.7109375" style="14" customWidth="1"/>
    <col min="17" max="18" width="19.28515625" style="14" customWidth="1"/>
    <col min="19" max="19" width="14" style="13" customWidth="1"/>
    <col min="20" max="22" width="9.28515625" style="13"/>
    <col min="23" max="23" width="21.5703125" style="14" customWidth="1"/>
    <col min="24" max="24" width="22.28515625" style="14" customWidth="1"/>
    <col min="25" max="25" width="22.7109375" style="14" customWidth="1"/>
    <col min="26" max="26" width="12.5703125" style="14" customWidth="1"/>
    <col min="27" max="27" width="9.28515625" style="13"/>
    <col min="28" max="16384" width="9.28515625" style="12"/>
  </cols>
  <sheetData>
    <row r="1" spans="1:27" s="22" customFormat="1" x14ac:dyDescent="0.2">
      <c r="A1" s="77"/>
      <c r="B1" s="78" t="s">
        <v>41</v>
      </c>
      <c r="C1" s="78"/>
      <c r="D1" s="78"/>
      <c r="E1" s="79"/>
      <c r="F1" s="79"/>
      <c r="G1" s="79"/>
      <c r="H1" s="79"/>
      <c r="I1" s="79"/>
      <c r="J1" s="79"/>
      <c r="K1" s="79"/>
      <c r="L1" s="79"/>
      <c r="M1" s="81"/>
      <c r="N1" s="81"/>
      <c r="O1" s="82"/>
      <c r="P1" s="81"/>
      <c r="Q1" s="83"/>
      <c r="R1" s="83"/>
      <c r="S1" s="79"/>
      <c r="T1" s="79"/>
      <c r="U1" s="79"/>
      <c r="V1" s="79"/>
      <c r="W1" s="81"/>
      <c r="X1" s="81"/>
      <c r="Y1" s="81"/>
      <c r="Z1" s="84"/>
      <c r="AA1" s="85"/>
    </row>
    <row r="2" spans="1:27" s="22" customFormat="1" x14ac:dyDescent="0.2">
      <c r="A2" s="86"/>
      <c r="B2" s="87" t="s">
        <v>40</v>
      </c>
      <c r="C2" s="87"/>
      <c r="D2" s="87"/>
      <c r="E2" s="88"/>
      <c r="F2" s="89"/>
      <c r="G2" s="89"/>
      <c r="H2" s="89"/>
      <c r="I2" s="89"/>
      <c r="J2" s="89"/>
      <c r="K2" s="89"/>
      <c r="L2" s="89"/>
      <c r="M2" s="91"/>
      <c r="N2" s="91"/>
      <c r="O2" s="92"/>
      <c r="P2" s="91"/>
      <c r="Q2" s="93"/>
      <c r="R2" s="93"/>
      <c r="S2" s="89"/>
      <c r="T2" s="88"/>
      <c r="U2" s="89"/>
      <c r="V2" s="89"/>
      <c r="W2" s="91"/>
      <c r="X2" s="91"/>
      <c r="Y2" s="91"/>
      <c r="Z2" s="94"/>
      <c r="AA2" s="57"/>
    </row>
    <row r="3" spans="1:27" s="22" customFormat="1" x14ac:dyDescent="0.2">
      <c r="A3" s="86"/>
      <c r="B3" s="95" t="s">
        <v>0</v>
      </c>
      <c r="C3" s="95"/>
      <c r="D3" s="95"/>
      <c r="E3" s="96"/>
      <c r="F3" s="97"/>
      <c r="G3" s="97"/>
      <c r="H3" s="97"/>
      <c r="I3" s="97"/>
      <c r="J3" s="97"/>
      <c r="K3" s="97"/>
      <c r="L3" s="97"/>
      <c r="M3" s="99"/>
      <c r="N3" s="99"/>
      <c r="O3" s="100"/>
      <c r="P3" s="99"/>
      <c r="Q3" s="101"/>
      <c r="R3" s="101"/>
      <c r="S3" s="97"/>
      <c r="T3" s="126"/>
      <c r="U3" s="97"/>
      <c r="V3" s="97"/>
      <c r="W3" s="99"/>
      <c r="X3" s="99"/>
      <c r="Y3" s="99"/>
      <c r="Z3" s="94"/>
      <c r="AA3" s="57"/>
    </row>
    <row r="4" spans="1:27" s="22" customFormat="1" ht="13.5" thickBot="1" x14ac:dyDescent="0.25">
      <c r="A4" s="86"/>
      <c r="C4" s="95"/>
      <c r="D4" s="95"/>
      <c r="E4" s="96"/>
      <c r="F4" s="97"/>
      <c r="G4" s="97"/>
      <c r="H4" s="97"/>
      <c r="I4" s="97"/>
      <c r="J4" s="97"/>
      <c r="K4" s="97"/>
      <c r="L4" s="97"/>
      <c r="M4" s="99"/>
      <c r="N4" s="99"/>
      <c r="O4" s="100"/>
      <c r="P4" s="99"/>
      <c r="Q4" s="101"/>
      <c r="R4" s="101"/>
      <c r="S4" s="97"/>
      <c r="T4" s="96"/>
      <c r="U4" s="97"/>
      <c r="V4" s="97"/>
      <c r="W4" s="99"/>
      <c r="X4" s="99"/>
      <c r="Y4" s="99"/>
      <c r="Z4" s="94"/>
      <c r="AA4" s="57"/>
    </row>
    <row r="5" spans="1:27" ht="15.75" customHeight="1" thickBot="1" x14ac:dyDescent="0.25">
      <c r="A5" s="26"/>
      <c r="B5" s="102"/>
      <c r="C5" s="102"/>
      <c r="D5" s="127" t="s">
        <v>1</v>
      </c>
      <c r="E5" s="104"/>
      <c r="F5" s="105"/>
      <c r="G5" s="105"/>
      <c r="H5" s="105"/>
      <c r="I5" s="105"/>
      <c r="J5" s="105"/>
      <c r="K5" s="106"/>
      <c r="L5" s="104"/>
      <c r="M5" s="108"/>
      <c r="N5" s="108"/>
      <c r="O5" s="109"/>
      <c r="P5" s="128" t="s">
        <v>19</v>
      </c>
      <c r="Q5" s="129"/>
      <c r="R5" s="130"/>
      <c r="S5" s="131" t="s">
        <v>2</v>
      </c>
      <c r="T5" s="132"/>
      <c r="U5" s="133"/>
      <c r="V5" s="133"/>
      <c r="W5" s="134"/>
      <c r="X5" s="134"/>
      <c r="Y5" s="135"/>
      <c r="Z5" s="111"/>
      <c r="AA5" s="27"/>
    </row>
    <row r="6" spans="1:27" ht="64.5" thickBot="1" x14ac:dyDescent="0.25">
      <c r="A6" s="112" t="s">
        <v>3</v>
      </c>
      <c r="B6" s="113" t="s">
        <v>8</v>
      </c>
      <c r="C6" s="113" t="s">
        <v>4</v>
      </c>
      <c r="D6" s="114" t="s">
        <v>18</v>
      </c>
      <c r="E6" s="115" t="s">
        <v>9</v>
      </c>
      <c r="F6" s="115" t="s">
        <v>5</v>
      </c>
      <c r="G6" s="115" t="s">
        <v>6</v>
      </c>
      <c r="H6" s="113" t="s">
        <v>37</v>
      </c>
      <c r="I6" s="115" t="s">
        <v>38</v>
      </c>
      <c r="J6" s="116" t="s">
        <v>10</v>
      </c>
      <c r="K6" s="115" t="s">
        <v>11</v>
      </c>
      <c r="L6" s="136" t="s">
        <v>27</v>
      </c>
      <c r="M6" s="1" t="s">
        <v>12</v>
      </c>
      <c r="N6" s="1" t="s">
        <v>13</v>
      </c>
      <c r="O6" s="119"/>
      <c r="P6" s="117" t="s">
        <v>728</v>
      </c>
      <c r="Q6" s="117" t="s">
        <v>32</v>
      </c>
      <c r="R6" s="117" t="s">
        <v>33</v>
      </c>
      <c r="S6" s="114" t="s">
        <v>15</v>
      </c>
      <c r="T6" s="115" t="s">
        <v>9</v>
      </c>
      <c r="U6" s="113" t="s">
        <v>39</v>
      </c>
      <c r="V6" s="115" t="s">
        <v>38</v>
      </c>
      <c r="W6" s="117" t="s">
        <v>34</v>
      </c>
      <c r="X6" s="117" t="s">
        <v>35</v>
      </c>
      <c r="Y6" s="117" t="s">
        <v>36</v>
      </c>
      <c r="Z6" s="120" t="s">
        <v>17</v>
      </c>
      <c r="AA6" s="117" t="s">
        <v>7</v>
      </c>
    </row>
    <row r="7" spans="1:27" x14ac:dyDescent="0.2">
      <c r="A7" s="12" t="s">
        <v>706</v>
      </c>
      <c r="B7" s="26" t="s">
        <v>707</v>
      </c>
      <c r="C7" s="12" t="s">
        <v>729</v>
      </c>
      <c r="D7" s="27">
        <v>9116</v>
      </c>
      <c r="E7" s="13" t="s">
        <v>24</v>
      </c>
      <c r="F7" s="27" t="s">
        <v>708</v>
      </c>
      <c r="G7" s="27" t="s">
        <v>709</v>
      </c>
      <c r="H7" s="13">
        <v>96</v>
      </c>
      <c r="I7" s="26" t="s">
        <v>710</v>
      </c>
      <c r="J7" s="13">
        <v>110149</v>
      </c>
      <c r="K7" s="13" t="s">
        <v>711</v>
      </c>
      <c r="L7" s="13">
        <v>15</v>
      </c>
      <c r="M7" s="239">
        <v>2.7220000000000001E-2</v>
      </c>
      <c r="N7" s="14">
        <v>4.08</v>
      </c>
      <c r="P7" s="14">
        <v>15.63</v>
      </c>
      <c r="S7" s="27">
        <v>9116</v>
      </c>
      <c r="T7" s="13" t="s">
        <v>24</v>
      </c>
      <c r="U7" s="13">
        <v>96</v>
      </c>
      <c r="V7" s="13">
        <v>4.5</v>
      </c>
      <c r="W7" s="240">
        <v>19.71</v>
      </c>
      <c r="Z7" s="14" t="s">
        <v>712</v>
      </c>
    </row>
    <row r="8" spans="1:27" x14ac:dyDescent="0.2">
      <c r="A8" s="12" t="s">
        <v>706</v>
      </c>
      <c r="B8" s="26" t="s">
        <v>713</v>
      </c>
      <c r="C8" s="12" t="s">
        <v>729</v>
      </c>
      <c r="D8" s="27">
        <v>9117</v>
      </c>
      <c r="E8" s="13" t="s">
        <v>24</v>
      </c>
      <c r="F8" s="27" t="s">
        <v>708</v>
      </c>
      <c r="G8" s="27" t="s">
        <v>709</v>
      </c>
      <c r="H8" s="13">
        <v>96</v>
      </c>
      <c r="I8" s="26" t="s">
        <v>710</v>
      </c>
      <c r="J8" s="13">
        <v>110149</v>
      </c>
      <c r="K8" s="13" t="s">
        <v>711</v>
      </c>
      <c r="L8" s="13">
        <v>15</v>
      </c>
      <c r="M8" s="239">
        <v>2.7220000000000001E-2</v>
      </c>
      <c r="N8" s="14">
        <v>4.08</v>
      </c>
      <c r="P8" s="14">
        <v>15.63</v>
      </c>
      <c r="S8" s="27">
        <v>9117</v>
      </c>
      <c r="T8" s="13" t="s">
        <v>24</v>
      </c>
      <c r="U8" s="13">
        <v>96</v>
      </c>
      <c r="V8" s="13">
        <v>4.5</v>
      </c>
      <c r="W8" s="240">
        <v>19.71</v>
      </c>
      <c r="Z8" s="14" t="s">
        <v>712</v>
      </c>
    </row>
    <row r="9" spans="1:27" x14ac:dyDescent="0.2">
      <c r="A9" s="12" t="s">
        <v>706</v>
      </c>
      <c r="B9" s="26" t="s">
        <v>714</v>
      </c>
      <c r="C9" s="12" t="s">
        <v>729</v>
      </c>
      <c r="D9" s="27">
        <v>9118</v>
      </c>
      <c r="E9" s="13" t="s">
        <v>24</v>
      </c>
      <c r="F9" s="27" t="s">
        <v>708</v>
      </c>
      <c r="G9" s="27" t="s">
        <v>709</v>
      </c>
      <c r="H9" s="13">
        <v>96</v>
      </c>
      <c r="I9" s="26" t="s">
        <v>710</v>
      </c>
      <c r="J9" s="13">
        <v>110149</v>
      </c>
      <c r="K9" s="13" t="s">
        <v>711</v>
      </c>
      <c r="L9" s="13">
        <v>15</v>
      </c>
      <c r="M9" s="239">
        <v>2.7220000000000001E-2</v>
      </c>
      <c r="N9" s="14">
        <v>4.08</v>
      </c>
      <c r="P9" s="14">
        <v>15.63</v>
      </c>
      <c r="S9" s="27">
        <v>9118</v>
      </c>
      <c r="T9" s="13" t="s">
        <v>24</v>
      </c>
      <c r="U9" s="13">
        <v>96</v>
      </c>
      <c r="V9" s="13">
        <v>4.5</v>
      </c>
      <c r="W9" s="240">
        <v>19.71</v>
      </c>
      <c r="Z9" s="14" t="s">
        <v>712</v>
      </c>
    </row>
    <row r="10" spans="1:27" x14ac:dyDescent="0.2">
      <c r="A10" s="12" t="s">
        <v>706</v>
      </c>
      <c r="B10" s="26" t="s">
        <v>715</v>
      </c>
      <c r="C10" s="12" t="s">
        <v>729</v>
      </c>
      <c r="D10" s="27">
        <v>9119</v>
      </c>
      <c r="E10" s="13" t="s">
        <v>24</v>
      </c>
      <c r="F10" s="27" t="s">
        <v>708</v>
      </c>
      <c r="G10" s="27" t="s">
        <v>709</v>
      </c>
      <c r="H10" s="13">
        <v>96</v>
      </c>
      <c r="I10" s="26" t="s">
        <v>710</v>
      </c>
      <c r="J10" s="13">
        <v>110149</v>
      </c>
      <c r="K10" s="13" t="s">
        <v>711</v>
      </c>
      <c r="L10" s="13">
        <v>15</v>
      </c>
      <c r="M10" s="239">
        <v>2.7220000000000001E-2</v>
      </c>
      <c r="N10" s="14">
        <v>4.08</v>
      </c>
      <c r="P10" s="14">
        <v>15.63</v>
      </c>
      <c r="S10" s="27">
        <v>9119</v>
      </c>
      <c r="T10" s="13" t="s">
        <v>24</v>
      </c>
      <c r="U10" s="13">
        <v>96</v>
      </c>
      <c r="V10" s="13">
        <v>4.5</v>
      </c>
      <c r="W10" s="240">
        <v>19.71</v>
      </c>
      <c r="Z10" s="14" t="s">
        <v>712</v>
      </c>
    </row>
    <row r="11" spans="1:27" x14ac:dyDescent="0.2">
      <c r="A11" s="12" t="s">
        <v>706</v>
      </c>
      <c r="B11" s="26" t="s">
        <v>716</v>
      </c>
      <c r="C11" s="12" t="s">
        <v>729</v>
      </c>
      <c r="D11" s="27">
        <v>9699</v>
      </c>
      <c r="E11" s="13" t="s">
        <v>24</v>
      </c>
      <c r="F11" s="27" t="s">
        <v>708</v>
      </c>
      <c r="G11" s="27" t="s">
        <v>709</v>
      </c>
      <c r="H11" s="13">
        <v>96</v>
      </c>
      <c r="I11" s="26" t="s">
        <v>710</v>
      </c>
      <c r="J11" s="13">
        <v>110149</v>
      </c>
      <c r="K11" s="13" t="s">
        <v>711</v>
      </c>
      <c r="L11" s="13">
        <v>15</v>
      </c>
      <c r="M11" s="239">
        <v>2.7220000000000001E-2</v>
      </c>
      <c r="N11" s="14">
        <v>4.08</v>
      </c>
      <c r="P11" s="14">
        <v>15.63</v>
      </c>
      <c r="S11" s="27">
        <v>9699</v>
      </c>
      <c r="T11" s="13" t="s">
        <v>24</v>
      </c>
      <c r="U11" s="13">
        <v>96</v>
      </c>
      <c r="V11" s="13">
        <v>4.5</v>
      </c>
      <c r="W11" s="240">
        <v>19.71</v>
      </c>
      <c r="Z11" s="14" t="s">
        <v>712</v>
      </c>
    </row>
    <row r="12" spans="1:27" s="13" customFormat="1" x14ac:dyDescent="0.2">
      <c r="A12" s="12" t="s">
        <v>706</v>
      </c>
      <c r="B12" s="26" t="s">
        <v>717</v>
      </c>
      <c r="C12" s="12" t="s">
        <v>729</v>
      </c>
      <c r="D12" s="27">
        <v>9700</v>
      </c>
      <c r="E12" s="13" t="s">
        <v>24</v>
      </c>
      <c r="F12" s="27" t="s">
        <v>708</v>
      </c>
      <c r="G12" s="27" t="s">
        <v>709</v>
      </c>
      <c r="H12" s="13">
        <v>96</v>
      </c>
      <c r="I12" s="26" t="s">
        <v>710</v>
      </c>
      <c r="J12" s="13">
        <v>110149</v>
      </c>
      <c r="K12" s="13" t="s">
        <v>711</v>
      </c>
      <c r="L12" s="13">
        <v>15</v>
      </c>
      <c r="M12" s="239">
        <v>2.7220000000000001E-2</v>
      </c>
      <c r="N12" s="14">
        <v>4.08</v>
      </c>
      <c r="O12" s="17"/>
      <c r="P12" s="14">
        <v>15.63</v>
      </c>
      <c r="Q12" s="14"/>
      <c r="R12" s="14"/>
      <c r="S12" s="27">
        <v>9700</v>
      </c>
      <c r="T12" s="13" t="s">
        <v>24</v>
      </c>
      <c r="U12" s="13">
        <v>96</v>
      </c>
      <c r="V12" s="13">
        <v>4.5</v>
      </c>
      <c r="W12" s="240">
        <v>19.71</v>
      </c>
      <c r="X12" s="14"/>
      <c r="Y12" s="14"/>
      <c r="Z12" s="14" t="s">
        <v>712</v>
      </c>
    </row>
    <row r="13" spans="1:27" s="13" customFormat="1" x14ac:dyDescent="0.2">
      <c r="A13" s="12" t="s">
        <v>706</v>
      </c>
      <c r="B13" s="26" t="s">
        <v>718</v>
      </c>
      <c r="C13" s="12" t="s">
        <v>729</v>
      </c>
      <c r="D13" s="27">
        <v>9701</v>
      </c>
      <c r="E13" s="13" t="s">
        <v>24</v>
      </c>
      <c r="F13" s="27" t="s">
        <v>708</v>
      </c>
      <c r="G13" s="27" t="s">
        <v>709</v>
      </c>
      <c r="H13" s="13">
        <v>96</v>
      </c>
      <c r="I13" s="26" t="s">
        <v>710</v>
      </c>
      <c r="J13" s="13">
        <v>110149</v>
      </c>
      <c r="K13" s="13" t="s">
        <v>711</v>
      </c>
      <c r="L13" s="13">
        <v>15</v>
      </c>
      <c r="M13" s="239">
        <v>2.7220000000000001E-2</v>
      </c>
      <c r="N13" s="14">
        <v>4.08</v>
      </c>
      <c r="O13" s="17"/>
      <c r="P13" s="14">
        <v>15.63</v>
      </c>
      <c r="Q13" s="14"/>
      <c r="R13" s="14"/>
      <c r="S13" s="27">
        <v>9701</v>
      </c>
      <c r="T13" s="13" t="s">
        <v>24</v>
      </c>
      <c r="U13" s="13">
        <v>96</v>
      </c>
      <c r="V13" s="13">
        <v>4.5</v>
      </c>
      <c r="W13" s="240">
        <v>19.71</v>
      </c>
      <c r="X13" s="14"/>
      <c r="Y13" s="14"/>
      <c r="Z13" s="14" t="s">
        <v>712</v>
      </c>
    </row>
    <row r="14" spans="1:27" s="13" customFormat="1" x14ac:dyDescent="0.2">
      <c r="A14" s="12" t="s">
        <v>706</v>
      </c>
      <c r="B14" s="26" t="s">
        <v>719</v>
      </c>
      <c r="C14" s="12" t="s">
        <v>729</v>
      </c>
      <c r="D14" s="27">
        <v>9702</v>
      </c>
      <c r="E14" s="13" t="s">
        <v>24</v>
      </c>
      <c r="F14" s="27" t="s">
        <v>708</v>
      </c>
      <c r="G14" s="27" t="s">
        <v>709</v>
      </c>
      <c r="H14" s="13">
        <v>96</v>
      </c>
      <c r="I14" s="26" t="s">
        <v>710</v>
      </c>
      <c r="J14" s="13">
        <v>110149</v>
      </c>
      <c r="K14" s="13" t="s">
        <v>711</v>
      </c>
      <c r="L14" s="13">
        <v>15</v>
      </c>
      <c r="M14" s="239">
        <v>2.7220000000000001E-2</v>
      </c>
      <c r="N14" s="14">
        <v>4.08</v>
      </c>
      <c r="O14" s="17"/>
      <c r="P14" s="14">
        <v>15.63</v>
      </c>
      <c r="Q14" s="14"/>
      <c r="R14" s="14"/>
      <c r="S14" s="27">
        <v>9702</v>
      </c>
      <c r="T14" s="13" t="s">
        <v>24</v>
      </c>
      <c r="U14" s="13">
        <v>96</v>
      </c>
      <c r="V14" s="13">
        <v>4.5</v>
      </c>
      <c r="W14" s="240">
        <v>19.71</v>
      </c>
      <c r="X14" s="14"/>
      <c r="Y14" s="14"/>
      <c r="Z14" s="14" t="s">
        <v>712</v>
      </c>
    </row>
    <row r="15" spans="1:27" s="13" customFormat="1" x14ac:dyDescent="0.2">
      <c r="A15" s="12" t="s">
        <v>706</v>
      </c>
      <c r="B15" s="26" t="s">
        <v>720</v>
      </c>
      <c r="C15" s="12" t="s">
        <v>729</v>
      </c>
      <c r="D15" s="28" t="s">
        <v>721</v>
      </c>
      <c r="E15" s="13" t="s">
        <v>24</v>
      </c>
      <c r="F15" s="27" t="s">
        <v>722</v>
      </c>
      <c r="G15" s="27" t="s">
        <v>723</v>
      </c>
      <c r="H15" s="13">
        <v>100</v>
      </c>
      <c r="I15" s="26" t="s">
        <v>724</v>
      </c>
      <c r="J15" s="28" t="s">
        <v>725</v>
      </c>
      <c r="K15" s="13" t="s">
        <v>726</v>
      </c>
      <c r="L15" s="13">
        <v>8.5</v>
      </c>
      <c r="M15" s="239">
        <v>3.8275999999999999</v>
      </c>
      <c r="N15" s="14">
        <v>32.53</v>
      </c>
      <c r="O15" s="17"/>
      <c r="P15" s="14">
        <v>21.48</v>
      </c>
      <c r="Q15" s="14"/>
      <c r="R15" s="14"/>
      <c r="S15" s="28" t="s">
        <v>721</v>
      </c>
      <c r="T15" s="13" t="s">
        <v>24</v>
      </c>
      <c r="U15" s="13">
        <v>100</v>
      </c>
      <c r="V15" s="13">
        <v>1.36</v>
      </c>
      <c r="W15" s="240">
        <v>54.01</v>
      </c>
      <c r="X15" s="14"/>
      <c r="Y15" s="14"/>
      <c r="Z15" s="14" t="s">
        <v>727</v>
      </c>
    </row>
  </sheetData>
  <protectedRanges>
    <protectedRange password="8F60" sqref="Z6" name="Calculations_40"/>
  </protectedRanges>
  <mergeCells count="1">
    <mergeCell ref="P5:Q5"/>
  </mergeCells>
  <conditionalFormatting sqref="D1:D6">
    <cfRule type="duplicateValues" dxfId="241" priority="2"/>
  </conditionalFormatting>
  <conditionalFormatting sqref="T6">
    <cfRule type="duplicateValues" dxfId="240" priority="1"/>
  </conditionalFormatting>
  <conditionalFormatting sqref="E1:E6">
    <cfRule type="duplicateValues" dxfId="239" priority="3"/>
  </conditionalFormatting>
  <conditionalFormatting sqref="T1:T5 S1:S6">
    <cfRule type="duplicateValues" dxfId="238" priority="4"/>
  </conditionalFormatting>
  <pageMargins left="0.7" right="0.7" top="0.75" bottom="0.75" header="0.3" footer="0.3"/>
  <legacyDrawing r:id="rId1"/>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5A3146-5CED-436C-8929-04A4E50329D2}">
  <sheetPr>
    <pageSetUpPr fitToPage="1"/>
  </sheetPr>
  <dimension ref="A1:T10"/>
  <sheetViews>
    <sheetView workbookViewId="0">
      <pane xSplit="3" ySplit="6" topLeftCell="D7" activePane="bottomRight" state="frozen"/>
      <selection pane="topRight" activeCell="F1" sqref="F1"/>
      <selection pane="bottomLeft" activeCell="A7" sqref="A7"/>
      <selection pane="bottomRight" sqref="A1:XFD1048576"/>
    </sheetView>
  </sheetViews>
  <sheetFormatPr defaultColWidth="9.28515625" defaultRowHeight="12.75" x14ac:dyDescent="0.2"/>
  <cols>
    <col min="1" max="1" width="11.85546875" style="12" customWidth="1"/>
    <col min="2" max="2" width="44.7109375" style="12" customWidth="1"/>
    <col min="3" max="3" width="16.85546875" style="12" customWidth="1"/>
    <col min="4" max="6" width="10.28515625" style="13" bestFit="1" customWidth="1"/>
    <col min="7" max="7" width="8.42578125" style="13" bestFit="1" customWidth="1"/>
    <col min="8" max="8" width="7.42578125" style="13" bestFit="1" customWidth="1"/>
    <col min="9" max="9" width="9.28515625" style="13"/>
    <col min="10" max="10" width="28.5703125" style="13" customWidth="1"/>
    <col min="11" max="11" width="17.28515625" style="13" customWidth="1"/>
    <col min="12" max="12" width="17.85546875" style="13" customWidth="1"/>
    <col min="13" max="13" width="18.5703125" style="13" customWidth="1"/>
    <col min="14" max="14" width="10.28515625" style="15" bestFit="1" customWidth="1"/>
    <col min="15" max="16" width="8.5703125" style="14" bestFit="1" customWidth="1"/>
    <col min="17" max="17" width="5.7109375" style="17" customWidth="1"/>
    <col min="18" max="18" width="16" style="14" bestFit="1" customWidth="1"/>
    <col min="19" max="19" width="15.7109375" style="14" bestFit="1" customWidth="1"/>
    <col min="20" max="20" width="6.5703125" style="13" bestFit="1" customWidth="1"/>
    <col min="21" max="16384" width="9.28515625" style="12"/>
  </cols>
  <sheetData>
    <row r="1" spans="1:20" s="22" customFormat="1" x14ac:dyDescent="0.2">
      <c r="A1" s="77"/>
      <c r="B1" s="78" t="s">
        <v>41</v>
      </c>
      <c r="C1" s="78"/>
      <c r="D1" s="78"/>
      <c r="E1" s="79"/>
      <c r="F1" s="79"/>
      <c r="G1" s="79"/>
      <c r="H1" s="79"/>
      <c r="I1" s="79"/>
      <c r="J1" s="79"/>
      <c r="K1" s="79"/>
      <c r="L1" s="79"/>
      <c r="M1" s="79"/>
      <c r="N1" s="80"/>
      <c r="O1" s="81"/>
      <c r="P1" s="81"/>
      <c r="Q1" s="82"/>
      <c r="R1" s="83"/>
      <c r="S1" s="84"/>
      <c r="T1" s="85"/>
    </row>
    <row r="2" spans="1:20" s="22" customFormat="1" x14ac:dyDescent="0.2">
      <c r="A2" s="86"/>
      <c r="B2" s="87" t="s">
        <v>40</v>
      </c>
      <c r="C2" s="87"/>
      <c r="D2" s="87"/>
      <c r="E2" s="88"/>
      <c r="F2" s="89"/>
      <c r="G2" s="89"/>
      <c r="H2" s="89"/>
      <c r="I2" s="89"/>
      <c r="J2" s="89"/>
      <c r="K2" s="89"/>
      <c r="L2" s="89"/>
      <c r="M2" s="89"/>
      <c r="N2" s="90"/>
      <c r="O2" s="91"/>
      <c r="P2" s="91"/>
      <c r="Q2" s="92"/>
      <c r="R2" s="93"/>
      <c r="S2" s="94"/>
      <c r="T2" s="57"/>
    </row>
    <row r="3" spans="1:20" s="22" customFormat="1" x14ac:dyDescent="0.2">
      <c r="A3" s="86"/>
      <c r="B3" s="95" t="s">
        <v>0</v>
      </c>
      <c r="C3" s="95"/>
      <c r="D3" s="95"/>
      <c r="E3" s="96"/>
      <c r="F3" s="97"/>
      <c r="G3" s="97"/>
      <c r="H3" s="97"/>
      <c r="I3" s="97"/>
      <c r="J3" s="97"/>
      <c r="K3" s="97"/>
      <c r="L3" s="97"/>
      <c r="M3" s="97"/>
      <c r="N3" s="98"/>
      <c r="O3" s="99"/>
      <c r="P3" s="99"/>
      <c r="Q3" s="100"/>
      <c r="R3" s="101"/>
      <c r="S3" s="94"/>
      <c r="T3" s="57"/>
    </row>
    <row r="4" spans="1:20" s="22" customFormat="1" ht="13.5" thickBot="1" x14ac:dyDescent="0.25">
      <c r="A4" s="86"/>
      <c r="B4" s="95"/>
      <c r="C4" s="95"/>
      <c r="D4" s="96"/>
      <c r="E4" s="97"/>
      <c r="F4" s="97"/>
      <c r="G4" s="97"/>
      <c r="H4" s="97"/>
      <c r="I4" s="97"/>
      <c r="J4" s="97"/>
      <c r="K4" s="97"/>
      <c r="L4" s="97"/>
      <c r="M4" s="97"/>
      <c r="N4" s="98"/>
      <c r="O4" s="99"/>
      <c r="P4" s="99"/>
      <c r="Q4" s="100"/>
      <c r="R4" s="101"/>
      <c r="S4" s="94"/>
      <c r="T4" s="57"/>
    </row>
    <row r="5" spans="1:20" ht="15.75" customHeight="1" thickBot="1" x14ac:dyDescent="0.25">
      <c r="A5" s="26"/>
      <c r="B5" s="102"/>
      <c r="C5" s="241" t="s">
        <v>1</v>
      </c>
      <c r="D5" s="104"/>
      <c r="E5" s="105"/>
      <c r="F5" s="105"/>
      <c r="G5" s="105"/>
      <c r="H5" s="105"/>
      <c r="I5" s="105"/>
      <c r="J5" s="106"/>
      <c r="K5" s="106"/>
      <c r="L5" s="106"/>
      <c r="M5" s="106"/>
      <c r="N5" s="107"/>
      <c r="O5" s="108"/>
      <c r="P5" s="108"/>
      <c r="Q5" s="109"/>
      <c r="R5" s="110" t="s">
        <v>14</v>
      </c>
      <c r="S5" s="111"/>
      <c r="T5" s="27"/>
    </row>
    <row r="6" spans="1:20" ht="64.5" thickBot="1" x14ac:dyDescent="0.25">
      <c r="A6" s="112" t="s">
        <v>3</v>
      </c>
      <c r="B6" s="113" t="s">
        <v>8</v>
      </c>
      <c r="C6" s="114" t="s">
        <v>18</v>
      </c>
      <c r="D6" s="115" t="s">
        <v>9</v>
      </c>
      <c r="E6" s="115" t="s">
        <v>5</v>
      </c>
      <c r="F6" s="115" t="s">
        <v>20</v>
      </c>
      <c r="G6" s="113" t="s">
        <v>37</v>
      </c>
      <c r="H6" s="115" t="s">
        <v>38</v>
      </c>
      <c r="I6" s="116" t="s">
        <v>10</v>
      </c>
      <c r="J6" s="115" t="s">
        <v>11</v>
      </c>
      <c r="K6" s="117" t="s">
        <v>730</v>
      </c>
      <c r="L6" s="118" t="s">
        <v>29</v>
      </c>
      <c r="M6" s="117" t="s">
        <v>30</v>
      </c>
      <c r="N6" s="2" t="s">
        <v>27</v>
      </c>
      <c r="O6" s="1" t="s">
        <v>12</v>
      </c>
      <c r="P6" s="1" t="s">
        <v>13</v>
      </c>
      <c r="Q6" s="119"/>
      <c r="R6" s="1" t="s">
        <v>16</v>
      </c>
      <c r="S6" s="120" t="s">
        <v>17</v>
      </c>
      <c r="T6" s="117" t="s">
        <v>7</v>
      </c>
    </row>
    <row r="7" spans="1:20" x14ac:dyDescent="0.2">
      <c r="A7" s="12" t="s">
        <v>731</v>
      </c>
      <c r="B7" s="12" t="s">
        <v>732</v>
      </c>
      <c r="C7" s="13" t="s">
        <v>733</v>
      </c>
      <c r="D7" s="13" t="s">
        <v>24</v>
      </c>
      <c r="E7" s="13">
        <v>7</v>
      </c>
      <c r="F7" s="13">
        <v>8.1999999999999993</v>
      </c>
      <c r="G7" s="13">
        <v>40</v>
      </c>
      <c r="H7" s="13">
        <v>2.8</v>
      </c>
      <c r="I7" s="13">
        <v>100397</v>
      </c>
      <c r="J7" s="13" t="s">
        <v>734</v>
      </c>
      <c r="K7" s="125">
        <v>21</v>
      </c>
      <c r="N7" s="15">
        <v>2.75</v>
      </c>
      <c r="O7" s="14">
        <v>0.80310000000000004</v>
      </c>
      <c r="P7" s="14">
        <f>N7*O7</f>
        <v>2.2085250000000003</v>
      </c>
      <c r="R7" s="14">
        <v>2.21</v>
      </c>
      <c r="S7" s="14">
        <v>0</v>
      </c>
    </row>
    <row r="8" spans="1:20" x14ac:dyDescent="0.2">
      <c r="A8" s="12" t="s">
        <v>731</v>
      </c>
      <c r="B8" s="12" t="s">
        <v>735</v>
      </c>
      <c r="C8" s="13" t="s">
        <v>736</v>
      </c>
      <c r="D8" s="13" t="s">
        <v>24</v>
      </c>
      <c r="E8" s="13">
        <v>7</v>
      </c>
      <c r="F8" s="13">
        <v>8.1999999999999993</v>
      </c>
      <c r="G8" s="13">
        <v>40</v>
      </c>
      <c r="H8" s="13">
        <v>2.8</v>
      </c>
      <c r="I8" s="13">
        <v>100397</v>
      </c>
      <c r="J8" s="13" t="s">
        <v>734</v>
      </c>
      <c r="K8" s="125">
        <v>21</v>
      </c>
      <c r="N8" s="15">
        <v>2.75</v>
      </c>
      <c r="O8" s="14">
        <v>0.80310000000000004</v>
      </c>
      <c r="P8" s="14">
        <f>N8*O8</f>
        <v>2.2085250000000003</v>
      </c>
      <c r="R8" s="14">
        <v>2.21</v>
      </c>
      <c r="S8" s="14">
        <v>0</v>
      </c>
    </row>
    <row r="9" spans="1:20" x14ac:dyDescent="0.2">
      <c r="A9" s="12" t="s">
        <v>731</v>
      </c>
      <c r="B9" s="12" t="s">
        <v>737</v>
      </c>
      <c r="C9" s="13" t="s">
        <v>738</v>
      </c>
      <c r="D9" s="13" t="s">
        <v>24</v>
      </c>
      <c r="E9" s="13">
        <v>20.6</v>
      </c>
      <c r="F9" s="13">
        <v>22</v>
      </c>
      <c r="G9" s="13">
        <v>72</v>
      </c>
      <c r="H9" s="13">
        <v>4.57</v>
      </c>
      <c r="I9" s="13">
        <v>100397</v>
      </c>
      <c r="J9" s="13" t="s">
        <v>734</v>
      </c>
      <c r="K9" s="125">
        <v>59.04</v>
      </c>
      <c r="N9" s="15">
        <v>7.74</v>
      </c>
      <c r="O9" s="14">
        <v>0.80310000000000004</v>
      </c>
      <c r="P9" s="14">
        <f>N9*O9</f>
        <v>6.2159940000000002</v>
      </c>
      <c r="R9" s="14">
        <v>6.22</v>
      </c>
      <c r="S9" s="14">
        <v>0</v>
      </c>
    </row>
    <row r="10" spans="1:20" x14ac:dyDescent="0.2">
      <c r="A10" s="12" t="s">
        <v>731</v>
      </c>
      <c r="B10" s="12" t="s">
        <v>739</v>
      </c>
      <c r="C10" s="13" t="s">
        <v>740</v>
      </c>
      <c r="D10" s="13" t="s">
        <v>24</v>
      </c>
      <c r="E10" s="13">
        <v>20.6</v>
      </c>
      <c r="F10" s="13">
        <v>22</v>
      </c>
      <c r="G10" s="13">
        <v>72</v>
      </c>
      <c r="H10" s="13">
        <v>4.57</v>
      </c>
      <c r="I10" s="13">
        <v>100397</v>
      </c>
      <c r="J10" s="13" t="s">
        <v>734</v>
      </c>
      <c r="K10" s="125">
        <v>59.04</v>
      </c>
      <c r="N10" s="15">
        <v>7.74</v>
      </c>
      <c r="O10" s="14">
        <v>0.80310000000000004</v>
      </c>
      <c r="P10" s="14">
        <f>N10*O10</f>
        <v>6.2159940000000002</v>
      </c>
      <c r="R10" s="14">
        <v>6.22</v>
      </c>
      <c r="S10" s="14">
        <v>0</v>
      </c>
    </row>
  </sheetData>
  <protectedRanges>
    <protectedRange password="8F60" sqref="S6" name="Calculations_40"/>
  </protectedRanges>
  <conditionalFormatting sqref="C4:C6">
    <cfRule type="duplicateValues" dxfId="237" priority="3"/>
  </conditionalFormatting>
  <conditionalFormatting sqref="D4:D6">
    <cfRule type="duplicateValues" dxfId="236" priority="4"/>
  </conditionalFormatting>
  <conditionalFormatting sqref="D1:D3">
    <cfRule type="duplicateValues" dxfId="235" priority="1"/>
  </conditionalFormatting>
  <conditionalFormatting sqref="E1:E3">
    <cfRule type="duplicateValues" dxfId="234" priority="2"/>
  </conditionalFormatting>
  <pageMargins left="0.7" right="0.7" top="0.75" bottom="0.75" header="0.3" footer="0.3"/>
  <pageSetup scale="43" orientation="landscape" r:id="rId1"/>
  <legacyDrawing r:id="rId2"/>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B46F66-9F17-445F-9F73-386DE3F852DD}">
  <sheetPr>
    <pageSetUpPr fitToPage="1"/>
  </sheetPr>
  <dimension ref="A1:T62"/>
  <sheetViews>
    <sheetView zoomScaleNormal="100" workbookViewId="0">
      <pane xSplit="3" ySplit="6" topLeftCell="D7" activePane="bottomRight" state="frozen"/>
      <selection pane="topRight" activeCell="F1" sqref="F1"/>
      <selection pane="bottomLeft" activeCell="A7" sqref="A7"/>
      <selection pane="bottomRight" sqref="A1:XFD1048576"/>
    </sheetView>
  </sheetViews>
  <sheetFormatPr defaultColWidth="9.28515625" defaultRowHeight="12.75" x14ac:dyDescent="0.2"/>
  <cols>
    <col min="1" max="1" width="9.5703125" style="12" bestFit="1" customWidth="1"/>
    <col min="2" max="2" width="20.28515625" style="12" customWidth="1"/>
    <col min="3" max="3" width="27.28515625" style="12" bestFit="1" customWidth="1"/>
    <col min="4" max="6" width="10.28515625" style="13" bestFit="1" customWidth="1"/>
    <col min="7" max="7" width="8.42578125" style="13" bestFit="1" customWidth="1"/>
    <col min="8" max="8" width="7.42578125" style="13" bestFit="1" customWidth="1"/>
    <col min="9" max="9" width="9.28515625" style="13"/>
    <col min="10" max="10" width="22" style="13" bestFit="1" customWidth="1"/>
    <col min="11" max="11" width="24" style="13" customWidth="1"/>
    <col min="12" max="12" width="21.7109375" style="13" customWidth="1"/>
    <col min="13" max="13" width="20.7109375" style="13" customWidth="1"/>
    <col min="14" max="14" width="10.28515625" style="15" bestFit="1" customWidth="1"/>
    <col min="15" max="16" width="8.5703125" style="14" bestFit="1" customWidth="1"/>
    <col min="17" max="17" width="5.7109375" style="17" customWidth="1"/>
    <col min="18" max="18" width="16" style="14" bestFit="1" customWidth="1"/>
    <col min="19" max="19" width="15.7109375" style="14" bestFit="1" customWidth="1"/>
    <col min="20" max="20" width="6.5703125" style="13" bestFit="1" customWidth="1"/>
    <col min="21" max="16384" width="9.28515625" style="12"/>
  </cols>
  <sheetData>
    <row r="1" spans="1:20" s="22" customFormat="1" x14ac:dyDescent="0.2">
      <c r="A1" s="77"/>
      <c r="B1" s="78" t="s">
        <v>41</v>
      </c>
      <c r="C1" s="78"/>
      <c r="D1" s="78"/>
      <c r="E1" s="79"/>
      <c r="F1" s="79"/>
      <c r="G1" s="79"/>
      <c r="H1" s="79"/>
      <c r="I1" s="79"/>
      <c r="J1" s="79"/>
      <c r="K1" s="79"/>
      <c r="L1" s="79"/>
      <c r="M1" s="79"/>
      <c r="N1" s="80"/>
      <c r="O1" s="81"/>
      <c r="P1" s="81"/>
      <c r="Q1" s="82"/>
      <c r="R1" s="83"/>
      <c r="S1" s="84"/>
      <c r="T1" s="85"/>
    </row>
    <row r="2" spans="1:20" s="22" customFormat="1" x14ac:dyDescent="0.2">
      <c r="A2" s="86"/>
      <c r="B2" s="87" t="s">
        <v>40</v>
      </c>
      <c r="C2" s="87"/>
      <c r="D2" s="87"/>
      <c r="E2" s="88"/>
      <c r="F2" s="89"/>
      <c r="G2" s="89"/>
      <c r="H2" s="89"/>
      <c r="I2" s="89"/>
      <c r="J2" s="89"/>
      <c r="K2" s="89"/>
      <c r="L2" s="89"/>
      <c r="M2" s="89"/>
      <c r="N2" s="90"/>
      <c r="O2" s="91"/>
      <c r="P2" s="91"/>
      <c r="Q2" s="92"/>
      <c r="R2" s="93"/>
      <c r="S2" s="94"/>
      <c r="T2" s="57"/>
    </row>
    <row r="3" spans="1:20" s="22" customFormat="1" x14ac:dyDescent="0.2">
      <c r="A3" s="86"/>
      <c r="B3" s="95" t="s">
        <v>0</v>
      </c>
      <c r="C3" s="95"/>
      <c r="D3" s="95"/>
      <c r="E3" s="96"/>
      <c r="F3" s="97"/>
      <c r="G3" s="97"/>
      <c r="H3" s="97"/>
      <c r="I3" s="97"/>
      <c r="J3" s="97"/>
      <c r="K3" s="97"/>
      <c r="L3" s="97"/>
      <c r="M3" s="97"/>
      <c r="N3" s="98"/>
      <c r="O3" s="99"/>
      <c r="P3" s="99"/>
      <c r="Q3" s="100"/>
      <c r="R3" s="101"/>
      <c r="S3" s="94"/>
      <c r="T3" s="57"/>
    </row>
    <row r="4" spans="1:20" s="22" customFormat="1" ht="13.5" thickBot="1" x14ac:dyDescent="0.25">
      <c r="A4" s="86"/>
      <c r="B4" s="95"/>
      <c r="C4" s="95"/>
      <c r="D4" s="96"/>
      <c r="E4" s="97"/>
      <c r="F4" s="97"/>
      <c r="G4" s="97"/>
      <c r="H4" s="97"/>
      <c r="I4" s="97"/>
      <c r="J4" s="97"/>
      <c r="K4" s="97"/>
      <c r="L4" s="97"/>
      <c r="M4" s="97"/>
      <c r="N4" s="98"/>
      <c r="O4" s="99"/>
      <c r="P4" s="99"/>
      <c r="Q4" s="100"/>
      <c r="R4" s="101"/>
      <c r="S4" s="94"/>
      <c r="T4" s="57"/>
    </row>
    <row r="5" spans="1:20" ht="15.75" customHeight="1" thickBot="1" x14ac:dyDescent="0.25">
      <c r="A5" s="26"/>
      <c r="B5" s="102"/>
      <c r="C5" s="103" t="s">
        <v>1</v>
      </c>
      <c r="D5" s="104"/>
      <c r="E5" s="105"/>
      <c r="F5" s="105"/>
      <c r="G5" s="105"/>
      <c r="H5" s="105"/>
      <c r="I5" s="105"/>
      <c r="J5" s="106"/>
      <c r="K5" s="95"/>
      <c r="L5" s="106"/>
      <c r="M5" s="106"/>
      <c r="N5" s="107"/>
      <c r="O5" s="108"/>
      <c r="P5" s="108"/>
      <c r="Q5" s="109"/>
      <c r="R5" s="110" t="s">
        <v>14</v>
      </c>
      <c r="S5" s="111"/>
      <c r="T5" s="27"/>
    </row>
    <row r="6" spans="1:20" ht="64.5" thickBot="1" x14ac:dyDescent="0.25">
      <c r="A6" s="112" t="s">
        <v>3</v>
      </c>
      <c r="B6" s="113" t="s">
        <v>8</v>
      </c>
      <c r="C6" s="114" t="s">
        <v>18</v>
      </c>
      <c r="D6" s="115" t="s">
        <v>9</v>
      </c>
      <c r="E6" s="115" t="s">
        <v>5</v>
      </c>
      <c r="F6" s="115" t="s">
        <v>20</v>
      </c>
      <c r="G6" s="113" t="s">
        <v>37</v>
      </c>
      <c r="H6" s="115" t="s">
        <v>38</v>
      </c>
      <c r="I6" s="116" t="s">
        <v>10</v>
      </c>
      <c r="J6" s="115" t="s">
        <v>11</v>
      </c>
      <c r="K6" s="117" t="s">
        <v>741</v>
      </c>
      <c r="L6" s="117" t="s">
        <v>741</v>
      </c>
      <c r="M6" s="117" t="s">
        <v>741</v>
      </c>
      <c r="N6" s="2" t="s">
        <v>27</v>
      </c>
      <c r="O6" s="1" t="s">
        <v>12</v>
      </c>
      <c r="P6" s="1" t="s">
        <v>13</v>
      </c>
      <c r="Q6" s="119"/>
      <c r="R6" s="1" t="s">
        <v>16</v>
      </c>
      <c r="S6" s="120" t="s">
        <v>17</v>
      </c>
      <c r="T6" s="117" t="s">
        <v>7</v>
      </c>
    </row>
    <row r="7" spans="1:20" x14ac:dyDescent="0.2">
      <c r="A7" s="12" t="s">
        <v>742</v>
      </c>
      <c r="B7" s="12" t="s">
        <v>743</v>
      </c>
      <c r="C7" s="12" t="s">
        <v>744</v>
      </c>
      <c r="D7" s="13" t="s">
        <v>24</v>
      </c>
      <c r="E7" s="13">
        <v>19.89</v>
      </c>
      <c r="F7" s="13">
        <v>25.54</v>
      </c>
      <c r="G7" s="13">
        <v>144</v>
      </c>
      <c r="H7" s="13">
        <v>2.21</v>
      </c>
      <c r="I7" s="13">
        <v>110244</v>
      </c>
      <c r="J7" s="13" t="s">
        <v>745</v>
      </c>
      <c r="K7" s="14">
        <v>54.7</v>
      </c>
      <c r="L7" s="14">
        <v>54.7</v>
      </c>
      <c r="M7" s="14">
        <v>54.7</v>
      </c>
      <c r="N7" s="15">
        <v>9.5399999999999991</v>
      </c>
      <c r="O7" s="242">
        <v>1.8467</v>
      </c>
      <c r="P7" s="14">
        <f t="shared" ref="P7:P62" si="0">N7*O7</f>
        <v>17.617517999999997</v>
      </c>
      <c r="R7" s="14">
        <f t="shared" ref="R7:R62" si="1">P7</f>
        <v>17.617517999999997</v>
      </c>
    </row>
    <row r="8" spans="1:20" x14ac:dyDescent="0.2">
      <c r="A8" s="12" t="s">
        <v>742</v>
      </c>
      <c r="B8" s="12" t="s">
        <v>746</v>
      </c>
      <c r="C8" s="12" t="s">
        <v>747</v>
      </c>
      <c r="D8" s="13" t="s">
        <v>24</v>
      </c>
      <c r="E8" s="13">
        <v>17.59</v>
      </c>
      <c r="F8" s="13">
        <v>20.85</v>
      </c>
      <c r="G8" s="13">
        <v>60</v>
      </c>
      <c r="H8" s="13">
        <v>4.6900000000000004</v>
      </c>
      <c r="I8" s="13">
        <v>110244</v>
      </c>
      <c r="J8" s="13" t="s">
        <v>745</v>
      </c>
      <c r="K8" s="14">
        <v>48.8</v>
      </c>
      <c r="L8" s="14">
        <v>48.8</v>
      </c>
      <c r="M8" s="14">
        <v>48.8</v>
      </c>
      <c r="N8" s="15">
        <v>6.07</v>
      </c>
      <c r="O8" s="242">
        <v>1.8467</v>
      </c>
      <c r="P8" s="14">
        <f t="shared" si="0"/>
        <v>11.209469</v>
      </c>
      <c r="R8" s="14">
        <f t="shared" si="1"/>
        <v>11.209469</v>
      </c>
    </row>
    <row r="9" spans="1:20" x14ac:dyDescent="0.2">
      <c r="A9" s="12" t="s">
        <v>742</v>
      </c>
      <c r="B9" s="12" t="s">
        <v>748</v>
      </c>
      <c r="C9" s="12" t="s">
        <v>749</v>
      </c>
      <c r="D9" s="13" t="s">
        <v>24</v>
      </c>
      <c r="E9" s="13">
        <v>17.59</v>
      </c>
      <c r="F9" s="13">
        <v>20.85</v>
      </c>
      <c r="G9" s="13">
        <v>60</v>
      </c>
      <c r="H9" s="13">
        <v>4.6900000000000004</v>
      </c>
      <c r="I9" s="13">
        <v>110244</v>
      </c>
      <c r="J9" s="13" t="s">
        <v>745</v>
      </c>
      <c r="K9" s="14">
        <v>48</v>
      </c>
      <c r="L9" s="14">
        <v>48</v>
      </c>
      <c r="M9" s="14">
        <v>48</v>
      </c>
      <c r="N9" s="15">
        <v>4.43</v>
      </c>
      <c r="O9" s="242">
        <v>1.8467</v>
      </c>
      <c r="P9" s="14">
        <f t="shared" si="0"/>
        <v>8.1808809999999994</v>
      </c>
      <c r="R9" s="14">
        <f t="shared" si="1"/>
        <v>8.1808809999999994</v>
      </c>
    </row>
    <row r="10" spans="1:20" x14ac:dyDescent="0.2">
      <c r="A10" s="12" t="s">
        <v>742</v>
      </c>
      <c r="B10" s="12" t="s">
        <v>750</v>
      </c>
      <c r="C10" s="12" t="s">
        <v>751</v>
      </c>
      <c r="D10" s="13" t="s">
        <v>24</v>
      </c>
      <c r="E10" s="13">
        <v>17.59</v>
      </c>
      <c r="F10" s="13">
        <v>20.85</v>
      </c>
      <c r="G10" s="13">
        <v>60</v>
      </c>
      <c r="H10" s="13">
        <v>4.6900000000000004</v>
      </c>
      <c r="I10" s="13">
        <v>110244</v>
      </c>
      <c r="J10" s="13" t="s">
        <v>745</v>
      </c>
      <c r="K10" s="14">
        <v>48</v>
      </c>
      <c r="L10" s="14">
        <v>48</v>
      </c>
      <c r="M10" s="14">
        <v>48</v>
      </c>
      <c r="N10" s="15">
        <v>4.43</v>
      </c>
      <c r="O10" s="242">
        <v>1.8467</v>
      </c>
      <c r="P10" s="14">
        <f t="shared" si="0"/>
        <v>8.1808809999999994</v>
      </c>
      <c r="R10" s="14">
        <f t="shared" si="1"/>
        <v>8.1808809999999994</v>
      </c>
    </row>
    <row r="11" spans="1:20" x14ac:dyDescent="0.2">
      <c r="A11" s="12" t="s">
        <v>742</v>
      </c>
      <c r="B11" s="12" t="s">
        <v>752</v>
      </c>
      <c r="C11" s="12" t="s">
        <v>753</v>
      </c>
      <c r="D11" s="13" t="s">
        <v>24</v>
      </c>
      <c r="E11" s="13">
        <v>19.13</v>
      </c>
      <c r="F11" s="13">
        <v>21.11</v>
      </c>
      <c r="G11" s="13">
        <v>72</v>
      </c>
      <c r="H11" s="13">
        <v>4.25</v>
      </c>
      <c r="I11" s="13">
        <v>110244</v>
      </c>
      <c r="J11" s="13" t="s">
        <v>745</v>
      </c>
      <c r="K11" s="14">
        <v>46.7</v>
      </c>
      <c r="L11" s="14">
        <v>46.7</v>
      </c>
      <c r="M11" s="14">
        <v>46.7</v>
      </c>
      <c r="N11" s="15">
        <v>7.38</v>
      </c>
      <c r="O11" s="242">
        <v>1.8467</v>
      </c>
      <c r="P11" s="14">
        <f t="shared" si="0"/>
        <v>13.628646</v>
      </c>
      <c r="R11" s="14">
        <f t="shared" si="1"/>
        <v>13.628646</v>
      </c>
    </row>
    <row r="12" spans="1:20" x14ac:dyDescent="0.2">
      <c r="A12" s="12" t="s">
        <v>742</v>
      </c>
      <c r="B12" s="12" t="s">
        <v>754</v>
      </c>
      <c r="C12" s="12" t="s">
        <v>755</v>
      </c>
      <c r="D12" s="13" t="s">
        <v>24</v>
      </c>
      <c r="E12" s="13">
        <v>21.78</v>
      </c>
      <c r="F12" s="13">
        <v>24.59</v>
      </c>
      <c r="G12" s="13">
        <v>72</v>
      </c>
      <c r="H12" s="13">
        <v>4.84</v>
      </c>
      <c r="I12" s="13">
        <v>110244</v>
      </c>
      <c r="J12" s="13" t="s">
        <v>745</v>
      </c>
      <c r="K12" s="14">
        <v>37.4</v>
      </c>
      <c r="L12" s="14">
        <v>37.4</v>
      </c>
      <c r="M12" s="14">
        <v>37.4</v>
      </c>
      <c r="N12" s="15">
        <v>4.55</v>
      </c>
      <c r="O12" s="242">
        <v>1.8467</v>
      </c>
      <c r="P12" s="14">
        <f t="shared" si="0"/>
        <v>8.4024850000000004</v>
      </c>
      <c r="R12" s="14">
        <f t="shared" si="1"/>
        <v>8.4024850000000004</v>
      </c>
    </row>
    <row r="13" spans="1:20" x14ac:dyDescent="0.2">
      <c r="A13" s="12" t="s">
        <v>742</v>
      </c>
      <c r="B13" s="12" t="s">
        <v>756</v>
      </c>
      <c r="C13" s="12" t="s">
        <v>757</v>
      </c>
      <c r="D13" s="13" t="s">
        <v>24</v>
      </c>
      <c r="E13" s="13">
        <v>21.92</v>
      </c>
      <c r="F13" s="13">
        <v>24.66</v>
      </c>
      <c r="G13" s="13">
        <v>72</v>
      </c>
      <c r="H13" s="13">
        <v>4.87</v>
      </c>
      <c r="I13" s="13">
        <v>110244</v>
      </c>
      <c r="J13" s="13" t="s">
        <v>745</v>
      </c>
      <c r="K13" s="14">
        <v>39.950000000000003</v>
      </c>
      <c r="L13" s="14">
        <v>39.950000000000003</v>
      </c>
      <c r="M13" s="14">
        <v>39.950000000000003</v>
      </c>
      <c r="N13" s="15">
        <v>4.12</v>
      </c>
      <c r="O13" s="242">
        <v>1.8467</v>
      </c>
      <c r="P13" s="14">
        <f t="shared" si="0"/>
        <v>7.6084040000000002</v>
      </c>
      <c r="R13" s="14">
        <f t="shared" si="1"/>
        <v>7.6084040000000002</v>
      </c>
    </row>
    <row r="14" spans="1:20" x14ac:dyDescent="0.2">
      <c r="A14" s="12" t="s">
        <v>742</v>
      </c>
      <c r="B14" s="12" t="s">
        <v>758</v>
      </c>
      <c r="C14" s="12" t="s">
        <v>759</v>
      </c>
      <c r="D14" s="13" t="s">
        <v>24</v>
      </c>
      <c r="E14" s="13">
        <v>22.28</v>
      </c>
      <c r="F14" s="13">
        <v>27.15</v>
      </c>
      <c r="G14" s="13">
        <v>72</v>
      </c>
      <c r="H14" s="13">
        <v>4.95</v>
      </c>
      <c r="I14" s="13">
        <v>110244</v>
      </c>
      <c r="J14" s="13" t="s">
        <v>745</v>
      </c>
      <c r="K14" s="14">
        <v>39.9</v>
      </c>
      <c r="L14" s="14">
        <v>39.9</v>
      </c>
      <c r="M14" s="14">
        <v>39.9</v>
      </c>
      <c r="N14" s="15">
        <v>4.2300000000000004</v>
      </c>
      <c r="O14" s="242">
        <v>1.8467</v>
      </c>
      <c r="P14" s="14">
        <f t="shared" si="0"/>
        <v>7.811541000000001</v>
      </c>
      <c r="R14" s="14">
        <f t="shared" si="1"/>
        <v>7.811541000000001</v>
      </c>
    </row>
    <row r="15" spans="1:20" x14ac:dyDescent="0.2">
      <c r="A15" s="12" t="s">
        <v>742</v>
      </c>
      <c r="B15" s="12" t="s">
        <v>760</v>
      </c>
      <c r="C15" s="12" t="s">
        <v>761</v>
      </c>
      <c r="D15" s="13" t="s">
        <v>24</v>
      </c>
      <c r="E15" s="13">
        <v>23.16</v>
      </c>
      <c r="F15" s="13">
        <v>27.2</v>
      </c>
      <c r="G15" s="13">
        <v>192</v>
      </c>
      <c r="H15" s="13">
        <v>1.93</v>
      </c>
      <c r="I15" s="13">
        <v>110244</v>
      </c>
      <c r="J15" s="13" t="s">
        <v>745</v>
      </c>
      <c r="K15" s="14">
        <v>40.76</v>
      </c>
      <c r="L15" s="14">
        <v>40.76</v>
      </c>
      <c r="M15" s="14">
        <v>40.76</v>
      </c>
      <c r="N15" s="15">
        <v>6.06</v>
      </c>
      <c r="O15" s="242">
        <v>1.8467</v>
      </c>
      <c r="P15" s="14">
        <f t="shared" si="0"/>
        <v>11.191001999999999</v>
      </c>
      <c r="R15" s="14">
        <f t="shared" si="1"/>
        <v>11.191001999999999</v>
      </c>
    </row>
    <row r="16" spans="1:20" x14ac:dyDescent="0.2">
      <c r="A16" s="12" t="s">
        <v>742</v>
      </c>
      <c r="B16" s="12" t="s">
        <v>762</v>
      </c>
      <c r="C16" s="12" t="s">
        <v>763</v>
      </c>
      <c r="D16" s="13" t="s">
        <v>24</v>
      </c>
      <c r="E16" s="13">
        <v>28.44</v>
      </c>
      <c r="F16" s="13">
        <v>31.33</v>
      </c>
      <c r="G16" s="13">
        <v>96</v>
      </c>
      <c r="H16" s="13">
        <v>4.74</v>
      </c>
      <c r="I16" s="13">
        <v>110244</v>
      </c>
      <c r="J16" s="13" t="s">
        <v>745</v>
      </c>
      <c r="K16" s="14">
        <v>41.9</v>
      </c>
      <c r="L16" s="14">
        <v>41.9</v>
      </c>
      <c r="M16" s="14">
        <v>41.9</v>
      </c>
      <c r="N16" s="15">
        <v>3.48</v>
      </c>
      <c r="O16" s="242">
        <v>1.8467</v>
      </c>
      <c r="P16" s="14">
        <f t="shared" si="0"/>
        <v>6.4265160000000003</v>
      </c>
      <c r="R16" s="14">
        <f t="shared" si="1"/>
        <v>6.4265160000000003</v>
      </c>
    </row>
    <row r="17" spans="1:18" x14ac:dyDescent="0.2">
      <c r="A17" s="12" t="s">
        <v>742</v>
      </c>
      <c r="B17" s="12" t="s">
        <v>764</v>
      </c>
      <c r="C17" s="12" t="s">
        <v>765</v>
      </c>
      <c r="D17" s="13" t="s">
        <v>24</v>
      </c>
      <c r="E17" s="13">
        <v>18.940000000000001</v>
      </c>
      <c r="F17" s="13">
        <v>23.32</v>
      </c>
      <c r="G17" s="13">
        <v>60</v>
      </c>
      <c r="H17" s="13">
        <v>5.05</v>
      </c>
      <c r="I17" s="13">
        <v>110244</v>
      </c>
      <c r="J17" s="13" t="s">
        <v>745</v>
      </c>
      <c r="K17" s="14">
        <v>51</v>
      </c>
      <c r="L17" s="14">
        <v>51</v>
      </c>
      <c r="M17" s="14">
        <v>51</v>
      </c>
      <c r="N17" s="15">
        <v>5.4</v>
      </c>
      <c r="O17" s="242">
        <v>1.8467</v>
      </c>
      <c r="P17" s="14">
        <f t="shared" si="0"/>
        <v>9.9721799999999998</v>
      </c>
      <c r="R17" s="14">
        <f t="shared" si="1"/>
        <v>9.9721799999999998</v>
      </c>
    </row>
    <row r="18" spans="1:18" x14ac:dyDescent="0.2">
      <c r="A18" s="12" t="s">
        <v>742</v>
      </c>
      <c r="B18" s="12" t="s">
        <v>766</v>
      </c>
      <c r="C18" s="12" t="s">
        <v>767</v>
      </c>
      <c r="D18" s="13" t="s">
        <v>24</v>
      </c>
      <c r="E18" s="13">
        <v>19.149999999999999</v>
      </c>
      <c r="F18" s="13">
        <v>21.67</v>
      </c>
      <c r="G18" s="13">
        <v>96</v>
      </c>
      <c r="H18" s="13">
        <v>3.19</v>
      </c>
      <c r="I18" s="13">
        <v>110244</v>
      </c>
      <c r="J18" s="13" t="s">
        <v>745</v>
      </c>
      <c r="K18" s="14">
        <v>60.53</v>
      </c>
      <c r="L18" s="14">
        <v>60.53</v>
      </c>
      <c r="M18" s="14">
        <v>60.53</v>
      </c>
      <c r="N18" s="15">
        <v>1.1200000000000001</v>
      </c>
      <c r="O18" s="242">
        <v>1.8467</v>
      </c>
      <c r="P18" s="14">
        <f t="shared" si="0"/>
        <v>2.0683040000000004</v>
      </c>
      <c r="R18" s="14">
        <f t="shared" si="1"/>
        <v>2.0683040000000004</v>
      </c>
    </row>
    <row r="19" spans="1:18" x14ac:dyDescent="0.2">
      <c r="A19" s="12" t="s">
        <v>742</v>
      </c>
      <c r="B19" s="12" t="s">
        <v>768</v>
      </c>
      <c r="C19" s="12" t="s">
        <v>769</v>
      </c>
      <c r="D19" s="13" t="s">
        <v>24</v>
      </c>
      <c r="E19" s="13">
        <v>19.260000000000002</v>
      </c>
      <c r="F19" s="13">
        <v>21.8</v>
      </c>
      <c r="G19" s="13">
        <v>96</v>
      </c>
      <c r="H19" s="13">
        <v>3.21</v>
      </c>
      <c r="I19" s="13">
        <v>110244</v>
      </c>
      <c r="J19" s="13" t="s">
        <v>745</v>
      </c>
      <c r="K19" s="14">
        <v>50.8</v>
      </c>
      <c r="L19" s="14">
        <v>50.8</v>
      </c>
      <c r="M19" s="14">
        <v>50.8</v>
      </c>
      <c r="N19" s="15">
        <v>0.91</v>
      </c>
      <c r="O19" s="242">
        <v>1.8467</v>
      </c>
      <c r="P19" s="14">
        <f t="shared" si="0"/>
        <v>1.6804970000000001</v>
      </c>
      <c r="R19" s="14">
        <f t="shared" si="1"/>
        <v>1.6804970000000001</v>
      </c>
    </row>
    <row r="20" spans="1:18" x14ac:dyDescent="0.2">
      <c r="A20" s="12" t="s">
        <v>742</v>
      </c>
      <c r="B20" s="12" t="s">
        <v>770</v>
      </c>
      <c r="C20" s="12" t="s">
        <v>771</v>
      </c>
      <c r="D20" s="13" t="s">
        <v>24</v>
      </c>
      <c r="E20" s="13">
        <v>18.940000000000001</v>
      </c>
      <c r="F20" s="13">
        <v>23.32</v>
      </c>
      <c r="G20" s="13">
        <v>60</v>
      </c>
      <c r="H20" s="13">
        <v>5.05</v>
      </c>
      <c r="I20" s="13">
        <v>110244</v>
      </c>
      <c r="J20" s="13" t="s">
        <v>745</v>
      </c>
      <c r="K20" s="14">
        <v>44</v>
      </c>
      <c r="L20" s="14">
        <v>44</v>
      </c>
      <c r="M20" s="14">
        <v>44</v>
      </c>
      <c r="N20" s="15">
        <v>2.7</v>
      </c>
      <c r="O20" s="242">
        <v>1.8467</v>
      </c>
      <c r="P20" s="14">
        <f t="shared" si="0"/>
        <v>4.9860899999999999</v>
      </c>
      <c r="R20" s="14">
        <f t="shared" si="1"/>
        <v>4.9860899999999999</v>
      </c>
    </row>
    <row r="21" spans="1:18" x14ac:dyDescent="0.2">
      <c r="A21" s="12" t="s">
        <v>742</v>
      </c>
      <c r="B21" s="12" t="s">
        <v>772</v>
      </c>
      <c r="C21" s="12" t="s">
        <v>773</v>
      </c>
      <c r="D21" s="13" t="s">
        <v>24</v>
      </c>
      <c r="E21" s="13">
        <v>18.940000000000001</v>
      </c>
      <c r="F21" s="13">
        <v>23.32</v>
      </c>
      <c r="G21" s="13">
        <v>60</v>
      </c>
      <c r="H21" s="13">
        <v>5.05</v>
      </c>
      <c r="I21" s="13">
        <v>110244</v>
      </c>
      <c r="J21" s="13" t="s">
        <v>745</v>
      </c>
      <c r="K21" s="14">
        <v>46.5</v>
      </c>
      <c r="L21" s="14">
        <v>46.5</v>
      </c>
      <c r="M21" s="14">
        <v>46.5</v>
      </c>
      <c r="N21" s="15">
        <v>2.25</v>
      </c>
      <c r="O21" s="242">
        <v>1.8467</v>
      </c>
      <c r="P21" s="14">
        <f t="shared" si="0"/>
        <v>4.1550750000000001</v>
      </c>
      <c r="R21" s="14">
        <f t="shared" si="1"/>
        <v>4.1550750000000001</v>
      </c>
    </row>
    <row r="22" spans="1:18" x14ac:dyDescent="0.2">
      <c r="A22" s="12" t="s">
        <v>742</v>
      </c>
      <c r="B22" s="12" t="s">
        <v>774</v>
      </c>
      <c r="C22" s="12" t="s">
        <v>775</v>
      </c>
      <c r="D22" s="13" t="s">
        <v>24</v>
      </c>
      <c r="E22" s="13">
        <v>15</v>
      </c>
      <c r="F22" s="13">
        <v>19.899999999999999</v>
      </c>
      <c r="G22" s="13">
        <v>48</v>
      </c>
      <c r="H22" s="13">
        <v>5</v>
      </c>
      <c r="I22" s="13">
        <v>110244</v>
      </c>
      <c r="J22" s="13" t="s">
        <v>745</v>
      </c>
      <c r="K22" s="14">
        <v>28.2</v>
      </c>
      <c r="L22" s="14">
        <v>28.2</v>
      </c>
      <c r="M22" s="14">
        <v>28.2</v>
      </c>
      <c r="N22" s="15">
        <v>2.67</v>
      </c>
      <c r="O22" s="242">
        <v>1.8467</v>
      </c>
      <c r="P22" s="14">
        <f t="shared" si="0"/>
        <v>4.9306890000000001</v>
      </c>
      <c r="R22" s="14">
        <f t="shared" si="1"/>
        <v>4.9306890000000001</v>
      </c>
    </row>
    <row r="23" spans="1:18" x14ac:dyDescent="0.2">
      <c r="A23" s="12" t="s">
        <v>742</v>
      </c>
      <c r="B23" s="12" t="s">
        <v>776</v>
      </c>
      <c r="C23" s="12" t="s">
        <v>777</v>
      </c>
      <c r="D23" s="13" t="s">
        <v>24</v>
      </c>
      <c r="E23" s="13">
        <v>15</v>
      </c>
      <c r="F23" s="13">
        <v>20.8</v>
      </c>
      <c r="G23" s="13">
        <v>48</v>
      </c>
      <c r="H23" s="13">
        <v>5</v>
      </c>
      <c r="I23" s="13">
        <v>110244</v>
      </c>
      <c r="J23" s="13" t="s">
        <v>745</v>
      </c>
      <c r="K23" s="14">
        <v>31.7</v>
      </c>
      <c r="L23" s="14">
        <v>31.7</v>
      </c>
      <c r="M23" s="14">
        <v>31.7</v>
      </c>
      <c r="N23" s="15">
        <v>1.33</v>
      </c>
      <c r="O23" s="242">
        <v>1.8467</v>
      </c>
      <c r="P23" s="14">
        <f t="shared" si="0"/>
        <v>2.4561109999999999</v>
      </c>
      <c r="R23" s="14">
        <f t="shared" si="1"/>
        <v>2.4561109999999999</v>
      </c>
    </row>
    <row r="24" spans="1:18" x14ac:dyDescent="0.2">
      <c r="A24" s="12" t="s">
        <v>742</v>
      </c>
      <c r="B24" s="12" t="s">
        <v>778</v>
      </c>
      <c r="C24" s="12" t="s">
        <v>779</v>
      </c>
      <c r="D24" s="13" t="s">
        <v>24</v>
      </c>
      <c r="E24" s="13">
        <v>18.940000000000001</v>
      </c>
      <c r="F24" s="13">
        <v>20.99</v>
      </c>
      <c r="G24" s="13">
        <v>60</v>
      </c>
      <c r="H24" s="13">
        <v>5.05</v>
      </c>
      <c r="I24" s="13">
        <v>110244</v>
      </c>
      <c r="J24" s="13" t="s">
        <v>745</v>
      </c>
      <c r="K24" s="14">
        <v>51</v>
      </c>
      <c r="L24" s="14">
        <v>51</v>
      </c>
      <c r="M24" s="14">
        <v>51</v>
      </c>
      <c r="N24" s="15">
        <v>2.7</v>
      </c>
      <c r="O24" s="242">
        <v>1.8467</v>
      </c>
      <c r="P24" s="14">
        <f t="shared" si="0"/>
        <v>4.9860899999999999</v>
      </c>
      <c r="R24" s="14">
        <f t="shared" si="1"/>
        <v>4.9860899999999999</v>
      </c>
    </row>
    <row r="25" spans="1:18" x14ac:dyDescent="0.2">
      <c r="A25" s="12" t="s">
        <v>742</v>
      </c>
      <c r="B25" s="12" t="s">
        <v>780</v>
      </c>
      <c r="C25" s="12" t="s">
        <v>781</v>
      </c>
      <c r="D25" s="13" t="s">
        <v>24</v>
      </c>
      <c r="E25" s="13">
        <v>18.940000000000001</v>
      </c>
      <c r="F25" s="13">
        <v>20.99</v>
      </c>
      <c r="G25" s="13">
        <v>60</v>
      </c>
      <c r="H25" s="13">
        <v>5.05</v>
      </c>
      <c r="I25" s="13">
        <v>110244</v>
      </c>
      <c r="J25" s="13" t="s">
        <v>745</v>
      </c>
      <c r="K25" s="14">
        <v>52.2</v>
      </c>
      <c r="L25" s="14">
        <v>52.2</v>
      </c>
      <c r="M25" s="14">
        <v>52.2</v>
      </c>
      <c r="N25" s="15">
        <v>2.25</v>
      </c>
      <c r="O25" s="242">
        <v>1.8467</v>
      </c>
      <c r="P25" s="14">
        <f t="shared" si="0"/>
        <v>4.1550750000000001</v>
      </c>
      <c r="R25" s="14">
        <f t="shared" si="1"/>
        <v>4.1550750000000001</v>
      </c>
    </row>
    <row r="26" spans="1:18" x14ac:dyDescent="0.2">
      <c r="A26" s="12" t="s">
        <v>742</v>
      </c>
      <c r="B26" s="12" t="s">
        <v>782</v>
      </c>
      <c r="C26" s="12" t="s">
        <v>783</v>
      </c>
      <c r="D26" s="13" t="s">
        <v>24</v>
      </c>
      <c r="E26" s="13">
        <v>29.25</v>
      </c>
      <c r="F26" s="13">
        <v>35.15</v>
      </c>
      <c r="G26" s="13">
        <v>192</v>
      </c>
      <c r="H26" s="13">
        <v>2.44</v>
      </c>
      <c r="I26" s="13">
        <v>110244</v>
      </c>
      <c r="J26" s="13" t="s">
        <v>745</v>
      </c>
      <c r="K26" s="14">
        <v>49.77</v>
      </c>
      <c r="L26" s="14">
        <v>49.77</v>
      </c>
      <c r="M26" s="14">
        <v>49.77</v>
      </c>
      <c r="N26" s="15">
        <v>5.28</v>
      </c>
      <c r="O26" s="242">
        <v>1.8467</v>
      </c>
      <c r="P26" s="14">
        <f t="shared" si="0"/>
        <v>9.7505760000000006</v>
      </c>
      <c r="R26" s="14">
        <f t="shared" si="1"/>
        <v>9.7505760000000006</v>
      </c>
    </row>
    <row r="27" spans="1:18" x14ac:dyDescent="0.2">
      <c r="A27" s="12" t="s">
        <v>742</v>
      </c>
      <c r="B27" s="12" t="s">
        <v>784</v>
      </c>
      <c r="C27" s="12" t="s">
        <v>785</v>
      </c>
      <c r="D27" s="13" t="s">
        <v>24</v>
      </c>
      <c r="E27" s="13">
        <v>27.88</v>
      </c>
      <c r="F27" s="13">
        <v>33.9</v>
      </c>
      <c r="G27" s="13">
        <v>96</v>
      </c>
      <c r="H27" s="13">
        <v>4.6500000000000004</v>
      </c>
      <c r="I27" s="13">
        <v>110244</v>
      </c>
      <c r="J27" s="13" t="s">
        <v>745</v>
      </c>
      <c r="K27" s="14">
        <v>40.700000000000003</v>
      </c>
      <c r="L27" s="14">
        <v>40.700000000000003</v>
      </c>
      <c r="M27" s="14">
        <v>40.700000000000003</v>
      </c>
      <c r="N27" s="15">
        <v>7.5</v>
      </c>
      <c r="O27" s="242">
        <v>1.8467</v>
      </c>
      <c r="P27" s="14">
        <f t="shared" si="0"/>
        <v>13.850250000000001</v>
      </c>
      <c r="R27" s="14">
        <f t="shared" si="1"/>
        <v>13.850250000000001</v>
      </c>
    </row>
    <row r="28" spans="1:18" x14ac:dyDescent="0.2">
      <c r="A28" s="12" t="s">
        <v>742</v>
      </c>
      <c r="B28" s="12" t="s">
        <v>786</v>
      </c>
      <c r="C28" s="12" t="s">
        <v>787</v>
      </c>
      <c r="D28" s="13" t="s">
        <v>24</v>
      </c>
      <c r="E28" s="13">
        <v>27.88</v>
      </c>
      <c r="F28" s="13">
        <v>34.299999999999997</v>
      </c>
      <c r="G28" s="13">
        <v>96</v>
      </c>
      <c r="H28" s="13">
        <v>4.6500000000000004</v>
      </c>
      <c r="I28" s="13">
        <v>110244</v>
      </c>
      <c r="J28" s="13" t="s">
        <v>745</v>
      </c>
      <c r="K28" s="14">
        <v>46.55</v>
      </c>
      <c r="L28" s="14">
        <v>46.55</v>
      </c>
      <c r="M28" s="14">
        <v>46.55</v>
      </c>
      <c r="N28" s="15">
        <v>6</v>
      </c>
      <c r="O28" s="242">
        <v>1.8467</v>
      </c>
      <c r="P28" s="14">
        <f t="shared" si="0"/>
        <v>11.0802</v>
      </c>
      <c r="R28" s="14">
        <f t="shared" si="1"/>
        <v>11.0802</v>
      </c>
    </row>
    <row r="29" spans="1:18" x14ac:dyDescent="0.2">
      <c r="A29" s="12" t="s">
        <v>742</v>
      </c>
      <c r="B29" s="12" t="s">
        <v>788</v>
      </c>
      <c r="C29" s="12" t="s">
        <v>789</v>
      </c>
      <c r="D29" s="13" t="s">
        <v>24</v>
      </c>
      <c r="E29" s="13">
        <v>20.27</v>
      </c>
      <c r="F29" s="13">
        <v>24.1</v>
      </c>
      <c r="G29" s="13">
        <v>84</v>
      </c>
      <c r="H29" s="13">
        <v>3.86</v>
      </c>
      <c r="I29" s="13">
        <v>110244</v>
      </c>
      <c r="J29" s="13" t="s">
        <v>745</v>
      </c>
      <c r="K29" s="14">
        <v>69.25</v>
      </c>
      <c r="L29" s="14">
        <v>69.25</v>
      </c>
      <c r="M29" s="14">
        <v>69.25</v>
      </c>
      <c r="N29" s="15">
        <v>10.61</v>
      </c>
      <c r="O29" s="242">
        <v>1.8467</v>
      </c>
      <c r="P29" s="14">
        <f t="shared" si="0"/>
        <v>19.593487</v>
      </c>
      <c r="R29" s="14">
        <f t="shared" si="1"/>
        <v>19.593487</v>
      </c>
    </row>
    <row r="30" spans="1:18" x14ac:dyDescent="0.2">
      <c r="A30" s="12" t="s">
        <v>742</v>
      </c>
      <c r="B30" s="12" t="s">
        <v>790</v>
      </c>
      <c r="C30" s="12" t="s">
        <v>791</v>
      </c>
      <c r="D30" s="13" t="s">
        <v>24</v>
      </c>
      <c r="E30" s="13">
        <v>23.16</v>
      </c>
      <c r="F30" s="13">
        <v>25.28</v>
      </c>
      <c r="G30" s="13">
        <v>192</v>
      </c>
      <c r="H30" s="13" t="s">
        <v>792</v>
      </c>
      <c r="I30" s="13">
        <v>110244</v>
      </c>
      <c r="J30" s="13" t="s">
        <v>745</v>
      </c>
      <c r="K30" s="14">
        <v>47.25</v>
      </c>
      <c r="L30" s="14">
        <v>47.25</v>
      </c>
      <c r="M30" s="14">
        <v>47.25</v>
      </c>
      <c r="N30" s="15">
        <v>12.11</v>
      </c>
      <c r="O30" s="242">
        <v>1.8467</v>
      </c>
      <c r="P30" s="14">
        <f t="shared" si="0"/>
        <v>22.363536999999997</v>
      </c>
      <c r="R30" s="14">
        <f t="shared" si="1"/>
        <v>22.363536999999997</v>
      </c>
    </row>
    <row r="31" spans="1:18" x14ac:dyDescent="0.2">
      <c r="A31" s="12" t="s">
        <v>742</v>
      </c>
      <c r="B31" s="12" t="s">
        <v>793</v>
      </c>
      <c r="C31" s="12" t="s">
        <v>794</v>
      </c>
      <c r="D31" s="13" t="s">
        <v>24</v>
      </c>
      <c r="E31" s="13">
        <v>13.8</v>
      </c>
      <c r="F31" s="13">
        <v>16.649999999999999</v>
      </c>
      <c r="G31" s="13">
        <v>96</v>
      </c>
      <c r="H31" s="13">
        <v>2.2999999999999998</v>
      </c>
      <c r="I31" s="13">
        <v>110244</v>
      </c>
      <c r="J31" s="13" t="s">
        <v>745</v>
      </c>
      <c r="K31" s="14">
        <v>42.25</v>
      </c>
      <c r="L31" s="14">
        <v>42.25</v>
      </c>
      <c r="M31" s="14">
        <v>42.25</v>
      </c>
      <c r="N31" s="15">
        <v>2.65</v>
      </c>
      <c r="O31" s="242">
        <v>1.8467</v>
      </c>
      <c r="P31" s="14">
        <f t="shared" si="0"/>
        <v>4.8937549999999996</v>
      </c>
      <c r="R31" s="14">
        <f t="shared" si="1"/>
        <v>4.8937549999999996</v>
      </c>
    </row>
    <row r="32" spans="1:18" x14ac:dyDescent="0.2">
      <c r="A32" s="12" t="s">
        <v>742</v>
      </c>
      <c r="B32" s="12" t="s">
        <v>795</v>
      </c>
      <c r="C32" s="12" t="s">
        <v>796</v>
      </c>
      <c r="D32" s="13" t="s">
        <v>24</v>
      </c>
      <c r="E32" s="13">
        <v>13.2</v>
      </c>
      <c r="F32" s="13">
        <v>16.829999999999998</v>
      </c>
      <c r="G32" s="13">
        <v>96</v>
      </c>
      <c r="H32" s="13">
        <v>2.52</v>
      </c>
      <c r="I32" s="13">
        <v>110244</v>
      </c>
      <c r="J32" s="13" t="s">
        <v>745</v>
      </c>
      <c r="K32" s="14">
        <v>41.75</v>
      </c>
      <c r="L32" s="14">
        <v>41.75</v>
      </c>
      <c r="M32" s="14">
        <v>41.75</v>
      </c>
      <c r="N32" s="15">
        <v>6.24</v>
      </c>
      <c r="O32" s="242">
        <v>1.8467</v>
      </c>
      <c r="P32" s="14">
        <f t="shared" si="0"/>
        <v>11.523408</v>
      </c>
      <c r="R32" s="14">
        <f t="shared" si="1"/>
        <v>11.523408</v>
      </c>
    </row>
    <row r="33" spans="1:19" x14ac:dyDescent="0.2">
      <c r="A33" s="12" t="s">
        <v>742</v>
      </c>
      <c r="B33" s="12" t="s">
        <v>797</v>
      </c>
      <c r="C33" s="12" t="s">
        <v>798</v>
      </c>
      <c r="D33" s="13" t="s">
        <v>24</v>
      </c>
      <c r="E33" s="13">
        <v>22.5</v>
      </c>
      <c r="F33" s="13">
        <v>25.29</v>
      </c>
      <c r="G33" s="13">
        <v>72</v>
      </c>
      <c r="H33" s="13">
        <v>5</v>
      </c>
      <c r="I33" s="13">
        <v>110244</v>
      </c>
      <c r="J33" s="13" t="s">
        <v>745</v>
      </c>
      <c r="K33" s="14">
        <v>44.48</v>
      </c>
      <c r="L33" s="14">
        <v>44.48</v>
      </c>
      <c r="M33" s="14">
        <v>44.48</v>
      </c>
      <c r="N33" s="15">
        <v>8.14</v>
      </c>
      <c r="O33" s="242">
        <v>1.8467</v>
      </c>
      <c r="P33" s="14">
        <f t="shared" si="0"/>
        <v>15.032138000000002</v>
      </c>
      <c r="R33" s="14">
        <f t="shared" si="1"/>
        <v>15.032138000000002</v>
      </c>
    </row>
    <row r="34" spans="1:19" x14ac:dyDescent="0.2">
      <c r="A34" s="12" t="s">
        <v>742</v>
      </c>
      <c r="B34" s="12" t="s">
        <v>799</v>
      </c>
      <c r="C34" s="12" t="s">
        <v>800</v>
      </c>
      <c r="D34" s="13" t="s">
        <v>24</v>
      </c>
      <c r="E34" s="13">
        <v>22.5</v>
      </c>
      <c r="F34" s="13">
        <v>25.28</v>
      </c>
      <c r="G34" s="13">
        <v>72</v>
      </c>
      <c r="H34" s="13">
        <v>5</v>
      </c>
      <c r="I34" s="13">
        <v>110244</v>
      </c>
      <c r="J34" s="13" t="s">
        <v>745</v>
      </c>
      <c r="K34" s="14">
        <v>43.48</v>
      </c>
      <c r="L34" s="14">
        <v>43.48</v>
      </c>
      <c r="M34" s="14">
        <v>43.48</v>
      </c>
      <c r="N34" s="15">
        <v>9.1300000000000008</v>
      </c>
      <c r="O34" s="242">
        <v>1.8467</v>
      </c>
      <c r="P34" s="14">
        <f t="shared" si="0"/>
        <v>16.860371000000001</v>
      </c>
      <c r="R34" s="14">
        <f t="shared" si="1"/>
        <v>16.860371000000001</v>
      </c>
    </row>
    <row r="35" spans="1:19" x14ac:dyDescent="0.2">
      <c r="A35" s="12" t="s">
        <v>742</v>
      </c>
      <c r="B35" s="12" t="s">
        <v>801</v>
      </c>
      <c r="C35" s="12" t="s">
        <v>802</v>
      </c>
      <c r="D35" s="13" t="s">
        <v>24</v>
      </c>
      <c r="E35" s="13">
        <v>28.8</v>
      </c>
      <c r="F35" s="13">
        <v>31.54</v>
      </c>
      <c r="G35" s="13">
        <v>96</v>
      </c>
      <c r="H35" s="13">
        <v>4.8</v>
      </c>
      <c r="I35" s="13">
        <v>110244</v>
      </c>
      <c r="J35" s="13" t="s">
        <v>745</v>
      </c>
      <c r="K35" s="14">
        <v>54.5</v>
      </c>
      <c r="L35" s="14">
        <v>54.5</v>
      </c>
      <c r="M35" s="14">
        <v>54.5</v>
      </c>
      <c r="N35" s="15">
        <v>12.06</v>
      </c>
      <c r="O35" s="242">
        <v>1.8467</v>
      </c>
      <c r="P35" s="14">
        <f t="shared" si="0"/>
        <v>22.271202000000002</v>
      </c>
      <c r="R35" s="14">
        <f t="shared" si="1"/>
        <v>22.271202000000002</v>
      </c>
    </row>
    <row r="36" spans="1:19" x14ac:dyDescent="0.2">
      <c r="A36" s="12" t="s">
        <v>742</v>
      </c>
      <c r="B36" s="12" t="s">
        <v>803</v>
      </c>
      <c r="C36" s="12" t="s">
        <v>804</v>
      </c>
      <c r="D36" s="13" t="s">
        <v>24</v>
      </c>
      <c r="E36" s="13">
        <v>28.8</v>
      </c>
      <c r="F36" s="13">
        <v>31.54</v>
      </c>
      <c r="G36" s="13">
        <v>96</v>
      </c>
      <c r="H36" s="13">
        <v>4.8</v>
      </c>
      <c r="I36" s="13">
        <v>110244</v>
      </c>
      <c r="J36" s="13" t="s">
        <v>745</v>
      </c>
      <c r="K36" s="14">
        <v>59.7</v>
      </c>
      <c r="L36" s="14">
        <v>59.7</v>
      </c>
      <c r="M36" s="14">
        <v>59.7</v>
      </c>
      <c r="N36" s="15">
        <v>10.74</v>
      </c>
      <c r="O36" s="242">
        <v>1.8467</v>
      </c>
      <c r="P36" s="14">
        <f t="shared" si="0"/>
        <v>19.833558</v>
      </c>
      <c r="R36" s="14">
        <f t="shared" si="1"/>
        <v>19.833558</v>
      </c>
    </row>
    <row r="37" spans="1:19" x14ac:dyDescent="0.2">
      <c r="A37" s="12" t="s">
        <v>742</v>
      </c>
      <c r="B37" s="12" t="s">
        <v>805</v>
      </c>
      <c r="C37" s="12" t="s">
        <v>806</v>
      </c>
      <c r="D37" s="13" t="s">
        <v>24</v>
      </c>
      <c r="E37" s="13">
        <v>18</v>
      </c>
      <c r="F37" s="13">
        <v>21.09</v>
      </c>
      <c r="G37" s="13">
        <v>60</v>
      </c>
      <c r="H37" s="13">
        <v>4.8</v>
      </c>
      <c r="I37" s="13">
        <v>110244</v>
      </c>
      <c r="J37" s="13" t="s">
        <v>745</v>
      </c>
      <c r="K37" s="14">
        <v>40.200000000000003</v>
      </c>
      <c r="L37" s="14">
        <v>40.200000000000003</v>
      </c>
      <c r="M37" s="14">
        <v>40.200000000000003</v>
      </c>
      <c r="N37" s="15">
        <v>2.11</v>
      </c>
      <c r="O37" s="242">
        <v>1.8467</v>
      </c>
      <c r="P37" s="14">
        <f t="shared" si="0"/>
        <v>3.8965369999999999</v>
      </c>
      <c r="R37" s="14">
        <f t="shared" si="1"/>
        <v>3.8965369999999999</v>
      </c>
    </row>
    <row r="38" spans="1:19" x14ac:dyDescent="0.2">
      <c r="A38" s="12" t="s">
        <v>742</v>
      </c>
      <c r="B38" s="12" t="s">
        <v>807</v>
      </c>
      <c r="C38" s="12" t="s">
        <v>808</v>
      </c>
      <c r="D38" s="13" t="s">
        <v>24</v>
      </c>
      <c r="E38" s="13">
        <v>27.36</v>
      </c>
      <c r="F38" s="13">
        <v>32.299999999999997</v>
      </c>
      <c r="G38" s="13">
        <v>96</v>
      </c>
      <c r="H38" s="13">
        <v>4.5599999999999996</v>
      </c>
      <c r="I38" s="13">
        <v>110244</v>
      </c>
      <c r="J38" s="13" t="s">
        <v>745</v>
      </c>
      <c r="K38" s="14">
        <v>39.6</v>
      </c>
      <c r="L38" s="14">
        <v>39.6</v>
      </c>
      <c r="M38" s="14">
        <v>39.6</v>
      </c>
      <c r="N38" s="15">
        <v>3.93</v>
      </c>
      <c r="O38" s="242">
        <v>1.8467</v>
      </c>
      <c r="P38" s="14">
        <f t="shared" si="0"/>
        <v>7.2575310000000002</v>
      </c>
      <c r="R38" s="14">
        <f t="shared" si="1"/>
        <v>7.2575310000000002</v>
      </c>
    </row>
    <row r="39" spans="1:19" x14ac:dyDescent="0.2">
      <c r="A39" s="12" t="s">
        <v>742</v>
      </c>
      <c r="B39" s="12" t="s">
        <v>809</v>
      </c>
      <c r="C39" s="12" t="s">
        <v>810</v>
      </c>
      <c r="D39" s="13" t="s">
        <v>24</v>
      </c>
      <c r="E39" s="13">
        <v>27.36</v>
      </c>
      <c r="F39" s="13">
        <v>30.3</v>
      </c>
      <c r="G39" s="13">
        <v>96</v>
      </c>
      <c r="H39" s="13">
        <v>4.5599999999999996</v>
      </c>
      <c r="I39" s="13">
        <v>110244</v>
      </c>
      <c r="J39" s="13" t="s">
        <v>745</v>
      </c>
      <c r="K39" s="14">
        <v>41.5</v>
      </c>
      <c r="L39" s="14">
        <v>41.5</v>
      </c>
      <c r="M39" s="14">
        <v>41.5</v>
      </c>
      <c r="N39" s="15">
        <v>3.21</v>
      </c>
      <c r="O39" s="242">
        <v>1.8467</v>
      </c>
      <c r="P39" s="14">
        <f t="shared" si="0"/>
        <v>5.9279070000000003</v>
      </c>
      <c r="R39" s="14">
        <f t="shared" si="1"/>
        <v>5.9279070000000003</v>
      </c>
    </row>
    <row r="40" spans="1:19" x14ac:dyDescent="0.2">
      <c r="A40" s="12" t="s">
        <v>742</v>
      </c>
      <c r="B40" s="12" t="s">
        <v>811</v>
      </c>
      <c r="C40" s="12" t="s">
        <v>812</v>
      </c>
      <c r="D40" s="13" t="s">
        <v>24</v>
      </c>
      <c r="E40" s="13">
        <v>24.12</v>
      </c>
      <c r="F40" s="13">
        <v>26.74</v>
      </c>
      <c r="G40" s="13">
        <v>96</v>
      </c>
      <c r="H40" s="13">
        <v>4.0199999999999996</v>
      </c>
      <c r="I40" s="13">
        <v>110244</v>
      </c>
      <c r="J40" s="13" t="s">
        <v>745</v>
      </c>
      <c r="K40" s="14">
        <v>47.5</v>
      </c>
      <c r="L40" s="14">
        <v>47.5</v>
      </c>
      <c r="M40" s="14">
        <v>47.5</v>
      </c>
      <c r="N40" s="15">
        <v>3.21</v>
      </c>
      <c r="O40" s="242">
        <v>1.8467</v>
      </c>
      <c r="P40" s="14">
        <f t="shared" si="0"/>
        <v>5.9279070000000003</v>
      </c>
      <c r="R40" s="14">
        <f t="shared" si="1"/>
        <v>5.9279070000000003</v>
      </c>
    </row>
    <row r="41" spans="1:19" x14ac:dyDescent="0.2">
      <c r="A41" s="12" t="s">
        <v>742</v>
      </c>
      <c r="B41" s="12" t="s">
        <v>813</v>
      </c>
      <c r="C41" s="12" t="s">
        <v>814</v>
      </c>
      <c r="D41" s="13" t="s">
        <v>24</v>
      </c>
      <c r="E41" s="13">
        <v>21.78</v>
      </c>
      <c r="F41" s="13">
        <v>26.55</v>
      </c>
      <c r="G41" s="13">
        <v>72</v>
      </c>
      <c r="H41" s="13">
        <v>4.84</v>
      </c>
      <c r="I41" s="13">
        <v>110244</v>
      </c>
      <c r="J41" s="13" t="s">
        <v>745</v>
      </c>
      <c r="K41" s="14">
        <v>38.35</v>
      </c>
      <c r="L41" s="14">
        <v>38.35</v>
      </c>
      <c r="M41" s="14">
        <v>38.35</v>
      </c>
      <c r="N41" s="15">
        <v>4.55</v>
      </c>
      <c r="O41" s="242">
        <v>1.8467</v>
      </c>
      <c r="P41" s="14">
        <f t="shared" si="0"/>
        <v>8.4024850000000004</v>
      </c>
      <c r="R41" s="14">
        <f t="shared" si="1"/>
        <v>8.4024850000000004</v>
      </c>
    </row>
    <row r="42" spans="1:19" x14ac:dyDescent="0.2">
      <c r="A42" s="12" t="s">
        <v>742</v>
      </c>
      <c r="B42" s="12" t="s">
        <v>815</v>
      </c>
      <c r="C42" s="12" t="s">
        <v>816</v>
      </c>
      <c r="D42" s="13" t="s">
        <v>24</v>
      </c>
      <c r="E42" s="13">
        <v>29.4</v>
      </c>
      <c r="F42" s="13">
        <v>32.226999999999997</v>
      </c>
      <c r="G42" s="13">
        <v>96</v>
      </c>
      <c r="H42" s="13">
        <v>4.9000000000000004</v>
      </c>
      <c r="I42" s="13">
        <v>110244</v>
      </c>
      <c r="J42" s="13" t="s">
        <v>745</v>
      </c>
      <c r="K42" s="217">
        <v>59.7</v>
      </c>
      <c r="L42" s="217">
        <v>59.7</v>
      </c>
      <c r="M42" s="217">
        <v>59.7</v>
      </c>
      <c r="N42" s="218">
        <v>10.68</v>
      </c>
      <c r="O42" s="243">
        <v>1.8467</v>
      </c>
      <c r="P42" s="217">
        <f t="shared" si="0"/>
        <v>19.722756</v>
      </c>
      <c r="R42" s="217">
        <f t="shared" si="1"/>
        <v>19.722756</v>
      </c>
      <c r="S42" s="217"/>
    </row>
    <row r="43" spans="1:19" x14ac:dyDescent="0.2">
      <c r="A43" s="12" t="s">
        <v>742</v>
      </c>
      <c r="B43" s="12" t="s">
        <v>817</v>
      </c>
      <c r="C43" s="12" t="s">
        <v>818</v>
      </c>
      <c r="D43" s="13" t="s">
        <v>24</v>
      </c>
      <c r="E43" s="13">
        <v>28</v>
      </c>
      <c r="F43" s="13">
        <v>30.73</v>
      </c>
      <c r="G43" s="13">
        <v>96</v>
      </c>
      <c r="H43" s="13">
        <v>4.67</v>
      </c>
      <c r="I43" s="13">
        <v>110244</v>
      </c>
      <c r="J43" s="13" t="s">
        <v>745</v>
      </c>
      <c r="K43" s="14">
        <v>41.65</v>
      </c>
      <c r="L43" s="14">
        <v>41.65</v>
      </c>
      <c r="M43" s="14">
        <v>41.65</v>
      </c>
      <c r="N43" s="15">
        <v>4.1399999999999997</v>
      </c>
      <c r="O43" s="242">
        <v>1.8467</v>
      </c>
      <c r="P43" s="14">
        <f t="shared" si="0"/>
        <v>7.6453379999999997</v>
      </c>
      <c r="R43" s="14">
        <f t="shared" si="1"/>
        <v>7.6453379999999997</v>
      </c>
    </row>
    <row r="44" spans="1:19" x14ac:dyDescent="0.2">
      <c r="A44" s="12" t="s">
        <v>742</v>
      </c>
      <c r="B44" s="12" t="s">
        <v>819</v>
      </c>
      <c r="C44" s="12" t="s">
        <v>820</v>
      </c>
      <c r="D44" s="13" t="s">
        <v>24</v>
      </c>
      <c r="E44" s="13">
        <v>28</v>
      </c>
      <c r="F44" s="13">
        <v>30.9</v>
      </c>
      <c r="G44" s="13">
        <v>96</v>
      </c>
      <c r="H44" s="13">
        <v>4.67</v>
      </c>
      <c r="I44" s="13">
        <v>110244</v>
      </c>
      <c r="J44" s="13" t="s">
        <v>745</v>
      </c>
      <c r="K44" s="14">
        <v>43.6</v>
      </c>
      <c r="L44" s="14">
        <v>43.6</v>
      </c>
      <c r="M44" s="14">
        <v>43.6</v>
      </c>
      <c r="N44" s="15">
        <v>3.75</v>
      </c>
      <c r="O44" s="242">
        <v>1.8467</v>
      </c>
      <c r="P44" s="14">
        <f t="shared" si="0"/>
        <v>6.9251250000000004</v>
      </c>
      <c r="R44" s="14">
        <f t="shared" si="1"/>
        <v>6.9251250000000004</v>
      </c>
    </row>
    <row r="45" spans="1:19" x14ac:dyDescent="0.2">
      <c r="A45" s="12" t="s">
        <v>742</v>
      </c>
      <c r="B45" s="12" t="s">
        <v>821</v>
      </c>
      <c r="C45" s="12" t="s">
        <v>822</v>
      </c>
      <c r="D45" s="13" t="s">
        <v>24</v>
      </c>
      <c r="E45" s="13">
        <v>21.92</v>
      </c>
      <c r="F45" s="13">
        <v>24.66</v>
      </c>
      <c r="G45" s="13">
        <v>72</v>
      </c>
      <c r="H45" s="13">
        <v>4.87</v>
      </c>
      <c r="I45" s="13">
        <v>110244</v>
      </c>
      <c r="J45" s="13" t="s">
        <v>745</v>
      </c>
      <c r="K45" s="14">
        <v>40.4</v>
      </c>
      <c r="L45" s="14">
        <v>40.4</v>
      </c>
      <c r="M45" s="14">
        <v>40.4</v>
      </c>
      <c r="N45" s="15">
        <v>4.12</v>
      </c>
      <c r="O45" s="242">
        <v>1.8467</v>
      </c>
      <c r="P45" s="14">
        <f t="shared" si="0"/>
        <v>7.6084040000000002</v>
      </c>
      <c r="R45" s="14">
        <f t="shared" si="1"/>
        <v>7.6084040000000002</v>
      </c>
    </row>
    <row r="46" spans="1:19" x14ac:dyDescent="0.2">
      <c r="A46" s="12" t="s">
        <v>742</v>
      </c>
      <c r="B46" s="12" t="s">
        <v>823</v>
      </c>
      <c r="C46" s="12" t="s">
        <v>824</v>
      </c>
      <c r="D46" s="13" t="s">
        <v>24</v>
      </c>
      <c r="E46" s="13">
        <v>22.44</v>
      </c>
      <c r="F46" s="13">
        <v>24.62</v>
      </c>
      <c r="G46" s="13">
        <v>96</v>
      </c>
      <c r="H46" s="13">
        <v>3.74</v>
      </c>
      <c r="I46" s="13">
        <v>110244</v>
      </c>
      <c r="J46" s="13" t="s">
        <v>745</v>
      </c>
      <c r="K46" s="14">
        <v>44</v>
      </c>
      <c r="L46" s="14">
        <v>44</v>
      </c>
      <c r="M46" s="14">
        <v>44</v>
      </c>
      <c r="N46" s="15">
        <v>8.2200000000000006</v>
      </c>
      <c r="O46" s="242">
        <v>1.8467</v>
      </c>
      <c r="P46" s="14">
        <f t="shared" si="0"/>
        <v>15.179874000000002</v>
      </c>
      <c r="R46" s="14">
        <f t="shared" si="1"/>
        <v>15.179874000000002</v>
      </c>
    </row>
    <row r="47" spans="1:19" x14ac:dyDescent="0.2">
      <c r="A47" s="12" t="s">
        <v>742</v>
      </c>
      <c r="B47" s="12" t="s">
        <v>825</v>
      </c>
      <c r="C47" s="12" t="s">
        <v>826</v>
      </c>
      <c r="D47" s="13" t="s">
        <v>24</v>
      </c>
      <c r="E47" s="13">
        <v>23.16</v>
      </c>
      <c r="F47" s="13">
        <v>27.24</v>
      </c>
      <c r="G47" s="13">
        <v>192</v>
      </c>
      <c r="H47" s="13">
        <v>1.93</v>
      </c>
      <c r="I47" s="13">
        <v>110244</v>
      </c>
      <c r="J47" s="13" t="s">
        <v>745</v>
      </c>
      <c r="K47" s="14">
        <v>41.6</v>
      </c>
      <c r="L47" s="14">
        <v>41.6</v>
      </c>
      <c r="M47" s="14">
        <v>41.6</v>
      </c>
      <c r="N47" s="15">
        <v>6.06</v>
      </c>
      <c r="O47" s="242">
        <v>1.8467</v>
      </c>
      <c r="P47" s="14">
        <f t="shared" si="0"/>
        <v>11.191001999999999</v>
      </c>
      <c r="R47" s="14">
        <f t="shared" si="1"/>
        <v>11.191001999999999</v>
      </c>
    </row>
    <row r="48" spans="1:19" x14ac:dyDescent="0.2">
      <c r="A48" s="12" t="s">
        <v>742</v>
      </c>
      <c r="B48" s="12" t="s">
        <v>827</v>
      </c>
      <c r="C48" s="12" t="s">
        <v>828</v>
      </c>
      <c r="D48" s="13" t="s">
        <v>24</v>
      </c>
      <c r="E48" s="13">
        <v>28</v>
      </c>
      <c r="F48" s="13">
        <v>30.9</v>
      </c>
      <c r="G48" s="13">
        <v>96</v>
      </c>
      <c r="H48" s="13">
        <v>4.67</v>
      </c>
      <c r="I48" s="13">
        <v>110244</v>
      </c>
      <c r="J48" s="13" t="s">
        <v>745</v>
      </c>
      <c r="K48" s="14">
        <v>47.7</v>
      </c>
      <c r="L48" s="14">
        <v>47.7</v>
      </c>
      <c r="M48" s="14">
        <v>47.7</v>
      </c>
      <c r="N48" s="15">
        <v>6.96</v>
      </c>
      <c r="O48" s="242">
        <v>1.8467</v>
      </c>
      <c r="P48" s="14">
        <f t="shared" si="0"/>
        <v>12.853032000000001</v>
      </c>
      <c r="R48" s="14">
        <f t="shared" si="1"/>
        <v>12.853032000000001</v>
      </c>
    </row>
    <row r="49" spans="1:18" x14ac:dyDescent="0.2">
      <c r="A49" s="12" t="s">
        <v>742</v>
      </c>
      <c r="B49" s="12" t="s">
        <v>829</v>
      </c>
      <c r="C49" s="12" t="s">
        <v>830</v>
      </c>
      <c r="D49" s="13" t="s">
        <v>24</v>
      </c>
      <c r="E49" s="13">
        <v>28</v>
      </c>
      <c r="F49" s="13">
        <v>30.78</v>
      </c>
      <c r="G49" s="13">
        <v>96</v>
      </c>
      <c r="H49" s="13">
        <v>4.67</v>
      </c>
      <c r="I49" s="13">
        <v>110244</v>
      </c>
      <c r="J49" s="13" t="s">
        <v>745</v>
      </c>
      <c r="K49" s="14">
        <v>46.7</v>
      </c>
      <c r="L49" s="14">
        <v>46.7</v>
      </c>
      <c r="M49" s="14">
        <v>46.7</v>
      </c>
      <c r="N49" s="15">
        <v>8.0399999999999991</v>
      </c>
      <c r="O49" s="242">
        <v>1.8467</v>
      </c>
      <c r="P49" s="14">
        <f t="shared" si="0"/>
        <v>14.847467999999999</v>
      </c>
      <c r="R49" s="14">
        <f t="shared" si="1"/>
        <v>14.847467999999999</v>
      </c>
    </row>
    <row r="50" spans="1:18" x14ac:dyDescent="0.2">
      <c r="A50" s="12" t="s">
        <v>742</v>
      </c>
      <c r="B50" s="12" t="s">
        <v>831</v>
      </c>
      <c r="C50" s="12" t="s">
        <v>832</v>
      </c>
      <c r="D50" s="13" t="s">
        <v>24</v>
      </c>
      <c r="E50" s="13">
        <v>28.98</v>
      </c>
      <c r="F50" s="13">
        <v>31.73</v>
      </c>
      <c r="G50" s="13">
        <v>96</v>
      </c>
      <c r="H50" s="13">
        <v>4.83</v>
      </c>
      <c r="I50" s="13">
        <v>110244</v>
      </c>
      <c r="J50" s="13" t="s">
        <v>745</v>
      </c>
      <c r="K50" s="14">
        <v>45.4</v>
      </c>
      <c r="L50" s="14">
        <v>45.4</v>
      </c>
      <c r="M50" s="14">
        <v>45.4</v>
      </c>
      <c r="N50" s="15">
        <v>4.0199999999999996</v>
      </c>
      <c r="O50" s="242">
        <v>1.8467</v>
      </c>
      <c r="P50" s="14">
        <f t="shared" si="0"/>
        <v>7.4237339999999996</v>
      </c>
      <c r="R50" s="14">
        <f t="shared" si="1"/>
        <v>7.4237339999999996</v>
      </c>
    </row>
    <row r="51" spans="1:18" x14ac:dyDescent="0.2">
      <c r="A51" s="12" t="s">
        <v>742</v>
      </c>
      <c r="B51" s="12" t="s">
        <v>833</v>
      </c>
      <c r="C51" s="12" t="s">
        <v>834</v>
      </c>
      <c r="D51" s="13" t="s">
        <v>24</v>
      </c>
      <c r="E51" s="13">
        <v>30</v>
      </c>
      <c r="F51" s="13">
        <v>33.130000000000003</v>
      </c>
      <c r="G51" s="13">
        <v>96</v>
      </c>
      <c r="H51" s="13">
        <v>5</v>
      </c>
      <c r="I51" s="13">
        <v>110244</v>
      </c>
      <c r="J51" s="13" t="s">
        <v>745</v>
      </c>
      <c r="K51" s="14">
        <v>52.5</v>
      </c>
      <c r="L51" s="14">
        <v>52.5</v>
      </c>
      <c r="M51" s="14">
        <v>52.5</v>
      </c>
      <c r="N51" s="15">
        <v>1.92</v>
      </c>
      <c r="O51" s="242">
        <v>1.8467</v>
      </c>
      <c r="P51" s="14">
        <f t="shared" si="0"/>
        <v>3.5456639999999999</v>
      </c>
      <c r="R51" s="14">
        <f t="shared" si="1"/>
        <v>3.5456639999999999</v>
      </c>
    </row>
    <row r="52" spans="1:18" x14ac:dyDescent="0.2">
      <c r="A52" s="12" t="s">
        <v>742</v>
      </c>
      <c r="B52" s="12" t="s">
        <v>835</v>
      </c>
      <c r="C52" s="12" t="s">
        <v>836</v>
      </c>
      <c r="D52" s="13" t="s">
        <v>24</v>
      </c>
      <c r="E52" s="13">
        <v>27.36</v>
      </c>
      <c r="F52" s="13">
        <v>29.98</v>
      </c>
      <c r="G52" s="13">
        <v>96</v>
      </c>
      <c r="H52" s="13">
        <v>4.5599999999999996</v>
      </c>
      <c r="I52" s="13">
        <v>110244</v>
      </c>
      <c r="J52" s="13" t="s">
        <v>745</v>
      </c>
      <c r="K52" s="14">
        <v>44.5</v>
      </c>
      <c r="L52" s="14">
        <v>44.5</v>
      </c>
      <c r="M52" s="14">
        <v>44.5</v>
      </c>
      <c r="N52" s="15">
        <v>2.94</v>
      </c>
      <c r="O52" s="242">
        <v>1.8467</v>
      </c>
      <c r="P52" s="14">
        <f t="shared" si="0"/>
        <v>5.4292980000000002</v>
      </c>
      <c r="R52" s="14">
        <f t="shared" si="1"/>
        <v>5.4292980000000002</v>
      </c>
    </row>
    <row r="53" spans="1:18" x14ac:dyDescent="0.2">
      <c r="A53" s="12" t="s">
        <v>742</v>
      </c>
      <c r="B53" s="12" t="s">
        <v>837</v>
      </c>
      <c r="C53" s="12" t="s">
        <v>838</v>
      </c>
      <c r="D53" s="13" t="s">
        <v>24</v>
      </c>
      <c r="E53" s="13">
        <v>31.92</v>
      </c>
      <c r="F53" s="13">
        <v>35.799999999999997</v>
      </c>
      <c r="G53" s="13">
        <v>192</v>
      </c>
      <c r="H53" s="13">
        <v>2.66</v>
      </c>
      <c r="I53" s="13">
        <v>110244</v>
      </c>
      <c r="J53" s="13" t="s">
        <v>745</v>
      </c>
      <c r="K53" s="14">
        <v>49.5</v>
      </c>
      <c r="L53" s="14">
        <v>49.5</v>
      </c>
      <c r="M53" s="14">
        <v>49.5</v>
      </c>
      <c r="N53" s="15">
        <v>3.42</v>
      </c>
      <c r="O53" s="242">
        <v>1.8467</v>
      </c>
      <c r="P53" s="14">
        <f t="shared" si="0"/>
        <v>6.3157139999999998</v>
      </c>
      <c r="R53" s="14">
        <f t="shared" si="1"/>
        <v>6.3157139999999998</v>
      </c>
    </row>
    <row r="54" spans="1:18" x14ac:dyDescent="0.2">
      <c r="A54" s="12" t="s">
        <v>742</v>
      </c>
      <c r="B54" s="12" t="s">
        <v>839</v>
      </c>
      <c r="C54" s="12" t="s">
        <v>840</v>
      </c>
      <c r="D54" s="13" t="s">
        <v>24</v>
      </c>
      <c r="E54" s="13">
        <v>24.54</v>
      </c>
      <c r="F54" s="13">
        <v>32.14</v>
      </c>
      <c r="G54" s="13">
        <v>96</v>
      </c>
      <c r="H54" s="13">
        <v>4.09</v>
      </c>
      <c r="I54" s="13">
        <v>110244</v>
      </c>
      <c r="J54" s="13" t="s">
        <v>745</v>
      </c>
      <c r="K54" s="14">
        <v>49.5</v>
      </c>
      <c r="L54" s="14">
        <v>49.5</v>
      </c>
      <c r="M54" s="14">
        <v>49.5</v>
      </c>
      <c r="N54" s="15">
        <v>2.37</v>
      </c>
      <c r="O54" s="242">
        <v>1.8467</v>
      </c>
      <c r="P54" s="14">
        <f t="shared" si="0"/>
        <v>4.3766790000000002</v>
      </c>
      <c r="R54" s="14">
        <f t="shared" si="1"/>
        <v>4.3766790000000002</v>
      </c>
    </row>
    <row r="55" spans="1:18" x14ac:dyDescent="0.2">
      <c r="A55" s="12" t="s">
        <v>742</v>
      </c>
      <c r="B55" s="12" t="s">
        <v>841</v>
      </c>
      <c r="C55" s="12" t="s">
        <v>842</v>
      </c>
      <c r="D55" s="13" t="s">
        <v>24</v>
      </c>
      <c r="E55" s="13">
        <v>30</v>
      </c>
      <c r="F55" s="13">
        <v>32.04</v>
      </c>
      <c r="G55" s="13">
        <v>96</v>
      </c>
      <c r="H55" s="13">
        <v>5</v>
      </c>
      <c r="I55" s="13">
        <v>110244</v>
      </c>
      <c r="J55" s="13" t="s">
        <v>745</v>
      </c>
      <c r="K55" s="14">
        <v>51</v>
      </c>
      <c r="L55" s="14">
        <v>51</v>
      </c>
      <c r="M55" s="14">
        <v>51</v>
      </c>
      <c r="N55" s="15">
        <v>1.96</v>
      </c>
      <c r="O55" s="242">
        <v>1.8467</v>
      </c>
      <c r="P55" s="14">
        <f t="shared" si="0"/>
        <v>3.619532</v>
      </c>
      <c r="R55" s="14">
        <f t="shared" si="1"/>
        <v>3.619532</v>
      </c>
    </row>
    <row r="56" spans="1:18" x14ac:dyDescent="0.2">
      <c r="A56" s="12" t="s">
        <v>742</v>
      </c>
      <c r="B56" s="12" t="s">
        <v>843</v>
      </c>
      <c r="C56" s="12" t="s">
        <v>844</v>
      </c>
      <c r="D56" s="13" t="s">
        <v>24</v>
      </c>
      <c r="E56" s="13">
        <v>21.6</v>
      </c>
      <c r="F56" s="13">
        <v>26.8</v>
      </c>
      <c r="G56" s="13">
        <v>72</v>
      </c>
      <c r="H56" s="13">
        <v>4.8</v>
      </c>
      <c r="I56" s="13">
        <v>110244</v>
      </c>
      <c r="J56" s="13" t="s">
        <v>745</v>
      </c>
      <c r="K56" s="14">
        <v>42</v>
      </c>
      <c r="L56" s="14">
        <v>42</v>
      </c>
      <c r="M56" s="14">
        <v>42</v>
      </c>
      <c r="N56" s="15">
        <v>6.1</v>
      </c>
      <c r="O56" s="242">
        <v>1.8467</v>
      </c>
      <c r="P56" s="14">
        <f t="shared" si="0"/>
        <v>11.26487</v>
      </c>
      <c r="R56" s="14">
        <f t="shared" si="1"/>
        <v>11.26487</v>
      </c>
    </row>
    <row r="57" spans="1:18" x14ac:dyDescent="0.2">
      <c r="A57" s="12" t="s">
        <v>742</v>
      </c>
      <c r="B57" s="12" t="s">
        <v>845</v>
      </c>
      <c r="C57" s="12" t="s">
        <v>846</v>
      </c>
      <c r="D57" s="13" t="s">
        <v>24</v>
      </c>
      <c r="E57" s="13">
        <v>21.6</v>
      </c>
      <c r="F57" s="13">
        <v>24.36</v>
      </c>
      <c r="G57" s="13">
        <v>72</v>
      </c>
      <c r="H57" s="13">
        <v>4.8</v>
      </c>
      <c r="I57" s="13">
        <v>110244</v>
      </c>
      <c r="J57" s="13" t="s">
        <v>745</v>
      </c>
      <c r="K57" s="14">
        <v>45.5</v>
      </c>
      <c r="L57" s="14">
        <v>45.5</v>
      </c>
      <c r="M57" s="14">
        <v>45.5</v>
      </c>
      <c r="N57" s="15">
        <v>5.43</v>
      </c>
      <c r="O57" s="242">
        <v>1.8467</v>
      </c>
      <c r="P57" s="14">
        <f t="shared" si="0"/>
        <v>10.027581</v>
      </c>
      <c r="R57" s="14">
        <f t="shared" si="1"/>
        <v>10.027581</v>
      </c>
    </row>
    <row r="58" spans="1:18" x14ac:dyDescent="0.2">
      <c r="A58" s="12" t="s">
        <v>742</v>
      </c>
      <c r="B58" s="12" t="s">
        <v>847</v>
      </c>
      <c r="C58" s="12" t="s">
        <v>848</v>
      </c>
      <c r="D58" s="13" t="s">
        <v>24</v>
      </c>
      <c r="E58" s="13">
        <v>28.08</v>
      </c>
      <c r="F58" s="13">
        <v>30.71</v>
      </c>
      <c r="G58" s="13">
        <v>96</v>
      </c>
      <c r="H58" s="13">
        <v>4.68</v>
      </c>
      <c r="I58" s="13">
        <v>110244</v>
      </c>
      <c r="J58" s="13" t="s">
        <v>745</v>
      </c>
      <c r="K58" s="14">
        <v>45</v>
      </c>
      <c r="L58" s="14">
        <v>45</v>
      </c>
      <c r="M58" s="14">
        <v>45</v>
      </c>
      <c r="N58" s="15">
        <v>5.13</v>
      </c>
      <c r="O58" s="242">
        <v>1.8467</v>
      </c>
      <c r="P58" s="14">
        <f t="shared" si="0"/>
        <v>9.4735709999999997</v>
      </c>
      <c r="R58" s="14">
        <f t="shared" si="1"/>
        <v>9.4735709999999997</v>
      </c>
    </row>
    <row r="59" spans="1:18" x14ac:dyDescent="0.2">
      <c r="A59" s="12" t="s">
        <v>742</v>
      </c>
      <c r="B59" s="12" t="s">
        <v>849</v>
      </c>
      <c r="C59" s="12" t="s">
        <v>850</v>
      </c>
      <c r="D59" s="13" t="s">
        <v>24</v>
      </c>
      <c r="E59" s="13">
        <v>28.08</v>
      </c>
      <c r="F59" s="13">
        <v>30.71</v>
      </c>
      <c r="G59" s="13">
        <v>96</v>
      </c>
      <c r="H59" s="13">
        <v>4.68</v>
      </c>
      <c r="I59" s="13">
        <v>110244</v>
      </c>
      <c r="J59" s="13" t="s">
        <v>745</v>
      </c>
      <c r="K59" s="14">
        <v>50.5</v>
      </c>
      <c r="L59" s="14">
        <v>50.5</v>
      </c>
      <c r="M59" s="14">
        <v>50.5</v>
      </c>
      <c r="N59" s="15">
        <v>4.38</v>
      </c>
      <c r="O59" s="242">
        <v>1.8467</v>
      </c>
      <c r="P59" s="14">
        <f t="shared" si="0"/>
        <v>8.0885459999999991</v>
      </c>
      <c r="R59" s="14">
        <f t="shared" si="1"/>
        <v>8.0885459999999991</v>
      </c>
    </row>
    <row r="60" spans="1:18" x14ac:dyDescent="0.2">
      <c r="A60" s="12" t="s">
        <v>742</v>
      </c>
      <c r="B60" s="12" t="s">
        <v>851</v>
      </c>
      <c r="C60" s="12" t="s">
        <v>852</v>
      </c>
      <c r="D60" s="13" t="s">
        <v>24</v>
      </c>
      <c r="E60" s="13">
        <v>23.4</v>
      </c>
      <c r="F60" s="13">
        <v>25.85</v>
      </c>
      <c r="G60" s="13">
        <v>192</v>
      </c>
      <c r="H60" s="13">
        <v>1.95</v>
      </c>
      <c r="I60" s="13">
        <v>110244</v>
      </c>
      <c r="J60" s="13" t="s">
        <v>745</v>
      </c>
      <c r="K60" s="14">
        <v>48.5</v>
      </c>
      <c r="L60" s="14">
        <v>48.5</v>
      </c>
      <c r="M60" s="14">
        <v>48.5</v>
      </c>
      <c r="N60" s="15">
        <v>9.09</v>
      </c>
      <c r="O60" s="242">
        <v>1.8467</v>
      </c>
      <c r="P60" s="14">
        <f t="shared" si="0"/>
        <v>16.786503</v>
      </c>
      <c r="R60" s="14">
        <f t="shared" si="1"/>
        <v>16.786503</v>
      </c>
    </row>
    <row r="61" spans="1:18" x14ac:dyDescent="0.2">
      <c r="A61" s="12" t="s">
        <v>742</v>
      </c>
      <c r="B61" s="12" t="s">
        <v>853</v>
      </c>
      <c r="C61" s="12" t="s">
        <v>854</v>
      </c>
      <c r="D61" s="13" t="s">
        <v>24</v>
      </c>
      <c r="E61" s="13">
        <v>14.99</v>
      </c>
      <c r="F61" s="13">
        <v>15.89</v>
      </c>
      <c r="G61" s="13">
        <v>80</v>
      </c>
      <c r="H61" s="13">
        <v>3</v>
      </c>
      <c r="I61" s="13">
        <v>110244</v>
      </c>
      <c r="J61" s="13" t="s">
        <v>745</v>
      </c>
      <c r="K61" s="14">
        <v>28.4</v>
      </c>
      <c r="L61" s="14">
        <v>28.4</v>
      </c>
      <c r="M61" s="14">
        <v>28.4</v>
      </c>
      <c r="N61" s="15">
        <v>0</v>
      </c>
      <c r="O61" s="242">
        <v>1.8467</v>
      </c>
      <c r="P61" s="14">
        <f t="shared" si="0"/>
        <v>0</v>
      </c>
      <c r="R61" s="14">
        <f t="shared" si="1"/>
        <v>0</v>
      </c>
    </row>
    <row r="62" spans="1:18" x14ac:dyDescent="0.2">
      <c r="A62" s="12" t="s">
        <v>742</v>
      </c>
      <c r="B62" s="12" t="s">
        <v>855</v>
      </c>
      <c r="C62" s="12" t="s">
        <v>856</v>
      </c>
      <c r="D62" s="13" t="s">
        <v>24</v>
      </c>
      <c r="E62" s="13">
        <v>14.99</v>
      </c>
      <c r="F62" s="13">
        <v>15.89</v>
      </c>
      <c r="G62" s="13">
        <v>80</v>
      </c>
      <c r="H62" s="13">
        <v>3</v>
      </c>
      <c r="I62" s="13">
        <v>110244</v>
      </c>
      <c r="J62" s="13" t="s">
        <v>745</v>
      </c>
      <c r="K62" s="14">
        <v>28.4</v>
      </c>
      <c r="L62" s="14">
        <v>28.4</v>
      </c>
      <c r="M62" s="14">
        <v>28.4</v>
      </c>
      <c r="N62" s="15">
        <v>0</v>
      </c>
      <c r="O62" s="242">
        <v>1.8467</v>
      </c>
      <c r="P62" s="14">
        <f t="shared" si="0"/>
        <v>0</v>
      </c>
      <c r="R62" s="14">
        <f t="shared" si="1"/>
        <v>0</v>
      </c>
    </row>
  </sheetData>
  <protectedRanges>
    <protectedRange password="8F60" sqref="S6" name="Calculations_40"/>
  </protectedRanges>
  <conditionalFormatting sqref="C4:C6">
    <cfRule type="duplicateValues" dxfId="233" priority="3"/>
  </conditionalFormatting>
  <conditionalFormatting sqref="D4:D6">
    <cfRule type="duplicateValues" dxfId="232" priority="4"/>
  </conditionalFormatting>
  <conditionalFormatting sqref="D1:D3">
    <cfRule type="duplicateValues" dxfId="231" priority="1"/>
  </conditionalFormatting>
  <conditionalFormatting sqref="E1:E3">
    <cfRule type="duplicateValues" dxfId="230" priority="2"/>
  </conditionalFormatting>
  <pageMargins left="0.7" right="0.7" top="0.75" bottom="0.75" header="0.3" footer="0.3"/>
  <pageSetup scale="89" fitToWidth="2" fitToHeight="2" orientation="landscape" r:id="rId1"/>
  <colBreaks count="1" manualBreakCount="1">
    <brk id="10" max="1048575" man="1"/>
  </colBreaks>
  <legacyDrawing r:id="rId2"/>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EA75D3-6E39-414A-97D6-B8E6C8550AB5}">
  <dimension ref="A1:AA62"/>
  <sheetViews>
    <sheetView zoomScaleNormal="100" workbookViewId="0">
      <pane xSplit="4" ySplit="6" topLeftCell="M7" activePane="bottomRight" state="frozen"/>
      <selection pane="topRight" activeCell="F1" sqref="F1"/>
      <selection pane="bottomLeft" activeCell="A7" sqref="A7"/>
      <selection pane="bottomRight" sqref="A1:XFD1048576"/>
    </sheetView>
  </sheetViews>
  <sheetFormatPr defaultColWidth="9.28515625" defaultRowHeight="12.75" x14ac:dyDescent="0.2"/>
  <cols>
    <col min="1" max="1" width="9.28515625" style="12"/>
    <col min="2" max="2" width="36.42578125" style="12" customWidth="1"/>
    <col min="3" max="3" width="13.28515625" style="12" bestFit="1" customWidth="1"/>
    <col min="4" max="4" width="13" style="12" customWidth="1"/>
    <col min="5" max="5" width="9.28515625" style="13"/>
    <col min="6" max="6" width="10.42578125" style="13" customWidth="1"/>
    <col min="7" max="7" width="12" style="13" customWidth="1"/>
    <col min="8" max="10" width="9.28515625" style="13"/>
    <col min="11" max="11" width="22" style="13" bestFit="1" customWidth="1"/>
    <col min="12" max="12" width="12" style="13" customWidth="1"/>
    <col min="13" max="14" width="9.28515625" style="14"/>
    <col min="15" max="15" width="3.7109375" style="17" customWidth="1"/>
    <col min="16" max="16" width="17.7109375" style="14" customWidth="1"/>
    <col min="17" max="18" width="19.28515625" style="14" customWidth="1"/>
    <col min="19" max="19" width="14" style="13" customWidth="1"/>
    <col min="20" max="22" width="9.28515625" style="13"/>
    <col min="23" max="23" width="21.5703125" style="14" customWidth="1"/>
    <col min="24" max="24" width="22.28515625" style="14" customWidth="1"/>
    <col min="25" max="25" width="22.7109375" style="14" customWidth="1"/>
    <col min="26" max="26" width="12.5703125" style="14" customWidth="1"/>
    <col min="27" max="27" width="9.28515625" style="13"/>
    <col min="28" max="16384" width="9.28515625" style="12"/>
  </cols>
  <sheetData>
    <row r="1" spans="1:27" s="22" customFormat="1" x14ac:dyDescent="0.2">
      <c r="A1" s="77"/>
      <c r="B1" s="78" t="s">
        <v>41</v>
      </c>
      <c r="C1" s="78"/>
      <c r="D1" s="78"/>
      <c r="E1" s="79"/>
      <c r="F1" s="79"/>
      <c r="G1" s="79"/>
      <c r="H1" s="79"/>
      <c r="I1" s="79"/>
      <c r="J1" s="79"/>
      <c r="K1" s="79"/>
      <c r="L1" s="79"/>
      <c r="M1" s="81"/>
      <c r="N1" s="81"/>
      <c r="O1" s="82"/>
      <c r="P1" s="81"/>
      <c r="Q1" s="83"/>
      <c r="R1" s="83"/>
      <c r="S1" s="79"/>
      <c r="T1" s="79"/>
      <c r="U1" s="79"/>
      <c r="V1" s="79"/>
      <c r="W1" s="81"/>
      <c r="X1" s="81"/>
      <c r="Y1" s="81"/>
      <c r="Z1" s="84"/>
      <c r="AA1" s="85"/>
    </row>
    <row r="2" spans="1:27" s="22" customFormat="1" x14ac:dyDescent="0.2">
      <c r="A2" s="86"/>
      <c r="B2" s="87" t="s">
        <v>40</v>
      </c>
      <c r="C2" s="87"/>
      <c r="D2" s="87"/>
      <c r="E2" s="88"/>
      <c r="F2" s="89"/>
      <c r="G2" s="89"/>
      <c r="H2" s="89"/>
      <c r="I2" s="89"/>
      <c r="J2" s="89"/>
      <c r="K2" s="89"/>
      <c r="L2" s="89"/>
      <c r="M2" s="91"/>
      <c r="N2" s="91"/>
      <c r="O2" s="92"/>
      <c r="P2" s="91"/>
      <c r="Q2" s="93"/>
      <c r="R2" s="93"/>
      <c r="S2" s="89"/>
      <c r="T2" s="88"/>
      <c r="U2" s="89"/>
      <c r="V2" s="89"/>
      <c r="W2" s="91"/>
      <c r="X2" s="91"/>
      <c r="Y2" s="91"/>
      <c r="Z2" s="94"/>
      <c r="AA2" s="57"/>
    </row>
    <row r="3" spans="1:27" s="22" customFormat="1" x14ac:dyDescent="0.2">
      <c r="A3" s="86"/>
      <c r="B3" s="95" t="s">
        <v>0</v>
      </c>
      <c r="C3" s="95"/>
      <c r="D3" s="95"/>
      <c r="E3" s="96"/>
      <c r="F3" s="97"/>
      <c r="G3" s="97"/>
      <c r="H3" s="97"/>
      <c r="I3" s="97"/>
      <c r="J3" s="97"/>
      <c r="K3" s="97"/>
      <c r="L3" s="97"/>
      <c r="M3" s="99"/>
      <c r="N3" s="99"/>
      <c r="O3" s="100"/>
      <c r="P3" s="99"/>
      <c r="Q3" s="101"/>
      <c r="R3" s="101"/>
      <c r="S3" s="97"/>
      <c r="T3" s="126"/>
      <c r="U3" s="97"/>
      <c r="V3" s="97"/>
      <c r="W3" s="99"/>
      <c r="X3" s="99"/>
      <c r="Y3" s="99"/>
      <c r="Z3" s="94"/>
      <c r="AA3" s="57"/>
    </row>
    <row r="4" spans="1:27" s="22" customFormat="1" ht="13.5" thickBot="1" x14ac:dyDescent="0.25">
      <c r="A4" s="86"/>
      <c r="C4" s="95"/>
      <c r="D4" s="95"/>
      <c r="E4" s="96"/>
      <c r="F4" s="97"/>
      <c r="G4" s="97"/>
      <c r="H4" s="97"/>
      <c r="I4" s="97"/>
      <c r="J4" s="97"/>
      <c r="K4" s="97"/>
      <c r="L4" s="97"/>
      <c r="M4" s="99"/>
      <c r="N4" s="99"/>
      <c r="O4" s="100"/>
      <c r="P4" s="99"/>
      <c r="Q4" s="101"/>
      <c r="R4" s="101"/>
      <c r="S4" s="97"/>
      <c r="T4" s="96"/>
      <c r="U4" s="97"/>
      <c r="V4" s="97"/>
      <c r="W4" s="99"/>
      <c r="X4" s="99"/>
      <c r="Y4" s="99"/>
      <c r="Z4" s="94"/>
      <c r="AA4" s="57"/>
    </row>
    <row r="5" spans="1:27" ht="15.75" customHeight="1" thickBot="1" x14ac:dyDescent="0.25">
      <c r="A5" s="26"/>
      <c r="B5" s="102"/>
      <c r="C5" s="102"/>
      <c r="D5" s="127" t="s">
        <v>1</v>
      </c>
      <c r="E5" s="104"/>
      <c r="F5" s="105"/>
      <c r="G5" s="105"/>
      <c r="H5" s="105"/>
      <c r="I5" s="105"/>
      <c r="J5" s="105"/>
      <c r="K5" s="106"/>
      <c r="L5" s="104"/>
      <c r="M5" s="108"/>
      <c r="N5" s="108"/>
      <c r="O5" s="109"/>
      <c r="P5" s="128" t="s">
        <v>19</v>
      </c>
      <c r="Q5" s="129"/>
      <c r="R5" s="130"/>
      <c r="S5" s="131" t="s">
        <v>2</v>
      </c>
      <c r="T5" s="132"/>
      <c r="U5" s="133"/>
      <c r="V5" s="133"/>
      <c r="W5" s="134"/>
      <c r="X5" s="134"/>
      <c r="Y5" s="135"/>
      <c r="Z5" s="111"/>
      <c r="AA5" s="27"/>
    </row>
    <row r="6" spans="1:27" ht="64.5" thickBot="1" x14ac:dyDescent="0.25">
      <c r="A6" s="112" t="s">
        <v>3</v>
      </c>
      <c r="B6" s="113" t="s">
        <v>8</v>
      </c>
      <c r="C6" s="113" t="s">
        <v>4</v>
      </c>
      <c r="D6" s="114" t="s">
        <v>18</v>
      </c>
      <c r="E6" s="115" t="s">
        <v>9</v>
      </c>
      <c r="F6" s="115" t="s">
        <v>5</v>
      </c>
      <c r="G6" s="115" t="s">
        <v>6</v>
      </c>
      <c r="H6" s="113" t="s">
        <v>37</v>
      </c>
      <c r="I6" s="115" t="s">
        <v>38</v>
      </c>
      <c r="J6" s="116" t="s">
        <v>10</v>
      </c>
      <c r="K6" s="115" t="s">
        <v>11</v>
      </c>
      <c r="L6" s="136" t="s">
        <v>27</v>
      </c>
      <c r="M6" s="1" t="s">
        <v>12</v>
      </c>
      <c r="N6" s="1" t="s">
        <v>13</v>
      </c>
      <c r="O6" s="119"/>
      <c r="P6" s="117" t="s">
        <v>857</v>
      </c>
      <c r="Q6" s="117" t="s">
        <v>857</v>
      </c>
      <c r="R6" s="117" t="s">
        <v>857</v>
      </c>
      <c r="S6" s="114" t="s">
        <v>15</v>
      </c>
      <c r="T6" s="115" t="s">
        <v>9</v>
      </c>
      <c r="U6" s="113" t="s">
        <v>39</v>
      </c>
      <c r="V6" s="115" t="s">
        <v>38</v>
      </c>
      <c r="W6" s="117" t="s">
        <v>858</v>
      </c>
      <c r="X6" s="117" t="s">
        <v>858</v>
      </c>
      <c r="Y6" s="117" t="s">
        <v>858</v>
      </c>
      <c r="Z6" s="120" t="s">
        <v>17</v>
      </c>
      <c r="AA6" s="117" t="s">
        <v>7</v>
      </c>
    </row>
    <row r="7" spans="1:27" x14ac:dyDescent="0.2">
      <c r="A7" s="12" t="s">
        <v>742</v>
      </c>
      <c r="B7" s="12" t="s">
        <v>743</v>
      </c>
      <c r="C7" s="12" t="s">
        <v>859</v>
      </c>
      <c r="D7" s="12" t="s">
        <v>744</v>
      </c>
      <c r="E7" s="13" t="s">
        <v>24</v>
      </c>
      <c r="F7" s="13">
        <v>19.89</v>
      </c>
      <c r="G7" s="13">
        <v>25.54</v>
      </c>
      <c r="H7" s="13">
        <v>144</v>
      </c>
      <c r="I7" s="13">
        <v>2.21</v>
      </c>
      <c r="J7" s="13">
        <v>110244</v>
      </c>
      <c r="K7" s="13" t="s">
        <v>745</v>
      </c>
      <c r="L7" s="15">
        <v>9.5399999999999991</v>
      </c>
      <c r="M7" s="242">
        <v>1.8467</v>
      </c>
      <c r="N7" s="14">
        <f>L7*M7</f>
        <v>17.617517999999997</v>
      </c>
      <c r="P7" s="14">
        <f>W7-N7</f>
        <v>37.082482000000006</v>
      </c>
      <c r="Q7" s="14">
        <f>W7-N7</f>
        <v>37.082482000000006</v>
      </c>
      <c r="R7" s="14">
        <f>W7-N7</f>
        <v>37.082482000000006</v>
      </c>
      <c r="S7" s="12" t="s">
        <v>744</v>
      </c>
      <c r="T7" s="13" t="s">
        <v>24</v>
      </c>
      <c r="U7" s="13">
        <v>144</v>
      </c>
      <c r="V7" s="13">
        <v>2.21</v>
      </c>
      <c r="W7" s="14">
        <v>54.7</v>
      </c>
      <c r="X7" s="14">
        <v>54.7</v>
      </c>
      <c r="Y7" s="14">
        <v>54.7</v>
      </c>
      <c r="Z7" s="14">
        <v>0</v>
      </c>
    </row>
    <row r="8" spans="1:27" x14ac:dyDescent="0.2">
      <c r="A8" s="12" t="s">
        <v>742</v>
      </c>
      <c r="B8" s="12" t="s">
        <v>746</v>
      </c>
      <c r="C8" s="12" t="s">
        <v>859</v>
      </c>
      <c r="D8" s="12" t="s">
        <v>747</v>
      </c>
      <c r="E8" s="13" t="s">
        <v>24</v>
      </c>
      <c r="F8" s="13">
        <v>17.59</v>
      </c>
      <c r="G8" s="13">
        <v>20.85</v>
      </c>
      <c r="H8" s="13">
        <v>60</v>
      </c>
      <c r="I8" s="13">
        <v>4.6900000000000004</v>
      </c>
      <c r="J8" s="13">
        <v>110244</v>
      </c>
      <c r="K8" s="13" t="s">
        <v>745</v>
      </c>
      <c r="L8" s="15">
        <v>6.07</v>
      </c>
      <c r="M8" s="242">
        <v>1.8467</v>
      </c>
      <c r="N8" s="14">
        <f t="shared" ref="N8:N62" si="0">L8*M8</f>
        <v>11.209469</v>
      </c>
      <c r="P8" s="14">
        <f t="shared" ref="P8:P62" si="1">W8-N8</f>
        <v>37.590530999999999</v>
      </c>
      <c r="Q8" s="14">
        <f t="shared" ref="Q8:Q62" si="2">W8-N8</f>
        <v>37.590530999999999</v>
      </c>
      <c r="R8" s="14">
        <f t="shared" ref="R8:R62" si="3">W8-N8</f>
        <v>37.590530999999999</v>
      </c>
      <c r="S8" s="12" t="s">
        <v>747</v>
      </c>
      <c r="T8" s="13" t="s">
        <v>24</v>
      </c>
      <c r="U8" s="13">
        <v>60</v>
      </c>
      <c r="V8" s="13">
        <v>4.6900000000000004</v>
      </c>
      <c r="W8" s="14">
        <v>48.8</v>
      </c>
      <c r="X8" s="14">
        <v>48.8</v>
      </c>
      <c r="Y8" s="14">
        <v>48.8</v>
      </c>
      <c r="Z8" s="14">
        <v>0</v>
      </c>
    </row>
    <row r="9" spans="1:27" x14ac:dyDescent="0.2">
      <c r="A9" s="12" t="s">
        <v>742</v>
      </c>
      <c r="B9" s="12" t="s">
        <v>748</v>
      </c>
      <c r="C9" s="12" t="s">
        <v>859</v>
      </c>
      <c r="D9" s="12" t="s">
        <v>749</v>
      </c>
      <c r="E9" s="13" t="s">
        <v>24</v>
      </c>
      <c r="F9" s="13">
        <v>17.59</v>
      </c>
      <c r="G9" s="13">
        <v>20.85</v>
      </c>
      <c r="H9" s="13">
        <v>60</v>
      </c>
      <c r="I9" s="13">
        <v>4.6900000000000004</v>
      </c>
      <c r="J9" s="13">
        <v>110244</v>
      </c>
      <c r="K9" s="13" t="s">
        <v>745</v>
      </c>
      <c r="L9" s="15">
        <v>4.43</v>
      </c>
      <c r="M9" s="242">
        <v>1.8467</v>
      </c>
      <c r="N9" s="14">
        <f t="shared" si="0"/>
        <v>8.1808809999999994</v>
      </c>
      <c r="P9" s="14">
        <f t="shared" si="1"/>
        <v>39.819119000000001</v>
      </c>
      <c r="Q9" s="14">
        <f t="shared" si="2"/>
        <v>39.819119000000001</v>
      </c>
      <c r="R9" s="14">
        <f t="shared" si="3"/>
        <v>39.819119000000001</v>
      </c>
      <c r="S9" s="12" t="s">
        <v>749</v>
      </c>
      <c r="T9" s="13" t="s">
        <v>24</v>
      </c>
      <c r="U9" s="13">
        <v>60</v>
      </c>
      <c r="V9" s="13">
        <v>4.6900000000000004</v>
      </c>
      <c r="W9" s="14">
        <v>48</v>
      </c>
      <c r="X9" s="14">
        <v>48</v>
      </c>
      <c r="Y9" s="14">
        <v>48</v>
      </c>
    </row>
    <row r="10" spans="1:27" x14ac:dyDescent="0.2">
      <c r="A10" s="12" t="s">
        <v>742</v>
      </c>
      <c r="B10" s="12" t="s">
        <v>750</v>
      </c>
      <c r="C10" s="12" t="s">
        <v>859</v>
      </c>
      <c r="D10" s="12" t="s">
        <v>751</v>
      </c>
      <c r="E10" s="13" t="s">
        <v>24</v>
      </c>
      <c r="F10" s="13">
        <v>17.59</v>
      </c>
      <c r="G10" s="13">
        <v>20.85</v>
      </c>
      <c r="H10" s="13">
        <v>60</v>
      </c>
      <c r="I10" s="13">
        <v>4.6900000000000004</v>
      </c>
      <c r="J10" s="13">
        <v>110244</v>
      </c>
      <c r="K10" s="13" t="s">
        <v>745</v>
      </c>
      <c r="L10" s="15">
        <v>4.43</v>
      </c>
      <c r="M10" s="242">
        <v>1.8467</v>
      </c>
      <c r="N10" s="14">
        <f t="shared" si="0"/>
        <v>8.1808809999999994</v>
      </c>
      <c r="P10" s="14">
        <f t="shared" si="1"/>
        <v>39.819119000000001</v>
      </c>
      <c r="Q10" s="14">
        <f t="shared" si="2"/>
        <v>39.819119000000001</v>
      </c>
      <c r="R10" s="14">
        <f t="shared" si="3"/>
        <v>39.819119000000001</v>
      </c>
      <c r="S10" s="12" t="s">
        <v>751</v>
      </c>
      <c r="T10" s="13" t="s">
        <v>24</v>
      </c>
      <c r="U10" s="13">
        <v>60</v>
      </c>
      <c r="V10" s="13">
        <v>4.6900000000000004</v>
      </c>
      <c r="W10" s="14">
        <v>48</v>
      </c>
      <c r="X10" s="14">
        <v>48</v>
      </c>
      <c r="Y10" s="14">
        <v>48</v>
      </c>
      <c r="Z10" s="14">
        <v>0</v>
      </c>
    </row>
    <row r="11" spans="1:27" x14ac:dyDescent="0.2">
      <c r="A11" s="12" t="s">
        <v>742</v>
      </c>
      <c r="B11" s="12" t="s">
        <v>752</v>
      </c>
      <c r="C11" s="12" t="s">
        <v>859</v>
      </c>
      <c r="D11" s="12" t="s">
        <v>753</v>
      </c>
      <c r="E11" s="13" t="s">
        <v>24</v>
      </c>
      <c r="F11" s="13">
        <v>19.13</v>
      </c>
      <c r="G11" s="13">
        <v>21.11</v>
      </c>
      <c r="H11" s="13">
        <v>72</v>
      </c>
      <c r="I11" s="13">
        <v>4.25</v>
      </c>
      <c r="J11" s="13">
        <v>110244</v>
      </c>
      <c r="K11" s="13" t="s">
        <v>745</v>
      </c>
      <c r="L11" s="15">
        <v>7.38</v>
      </c>
      <c r="M11" s="242">
        <v>1.8467</v>
      </c>
      <c r="N11" s="14">
        <f t="shared" si="0"/>
        <v>13.628646</v>
      </c>
      <c r="P11" s="14">
        <f t="shared" si="1"/>
        <v>33.071353999999999</v>
      </c>
      <c r="Q11" s="14">
        <f t="shared" si="2"/>
        <v>33.071353999999999</v>
      </c>
      <c r="R11" s="14">
        <f t="shared" si="3"/>
        <v>33.071353999999999</v>
      </c>
      <c r="S11" s="12" t="s">
        <v>753</v>
      </c>
      <c r="T11" s="13" t="s">
        <v>24</v>
      </c>
      <c r="U11" s="13">
        <v>72</v>
      </c>
      <c r="V11" s="13">
        <v>4.25</v>
      </c>
      <c r="W11" s="14">
        <v>46.7</v>
      </c>
      <c r="X11" s="14">
        <v>46.7</v>
      </c>
      <c r="Y11" s="14">
        <v>46.7</v>
      </c>
    </row>
    <row r="12" spans="1:27" x14ac:dyDescent="0.2">
      <c r="A12" s="12" t="s">
        <v>742</v>
      </c>
      <c r="B12" s="12" t="s">
        <v>754</v>
      </c>
      <c r="C12" s="12" t="s">
        <v>859</v>
      </c>
      <c r="D12" s="12" t="s">
        <v>755</v>
      </c>
      <c r="E12" s="13" t="s">
        <v>24</v>
      </c>
      <c r="F12" s="13">
        <v>21.78</v>
      </c>
      <c r="G12" s="13">
        <v>24.59</v>
      </c>
      <c r="H12" s="13">
        <v>72</v>
      </c>
      <c r="I12" s="13">
        <v>4.84</v>
      </c>
      <c r="J12" s="13">
        <v>110244</v>
      </c>
      <c r="K12" s="13" t="s">
        <v>745</v>
      </c>
      <c r="L12" s="15">
        <v>4.55</v>
      </c>
      <c r="M12" s="242">
        <v>1.8467</v>
      </c>
      <c r="N12" s="14">
        <f t="shared" si="0"/>
        <v>8.4024850000000004</v>
      </c>
      <c r="P12" s="14">
        <f t="shared" si="1"/>
        <v>28.997515</v>
      </c>
      <c r="Q12" s="14">
        <f t="shared" si="2"/>
        <v>28.997515</v>
      </c>
      <c r="R12" s="14">
        <f t="shared" si="3"/>
        <v>28.997515</v>
      </c>
      <c r="S12" s="12" t="s">
        <v>755</v>
      </c>
      <c r="T12" s="13" t="s">
        <v>24</v>
      </c>
      <c r="U12" s="13">
        <v>72</v>
      </c>
      <c r="V12" s="13">
        <v>4.84</v>
      </c>
      <c r="W12" s="14">
        <v>37.4</v>
      </c>
      <c r="X12" s="14">
        <v>37.4</v>
      </c>
      <c r="Y12" s="14">
        <v>37.4</v>
      </c>
    </row>
    <row r="13" spans="1:27" x14ac:dyDescent="0.2">
      <c r="A13" s="12" t="s">
        <v>742</v>
      </c>
      <c r="B13" s="12" t="s">
        <v>756</v>
      </c>
      <c r="C13" s="12" t="s">
        <v>859</v>
      </c>
      <c r="D13" s="12" t="s">
        <v>757</v>
      </c>
      <c r="E13" s="13" t="s">
        <v>24</v>
      </c>
      <c r="F13" s="13">
        <v>21.92</v>
      </c>
      <c r="G13" s="13">
        <v>24.66</v>
      </c>
      <c r="H13" s="13">
        <v>72</v>
      </c>
      <c r="I13" s="13">
        <v>4.87</v>
      </c>
      <c r="J13" s="13">
        <v>110244</v>
      </c>
      <c r="K13" s="13" t="s">
        <v>745</v>
      </c>
      <c r="L13" s="15">
        <v>4.12</v>
      </c>
      <c r="M13" s="242">
        <v>1.8467</v>
      </c>
      <c r="N13" s="14">
        <f t="shared" si="0"/>
        <v>7.6084040000000002</v>
      </c>
      <c r="P13" s="14">
        <f t="shared" si="1"/>
        <v>32.341596000000003</v>
      </c>
      <c r="Q13" s="14">
        <f t="shared" si="2"/>
        <v>32.341596000000003</v>
      </c>
      <c r="R13" s="14">
        <f t="shared" si="3"/>
        <v>32.341596000000003</v>
      </c>
      <c r="S13" s="12" t="s">
        <v>757</v>
      </c>
      <c r="T13" s="13" t="s">
        <v>24</v>
      </c>
      <c r="U13" s="13">
        <v>72</v>
      </c>
      <c r="V13" s="13">
        <v>4.87</v>
      </c>
      <c r="W13" s="14">
        <v>39.950000000000003</v>
      </c>
      <c r="X13" s="14">
        <v>39.950000000000003</v>
      </c>
      <c r="Y13" s="14">
        <v>39.950000000000003</v>
      </c>
    </row>
    <row r="14" spans="1:27" x14ac:dyDescent="0.2">
      <c r="A14" s="12" t="s">
        <v>742</v>
      </c>
      <c r="B14" s="12" t="s">
        <v>758</v>
      </c>
      <c r="C14" s="12" t="s">
        <v>859</v>
      </c>
      <c r="D14" s="12" t="s">
        <v>759</v>
      </c>
      <c r="E14" s="13" t="s">
        <v>24</v>
      </c>
      <c r="F14" s="13">
        <v>22.28</v>
      </c>
      <c r="G14" s="13">
        <v>27.15</v>
      </c>
      <c r="H14" s="13">
        <v>72</v>
      </c>
      <c r="I14" s="13">
        <v>4.95</v>
      </c>
      <c r="J14" s="13">
        <v>110244</v>
      </c>
      <c r="K14" s="13" t="s">
        <v>745</v>
      </c>
      <c r="L14" s="15">
        <v>4.2300000000000004</v>
      </c>
      <c r="M14" s="242">
        <v>1.8467</v>
      </c>
      <c r="N14" s="14">
        <f t="shared" si="0"/>
        <v>7.811541000000001</v>
      </c>
      <c r="P14" s="14">
        <f t="shared" si="1"/>
        <v>32.088459</v>
      </c>
      <c r="Q14" s="14">
        <f t="shared" si="2"/>
        <v>32.088459</v>
      </c>
      <c r="R14" s="14">
        <f t="shared" si="3"/>
        <v>32.088459</v>
      </c>
      <c r="S14" s="12" t="s">
        <v>759</v>
      </c>
      <c r="T14" s="13" t="s">
        <v>24</v>
      </c>
      <c r="U14" s="13">
        <v>72</v>
      </c>
      <c r="V14" s="13">
        <v>4.95</v>
      </c>
      <c r="W14" s="14">
        <v>39.9</v>
      </c>
      <c r="X14" s="14">
        <v>39.9</v>
      </c>
      <c r="Y14" s="14">
        <v>39.9</v>
      </c>
    </row>
    <row r="15" spans="1:27" x14ac:dyDescent="0.2">
      <c r="A15" s="12" t="s">
        <v>742</v>
      </c>
      <c r="B15" s="12" t="s">
        <v>760</v>
      </c>
      <c r="C15" s="12" t="s">
        <v>859</v>
      </c>
      <c r="D15" s="12" t="s">
        <v>761</v>
      </c>
      <c r="E15" s="13" t="s">
        <v>24</v>
      </c>
      <c r="F15" s="13">
        <v>23.16</v>
      </c>
      <c r="G15" s="13">
        <v>27.2</v>
      </c>
      <c r="H15" s="13">
        <v>192</v>
      </c>
      <c r="I15" s="13">
        <v>1.93</v>
      </c>
      <c r="J15" s="13">
        <v>110244</v>
      </c>
      <c r="K15" s="13" t="s">
        <v>745</v>
      </c>
      <c r="L15" s="15">
        <v>6.06</v>
      </c>
      <c r="M15" s="242">
        <v>1.8467</v>
      </c>
      <c r="N15" s="14">
        <f t="shared" si="0"/>
        <v>11.191001999999999</v>
      </c>
      <c r="P15" s="14">
        <f t="shared" si="1"/>
        <v>29.568998000000001</v>
      </c>
      <c r="Q15" s="14">
        <f t="shared" si="2"/>
        <v>29.568998000000001</v>
      </c>
      <c r="R15" s="14">
        <f t="shared" si="3"/>
        <v>29.568998000000001</v>
      </c>
      <c r="S15" s="12" t="s">
        <v>761</v>
      </c>
      <c r="T15" s="13" t="s">
        <v>24</v>
      </c>
      <c r="U15" s="13">
        <v>192</v>
      </c>
      <c r="V15" s="13">
        <v>1.93</v>
      </c>
      <c r="W15" s="14">
        <v>40.76</v>
      </c>
      <c r="X15" s="14">
        <v>40.76</v>
      </c>
      <c r="Y15" s="14">
        <v>40.76</v>
      </c>
    </row>
    <row r="16" spans="1:27" x14ac:dyDescent="0.2">
      <c r="A16" s="12" t="s">
        <v>742</v>
      </c>
      <c r="B16" s="12" t="s">
        <v>762</v>
      </c>
      <c r="C16" s="12" t="s">
        <v>859</v>
      </c>
      <c r="D16" s="12" t="s">
        <v>763</v>
      </c>
      <c r="E16" s="13" t="s">
        <v>24</v>
      </c>
      <c r="F16" s="13">
        <v>28.44</v>
      </c>
      <c r="G16" s="13">
        <v>31.33</v>
      </c>
      <c r="H16" s="13">
        <v>96</v>
      </c>
      <c r="I16" s="13">
        <v>4.74</v>
      </c>
      <c r="J16" s="13">
        <v>110244</v>
      </c>
      <c r="K16" s="13" t="s">
        <v>745</v>
      </c>
      <c r="L16" s="15">
        <v>3.48</v>
      </c>
      <c r="M16" s="242">
        <v>1.8467</v>
      </c>
      <c r="N16" s="14">
        <f t="shared" si="0"/>
        <v>6.4265160000000003</v>
      </c>
      <c r="P16" s="14">
        <f t="shared" si="1"/>
        <v>35.473483999999999</v>
      </c>
      <c r="Q16" s="14">
        <f t="shared" si="2"/>
        <v>35.473483999999999</v>
      </c>
      <c r="R16" s="14">
        <f t="shared" si="3"/>
        <v>35.473483999999999</v>
      </c>
      <c r="S16" s="12" t="s">
        <v>763</v>
      </c>
      <c r="T16" s="13" t="s">
        <v>24</v>
      </c>
      <c r="U16" s="13">
        <v>96</v>
      </c>
      <c r="V16" s="13">
        <v>4.74</v>
      </c>
      <c r="W16" s="14">
        <v>41.9</v>
      </c>
      <c r="X16" s="14">
        <v>41.9</v>
      </c>
      <c r="Y16" s="14">
        <v>41.9</v>
      </c>
    </row>
    <row r="17" spans="1:25" x14ac:dyDescent="0.2">
      <c r="A17" s="12" t="s">
        <v>742</v>
      </c>
      <c r="B17" s="12" t="s">
        <v>764</v>
      </c>
      <c r="C17" s="12" t="s">
        <v>859</v>
      </c>
      <c r="D17" s="12" t="s">
        <v>765</v>
      </c>
      <c r="E17" s="13" t="s">
        <v>24</v>
      </c>
      <c r="F17" s="13">
        <v>18.940000000000001</v>
      </c>
      <c r="G17" s="13">
        <v>23.32</v>
      </c>
      <c r="H17" s="13">
        <v>60</v>
      </c>
      <c r="I17" s="13">
        <v>5.05</v>
      </c>
      <c r="J17" s="13">
        <v>110244</v>
      </c>
      <c r="K17" s="13" t="s">
        <v>745</v>
      </c>
      <c r="L17" s="15">
        <v>5.4</v>
      </c>
      <c r="M17" s="242">
        <v>1.8467</v>
      </c>
      <c r="N17" s="14">
        <f t="shared" si="0"/>
        <v>9.9721799999999998</v>
      </c>
      <c r="P17" s="14">
        <f t="shared" si="1"/>
        <v>41.027819999999998</v>
      </c>
      <c r="Q17" s="14">
        <f t="shared" si="2"/>
        <v>41.027819999999998</v>
      </c>
      <c r="R17" s="14">
        <f t="shared" si="3"/>
        <v>41.027819999999998</v>
      </c>
      <c r="S17" s="12" t="s">
        <v>765</v>
      </c>
      <c r="T17" s="13" t="s">
        <v>24</v>
      </c>
      <c r="U17" s="13">
        <v>60</v>
      </c>
      <c r="V17" s="13">
        <v>5.05</v>
      </c>
      <c r="W17" s="14">
        <v>51</v>
      </c>
      <c r="X17" s="14">
        <v>51</v>
      </c>
      <c r="Y17" s="14">
        <v>51</v>
      </c>
    </row>
    <row r="18" spans="1:25" x14ac:dyDescent="0.2">
      <c r="A18" s="12" t="s">
        <v>742</v>
      </c>
      <c r="B18" s="12" t="s">
        <v>766</v>
      </c>
      <c r="C18" s="12" t="s">
        <v>859</v>
      </c>
      <c r="D18" s="12" t="s">
        <v>767</v>
      </c>
      <c r="E18" s="13" t="s">
        <v>24</v>
      </c>
      <c r="F18" s="13">
        <v>19.149999999999999</v>
      </c>
      <c r="G18" s="13">
        <v>21.67</v>
      </c>
      <c r="H18" s="13">
        <v>96</v>
      </c>
      <c r="I18" s="13">
        <v>3.19</v>
      </c>
      <c r="J18" s="13">
        <v>110244</v>
      </c>
      <c r="K18" s="13" t="s">
        <v>745</v>
      </c>
      <c r="L18" s="15">
        <v>1.1200000000000001</v>
      </c>
      <c r="M18" s="242">
        <v>1.8467</v>
      </c>
      <c r="N18" s="14">
        <f t="shared" si="0"/>
        <v>2.0683040000000004</v>
      </c>
      <c r="P18" s="14">
        <f t="shared" si="1"/>
        <v>58.461696000000003</v>
      </c>
      <c r="Q18" s="14">
        <f t="shared" si="2"/>
        <v>58.461696000000003</v>
      </c>
      <c r="R18" s="14">
        <f t="shared" si="3"/>
        <v>58.461696000000003</v>
      </c>
      <c r="S18" s="12" t="s">
        <v>767</v>
      </c>
      <c r="T18" s="13" t="s">
        <v>24</v>
      </c>
      <c r="U18" s="13">
        <v>96</v>
      </c>
      <c r="V18" s="13">
        <v>3.19</v>
      </c>
      <c r="W18" s="14">
        <v>60.53</v>
      </c>
      <c r="X18" s="14">
        <v>60.53</v>
      </c>
      <c r="Y18" s="14">
        <v>60.53</v>
      </c>
    </row>
    <row r="19" spans="1:25" x14ac:dyDescent="0.2">
      <c r="A19" s="12" t="s">
        <v>742</v>
      </c>
      <c r="B19" s="12" t="s">
        <v>768</v>
      </c>
      <c r="C19" s="12" t="s">
        <v>859</v>
      </c>
      <c r="D19" s="12" t="s">
        <v>769</v>
      </c>
      <c r="E19" s="13" t="s">
        <v>24</v>
      </c>
      <c r="F19" s="13">
        <v>19.260000000000002</v>
      </c>
      <c r="G19" s="13">
        <v>21.8</v>
      </c>
      <c r="H19" s="13">
        <v>96</v>
      </c>
      <c r="I19" s="13">
        <v>3.21</v>
      </c>
      <c r="J19" s="13">
        <v>110244</v>
      </c>
      <c r="K19" s="13" t="s">
        <v>745</v>
      </c>
      <c r="L19" s="15">
        <v>0.91</v>
      </c>
      <c r="M19" s="242">
        <v>1.8467</v>
      </c>
      <c r="N19" s="14">
        <f t="shared" si="0"/>
        <v>1.6804970000000001</v>
      </c>
      <c r="P19" s="14">
        <f t="shared" si="1"/>
        <v>49.119502999999995</v>
      </c>
      <c r="Q19" s="14">
        <f t="shared" si="2"/>
        <v>49.119502999999995</v>
      </c>
      <c r="R19" s="14">
        <f t="shared" si="3"/>
        <v>49.119502999999995</v>
      </c>
      <c r="S19" s="12" t="s">
        <v>769</v>
      </c>
      <c r="T19" s="13" t="s">
        <v>24</v>
      </c>
      <c r="U19" s="13">
        <v>96</v>
      </c>
      <c r="V19" s="13">
        <v>3.21</v>
      </c>
      <c r="W19" s="14">
        <v>50.8</v>
      </c>
      <c r="X19" s="14">
        <v>50.8</v>
      </c>
      <c r="Y19" s="14">
        <v>50.8</v>
      </c>
    </row>
    <row r="20" spans="1:25" x14ac:dyDescent="0.2">
      <c r="A20" s="12" t="s">
        <v>742</v>
      </c>
      <c r="B20" s="12" t="s">
        <v>770</v>
      </c>
      <c r="C20" s="12" t="s">
        <v>859</v>
      </c>
      <c r="D20" s="12" t="s">
        <v>771</v>
      </c>
      <c r="E20" s="13" t="s">
        <v>24</v>
      </c>
      <c r="F20" s="13">
        <v>18.940000000000001</v>
      </c>
      <c r="G20" s="13">
        <v>23.32</v>
      </c>
      <c r="H20" s="13">
        <v>60</v>
      </c>
      <c r="I20" s="13">
        <v>5.05</v>
      </c>
      <c r="J20" s="13">
        <v>110244</v>
      </c>
      <c r="K20" s="13" t="s">
        <v>745</v>
      </c>
      <c r="L20" s="15">
        <v>2.7</v>
      </c>
      <c r="M20" s="242">
        <v>1.8467</v>
      </c>
      <c r="N20" s="14">
        <f t="shared" si="0"/>
        <v>4.9860899999999999</v>
      </c>
      <c r="P20" s="14">
        <f t="shared" si="1"/>
        <v>39.013910000000003</v>
      </c>
      <c r="Q20" s="14">
        <f t="shared" si="2"/>
        <v>39.013910000000003</v>
      </c>
      <c r="R20" s="14">
        <f t="shared" si="3"/>
        <v>39.013910000000003</v>
      </c>
      <c r="S20" s="12" t="s">
        <v>771</v>
      </c>
      <c r="T20" s="13" t="s">
        <v>24</v>
      </c>
      <c r="U20" s="13">
        <v>60</v>
      </c>
      <c r="V20" s="13">
        <v>5.05</v>
      </c>
      <c r="W20" s="14">
        <v>44</v>
      </c>
      <c r="X20" s="14">
        <v>44</v>
      </c>
      <c r="Y20" s="14">
        <v>44</v>
      </c>
    </row>
    <row r="21" spans="1:25" x14ac:dyDescent="0.2">
      <c r="A21" s="12" t="s">
        <v>742</v>
      </c>
      <c r="B21" s="12" t="s">
        <v>772</v>
      </c>
      <c r="C21" s="12" t="s">
        <v>859</v>
      </c>
      <c r="D21" s="12" t="s">
        <v>773</v>
      </c>
      <c r="E21" s="13" t="s">
        <v>24</v>
      </c>
      <c r="F21" s="13">
        <v>18.940000000000001</v>
      </c>
      <c r="G21" s="13">
        <v>23.32</v>
      </c>
      <c r="H21" s="13">
        <v>60</v>
      </c>
      <c r="I21" s="13">
        <v>5.05</v>
      </c>
      <c r="J21" s="13">
        <v>110244</v>
      </c>
      <c r="K21" s="13" t="s">
        <v>745</v>
      </c>
      <c r="L21" s="15">
        <v>2.25</v>
      </c>
      <c r="M21" s="242">
        <v>1.8467</v>
      </c>
      <c r="N21" s="14">
        <f t="shared" si="0"/>
        <v>4.1550750000000001</v>
      </c>
      <c r="P21" s="14">
        <f t="shared" si="1"/>
        <v>42.344925000000003</v>
      </c>
      <c r="Q21" s="14">
        <f t="shared" si="2"/>
        <v>42.344925000000003</v>
      </c>
      <c r="R21" s="14">
        <f t="shared" si="3"/>
        <v>42.344925000000003</v>
      </c>
      <c r="S21" s="12" t="s">
        <v>773</v>
      </c>
      <c r="T21" s="13" t="s">
        <v>24</v>
      </c>
      <c r="U21" s="13">
        <v>60</v>
      </c>
      <c r="V21" s="13">
        <v>5.05</v>
      </c>
      <c r="W21" s="14">
        <v>46.5</v>
      </c>
      <c r="X21" s="14">
        <v>46.5</v>
      </c>
      <c r="Y21" s="14">
        <v>46.5</v>
      </c>
    </row>
    <row r="22" spans="1:25" x14ac:dyDescent="0.2">
      <c r="A22" s="12" t="s">
        <v>742</v>
      </c>
      <c r="B22" s="12" t="s">
        <v>774</v>
      </c>
      <c r="C22" s="12" t="s">
        <v>859</v>
      </c>
      <c r="D22" s="12" t="s">
        <v>775</v>
      </c>
      <c r="E22" s="13" t="s">
        <v>24</v>
      </c>
      <c r="F22" s="13">
        <v>15</v>
      </c>
      <c r="G22" s="13">
        <v>19.899999999999999</v>
      </c>
      <c r="H22" s="13">
        <v>48</v>
      </c>
      <c r="I22" s="13">
        <v>5</v>
      </c>
      <c r="J22" s="13">
        <v>110244</v>
      </c>
      <c r="K22" s="13" t="s">
        <v>745</v>
      </c>
      <c r="L22" s="15">
        <v>2.67</v>
      </c>
      <c r="M22" s="242">
        <v>1.8467</v>
      </c>
      <c r="N22" s="14">
        <f t="shared" si="0"/>
        <v>4.9306890000000001</v>
      </c>
      <c r="P22" s="14">
        <f t="shared" si="1"/>
        <v>23.269310999999998</v>
      </c>
      <c r="Q22" s="14">
        <f t="shared" si="2"/>
        <v>23.269310999999998</v>
      </c>
      <c r="R22" s="14">
        <f t="shared" si="3"/>
        <v>23.269310999999998</v>
      </c>
      <c r="S22" s="12" t="s">
        <v>775</v>
      </c>
      <c r="T22" s="13" t="s">
        <v>24</v>
      </c>
      <c r="U22" s="13">
        <v>48</v>
      </c>
      <c r="V22" s="13">
        <v>5</v>
      </c>
      <c r="W22" s="14">
        <v>28.2</v>
      </c>
      <c r="X22" s="14">
        <v>28.2</v>
      </c>
      <c r="Y22" s="14">
        <v>28.2</v>
      </c>
    </row>
    <row r="23" spans="1:25" x14ac:dyDescent="0.2">
      <c r="A23" s="12" t="s">
        <v>742</v>
      </c>
      <c r="B23" s="12" t="s">
        <v>776</v>
      </c>
      <c r="C23" s="12" t="s">
        <v>859</v>
      </c>
      <c r="D23" s="12" t="s">
        <v>777</v>
      </c>
      <c r="E23" s="13" t="s">
        <v>24</v>
      </c>
      <c r="F23" s="13">
        <v>15</v>
      </c>
      <c r="G23" s="13">
        <v>20.8</v>
      </c>
      <c r="H23" s="13">
        <v>48</v>
      </c>
      <c r="I23" s="13">
        <v>5</v>
      </c>
      <c r="J23" s="13">
        <v>110244</v>
      </c>
      <c r="K23" s="13" t="s">
        <v>745</v>
      </c>
      <c r="L23" s="15">
        <v>1.33</v>
      </c>
      <c r="M23" s="242">
        <v>1.8467</v>
      </c>
      <c r="N23" s="14">
        <f t="shared" si="0"/>
        <v>2.4561109999999999</v>
      </c>
      <c r="P23" s="14">
        <f t="shared" si="1"/>
        <v>29.243888999999999</v>
      </c>
      <c r="Q23" s="14">
        <f t="shared" si="2"/>
        <v>29.243888999999999</v>
      </c>
      <c r="R23" s="14">
        <f t="shared" si="3"/>
        <v>29.243888999999999</v>
      </c>
      <c r="S23" s="12" t="s">
        <v>777</v>
      </c>
      <c r="T23" s="13" t="s">
        <v>24</v>
      </c>
      <c r="U23" s="13">
        <v>48</v>
      </c>
      <c r="V23" s="13">
        <v>5</v>
      </c>
      <c r="W23" s="14">
        <v>31.7</v>
      </c>
      <c r="X23" s="14">
        <v>31.7</v>
      </c>
      <c r="Y23" s="14">
        <v>31.7</v>
      </c>
    </row>
    <row r="24" spans="1:25" x14ac:dyDescent="0.2">
      <c r="A24" s="12" t="s">
        <v>742</v>
      </c>
      <c r="B24" s="12" t="s">
        <v>778</v>
      </c>
      <c r="C24" s="12" t="s">
        <v>859</v>
      </c>
      <c r="D24" s="12" t="s">
        <v>779</v>
      </c>
      <c r="E24" s="13" t="s">
        <v>24</v>
      </c>
      <c r="F24" s="13">
        <v>18.940000000000001</v>
      </c>
      <c r="G24" s="13">
        <v>20.99</v>
      </c>
      <c r="H24" s="13">
        <v>60</v>
      </c>
      <c r="I24" s="13">
        <v>5.05</v>
      </c>
      <c r="J24" s="13">
        <v>110244</v>
      </c>
      <c r="K24" s="13" t="s">
        <v>745</v>
      </c>
      <c r="L24" s="15">
        <v>2.7</v>
      </c>
      <c r="M24" s="242">
        <v>1.8467</v>
      </c>
      <c r="N24" s="14">
        <f t="shared" si="0"/>
        <v>4.9860899999999999</v>
      </c>
      <c r="P24" s="14">
        <f t="shared" si="1"/>
        <v>46.013910000000003</v>
      </c>
      <c r="Q24" s="14">
        <f t="shared" si="2"/>
        <v>46.013910000000003</v>
      </c>
      <c r="R24" s="14">
        <f t="shared" si="3"/>
        <v>46.013910000000003</v>
      </c>
      <c r="S24" s="12" t="s">
        <v>779</v>
      </c>
      <c r="T24" s="13" t="s">
        <v>24</v>
      </c>
      <c r="U24" s="13">
        <v>60</v>
      </c>
      <c r="V24" s="13">
        <v>5.05</v>
      </c>
      <c r="W24" s="14">
        <v>51</v>
      </c>
      <c r="X24" s="14">
        <v>51</v>
      </c>
      <c r="Y24" s="14">
        <v>51</v>
      </c>
    </row>
    <row r="25" spans="1:25" x14ac:dyDescent="0.2">
      <c r="A25" s="12" t="s">
        <v>742</v>
      </c>
      <c r="B25" s="12" t="s">
        <v>780</v>
      </c>
      <c r="C25" s="12" t="s">
        <v>859</v>
      </c>
      <c r="D25" s="12" t="s">
        <v>781</v>
      </c>
      <c r="E25" s="13" t="s">
        <v>24</v>
      </c>
      <c r="F25" s="13">
        <v>18.940000000000001</v>
      </c>
      <c r="G25" s="13">
        <v>20.99</v>
      </c>
      <c r="H25" s="13">
        <v>60</v>
      </c>
      <c r="I25" s="13">
        <v>5.05</v>
      </c>
      <c r="J25" s="13">
        <v>110244</v>
      </c>
      <c r="K25" s="13" t="s">
        <v>745</v>
      </c>
      <c r="L25" s="15">
        <v>2.25</v>
      </c>
      <c r="M25" s="242">
        <v>1.8467</v>
      </c>
      <c r="N25" s="14">
        <f t="shared" si="0"/>
        <v>4.1550750000000001</v>
      </c>
      <c r="P25" s="14">
        <f t="shared" si="1"/>
        <v>48.044925000000006</v>
      </c>
      <c r="Q25" s="14">
        <f t="shared" si="2"/>
        <v>48.044925000000006</v>
      </c>
      <c r="R25" s="14">
        <f t="shared" si="3"/>
        <v>48.044925000000006</v>
      </c>
      <c r="S25" s="12" t="s">
        <v>781</v>
      </c>
      <c r="T25" s="13" t="s">
        <v>24</v>
      </c>
      <c r="U25" s="13">
        <v>60</v>
      </c>
      <c r="V25" s="13">
        <v>5.05</v>
      </c>
      <c r="W25" s="14">
        <v>52.2</v>
      </c>
      <c r="X25" s="14">
        <v>52.2</v>
      </c>
      <c r="Y25" s="14">
        <v>52.2</v>
      </c>
    </row>
    <row r="26" spans="1:25" x14ac:dyDescent="0.2">
      <c r="A26" s="12" t="s">
        <v>742</v>
      </c>
      <c r="B26" s="12" t="s">
        <v>782</v>
      </c>
      <c r="C26" s="12" t="s">
        <v>859</v>
      </c>
      <c r="D26" s="12" t="s">
        <v>783</v>
      </c>
      <c r="E26" s="13" t="s">
        <v>24</v>
      </c>
      <c r="F26" s="13">
        <v>29.25</v>
      </c>
      <c r="G26" s="13">
        <v>35.15</v>
      </c>
      <c r="H26" s="13">
        <v>192</v>
      </c>
      <c r="I26" s="13">
        <v>2.44</v>
      </c>
      <c r="J26" s="13">
        <v>110244</v>
      </c>
      <c r="K26" s="13" t="s">
        <v>745</v>
      </c>
      <c r="L26" s="15">
        <v>5.28</v>
      </c>
      <c r="M26" s="242">
        <v>1.8467</v>
      </c>
      <c r="N26" s="14">
        <f t="shared" si="0"/>
        <v>9.7505760000000006</v>
      </c>
      <c r="P26" s="14">
        <f t="shared" si="1"/>
        <v>40.019424000000001</v>
      </c>
      <c r="Q26" s="14">
        <f t="shared" si="2"/>
        <v>40.019424000000001</v>
      </c>
      <c r="R26" s="14">
        <f t="shared" si="3"/>
        <v>40.019424000000001</v>
      </c>
      <c r="S26" s="12" t="s">
        <v>783</v>
      </c>
      <c r="T26" s="13" t="s">
        <v>24</v>
      </c>
      <c r="U26" s="13">
        <v>192</v>
      </c>
      <c r="V26" s="13">
        <v>2.44</v>
      </c>
      <c r="W26" s="14">
        <v>49.77</v>
      </c>
      <c r="X26" s="14">
        <v>49.77</v>
      </c>
      <c r="Y26" s="14">
        <v>49.77</v>
      </c>
    </row>
    <row r="27" spans="1:25" x14ac:dyDescent="0.2">
      <c r="A27" s="12" t="s">
        <v>742</v>
      </c>
      <c r="B27" s="12" t="s">
        <v>784</v>
      </c>
      <c r="C27" s="12" t="s">
        <v>859</v>
      </c>
      <c r="D27" s="12" t="s">
        <v>785</v>
      </c>
      <c r="E27" s="13" t="s">
        <v>24</v>
      </c>
      <c r="F27" s="13">
        <v>27.88</v>
      </c>
      <c r="G27" s="13">
        <v>33.9</v>
      </c>
      <c r="H27" s="13">
        <v>96</v>
      </c>
      <c r="I27" s="13">
        <v>4.6500000000000004</v>
      </c>
      <c r="J27" s="13">
        <v>110244</v>
      </c>
      <c r="K27" s="13" t="s">
        <v>745</v>
      </c>
      <c r="L27" s="15">
        <v>7.5</v>
      </c>
      <c r="M27" s="242">
        <v>1.8467</v>
      </c>
      <c r="N27" s="14">
        <f t="shared" si="0"/>
        <v>13.850250000000001</v>
      </c>
      <c r="P27" s="14">
        <f t="shared" si="1"/>
        <v>26.84975</v>
      </c>
      <c r="Q27" s="14">
        <f t="shared" si="2"/>
        <v>26.84975</v>
      </c>
      <c r="R27" s="14">
        <f t="shared" si="3"/>
        <v>26.84975</v>
      </c>
      <c r="S27" s="12" t="s">
        <v>785</v>
      </c>
      <c r="T27" s="13" t="s">
        <v>24</v>
      </c>
      <c r="U27" s="13">
        <v>96</v>
      </c>
      <c r="V27" s="13">
        <v>4.6500000000000004</v>
      </c>
      <c r="W27" s="14">
        <v>40.700000000000003</v>
      </c>
      <c r="X27" s="14">
        <v>40.700000000000003</v>
      </c>
      <c r="Y27" s="14">
        <v>40.700000000000003</v>
      </c>
    </row>
    <row r="28" spans="1:25" x14ac:dyDescent="0.2">
      <c r="A28" s="12" t="s">
        <v>742</v>
      </c>
      <c r="B28" s="12" t="s">
        <v>786</v>
      </c>
      <c r="C28" s="12" t="s">
        <v>859</v>
      </c>
      <c r="D28" s="12" t="s">
        <v>787</v>
      </c>
      <c r="E28" s="13" t="s">
        <v>24</v>
      </c>
      <c r="F28" s="13">
        <v>27.88</v>
      </c>
      <c r="G28" s="13">
        <v>34.299999999999997</v>
      </c>
      <c r="H28" s="13">
        <v>96</v>
      </c>
      <c r="I28" s="13">
        <v>4.6500000000000004</v>
      </c>
      <c r="J28" s="13">
        <v>110244</v>
      </c>
      <c r="K28" s="13" t="s">
        <v>745</v>
      </c>
      <c r="L28" s="15">
        <v>6</v>
      </c>
      <c r="M28" s="242">
        <v>1.8467</v>
      </c>
      <c r="N28" s="14">
        <f t="shared" si="0"/>
        <v>11.0802</v>
      </c>
      <c r="P28" s="14">
        <f t="shared" si="1"/>
        <v>35.469799999999999</v>
      </c>
      <c r="Q28" s="14">
        <f t="shared" si="2"/>
        <v>35.469799999999999</v>
      </c>
      <c r="R28" s="14">
        <f t="shared" si="3"/>
        <v>35.469799999999999</v>
      </c>
      <c r="S28" s="12" t="s">
        <v>787</v>
      </c>
      <c r="T28" s="13" t="s">
        <v>24</v>
      </c>
      <c r="U28" s="13">
        <v>96</v>
      </c>
      <c r="V28" s="13">
        <v>4.6500000000000004</v>
      </c>
      <c r="W28" s="14">
        <v>46.55</v>
      </c>
      <c r="X28" s="14">
        <v>46.55</v>
      </c>
      <c r="Y28" s="14">
        <v>46.55</v>
      </c>
    </row>
    <row r="29" spans="1:25" x14ac:dyDescent="0.2">
      <c r="A29" s="12" t="s">
        <v>742</v>
      </c>
      <c r="B29" s="12" t="s">
        <v>788</v>
      </c>
      <c r="C29" s="12" t="s">
        <v>859</v>
      </c>
      <c r="D29" s="12" t="s">
        <v>789</v>
      </c>
      <c r="E29" s="13" t="s">
        <v>24</v>
      </c>
      <c r="F29" s="13">
        <v>20.27</v>
      </c>
      <c r="G29" s="13">
        <v>24.1</v>
      </c>
      <c r="H29" s="13">
        <v>84</v>
      </c>
      <c r="I29" s="13">
        <v>3.86</v>
      </c>
      <c r="J29" s="13">
        <v>110244</v>
      </c>
      <c r="K29" s="13" t="s">
        <v>745</v>
      </c>
      <c r="L29" s="15">
        <v>10.61</v>
      </c>
      <c r="M29" s="242">
        <v>1.8467</v>
      </c>
      <c r="N29" s="14">
        <f t="shared" si="0"/>
        <v>19.593487</v>
      </c>
      <c r="P29" s="14">
        <f t="shared" si="1"/>
        <v>49.656513000000004</v>
      </c>
      <c r="Q29" s="14">
        <f t="shared" si="2"/>
        <v>49.656513000000004</v>
      </c>
      <c r="R29" s="14">
        <f t="shared" si="3"/>
        <v>49.656513000000004</v>
      </c>
      <c r="S29" s="12" t="s">
        <v>789</v>
      </c>
      <c r="T29" s="13" t="s">
        <v>24</v>
      </c>
      <c r="U29" s="13">
        <v>84</v>
      </c>
      <c r="V29" s="13">
        <v>3.86</v>
      </c>
      <c r="W29" s="14">
        <v>69.25</v>
      </c>
      <c r="X29" s="14">
        <v>69.25</v>
      </c>
      <c r="Y29" s="14">
        <v>69.25</v>
      </c>
    </row>
    <row r="30" spans="1:25" x14ac:dyDescent="0.2">
      <c r="A30" s="12" t="s">
        <v>742</v>
      </c>
      <c r="B30" s="12" t="s">
        <v>790</v>
      </c>
      <c r="C30" s="12" t="s">
        <v>859</v>
      </c>
      <c r="D30" s="12" t="s">
        <v>791</v>
      </c>
      <c r="E30" s="13" t="s">
        <v>24</v>
      </c>
      <c r="F30" s="13">
        <v>23.16</v>
      </c>
      <c r="G30" s="13">
        <v>25.28</v>
      </c>
      <c r="H30" s="13">
        <v>192</v>
      </c>
      <c r="I30" s="13" t="s">
        <v>792</v>
      </c>
      <c r="J30" s="13">
        <v>110244</v>
      </c>
      <c r="K30" s="13" t="s">
        <v>745</v>
      </c>
      <c r="L30" s="15">
        <v>12.11</v>
      </c>
      <c r="M30" s="242">
        <v>1.8467</v>
      </c>
      <c r="N30" s="14">
        <f t="shared" si="0"/>
        <v>22.363536999999997</v>
      </c>
      <c r="P30" s="14">
        <f t="shared" si="1"/>
        <v>24.886463000000003</v>
      </c>
      <c r="Q30" s="14">
        <f t="shared" si="2"/>
        <v>24.886463000000003</v>
      </c>
      <c r="R30" s="14">
        <f t="shared" si="3"/>
        <v>24.886463000000003</v>
      </c>
      <c r="S30" s="12" t="s">
        <v>791</v>
      </c>
      <c r="T30" s="13" t="s">
        <v>24</v>
      </c>
      <c r="U30" s="13">
        <v>192</v>
      </c>
      <c r="V30" s="13" t="s">
        <v>792</v>
      </c>
      <c r="W30" s="14">
        <v>47.25</v>
      </c>
      <c r="X30" s="14">
        <v>47.25</v>
      </c>
      <c r="Y30" s="14">
        <v>47.25</v>
      </c>
    </row>
    <row r="31" spans="1:25" x14ac:dyDescent="0.2">
      <c r="A31" s="12" t="s">
        <v>742</v>
      </c>
      <c r="B31" s="12" t="s">
        <v>793</v>
      </c>
      <c r="C31" s="12" t="s">
        <v>859</v>
      </c>
      <c r="D31" s="12" t="s">
        <v>794</v>
      </c>
      <c r="E31" s="13" t="s">
        <v>24</v>
      </c>
      <c r="F31" s="13">
        <v>13.8</v>
      </c>
      <c r="G31" s="13">
        <v>16.649999999999999</v>
      </c>
      <c r="H31" s="13">
        <v>96</v>
      </c>
      <c r="I31" s="13">
        <v>2.2999999999999998</v>
      </c>
      <c r="J31" s="13">
        <v>110244</v>
      </c>
      <c r="K31" s="13" t="s">
        <v>745</v>
      </c>
      <c r="L31" s="15">
        <v>2.65</v>
      </c>
      <c r="M31" s="242">
        <v>1.8467</v>
      </c>
      <c r="N31" s="14">
        <f t="shared" si="0"/>
        <v>4.8937549999999996</v>
      </c>
      <c r="P31" s="14">
        <f t="shared" si="1"/>
        <v>37.356245000000001</v>
      </c>
      <c r="Q31" s="14">
        <f t="shared" si="2"/>
        <v>37.356245000000001</v>
      </c>
      <c r="R31" s="14">
        <f t="shared" si="3"/>
        <v>37.356245000000001</v>
      </c>
      <c r="S31" s="12" t="s">
        <v>794</v>
      </c>
      <c r="T31" s="13" t="s">
        <v>24</v>
      </c>
      <c r="U31" s="13">
        <v>96</v>
      </c>
      <c r="V31" s="13">
        <v>2.2999999999999998</v>
      </c>
      <c r="W31" s="14">
        <v>42.25</v>
      </c>
      <c r="X31" s="14">
        <v>42.25</v>
      </c>
      <c r="Y31" s="14">
        <v>42.25</v>
      </c>
    </row>
    <row r="32" spans="1:25" x14ac:dyDescent="0.2">
      <c r="A32" s="12" t="s">
        <v>742</v>
      </c>
      <c r="B32" s="12" t="s">
        <v>795</v>
      </c>
      <c r="C32" s="12" t="s">
        <v>859</v>
      </c>
      <c r="D32" s="12" t="s">
        <v>796</v>
      </c>
      <c r="E32" s="13" t="s">
        <v>24</v>
      </c>
      <c r="F32" s="13">
        <v>13.2</v>
      </c>
      <c r="G32" s="13">
        <v>16.829999999999998</v>
      </c>
      <c r="H32" s="13">
        <v>96</v>
      </c>
      <c r="I32" s="13">
        <v>2.52</v>
      </c>
      <c r="J32" s="13">
        <v>110244</v>
      </c>
      <c r="K32" s="13" t="s">
        <v>745</v>
      </c>
      <c r="L32" s="15">
        <v>6.24</v>
      </c>
      <c r="M32" s="242">
        <v>1.8467</v>
      </c>
      <c r="N32" s="14">
        <f t="shared" si="0"/>
        <v>11.523408</v>
      </c>
      <c r="P32" s="14">
        <f t="shared" si="1"/>
        <v>30.226592</v>
      </c>
      <c r="Q32" s="14">
        <f t="shared" si="2"/>
        <v>30.226592</v>
      </c>
      <c r="R32" s="14">
        <f t="shared" si="3"/>
        <v>30.226592</v>
      </c>
      <c r="S32" s="12" t="s">
        <v>796</v>
      </c>
      <c r="T32" s="13" t="s">
        <v>24</v>
      </c>
      <c r="U32" s="13">
        <v>96</v>
      </c>
      <c r="V32" s="13">
        <v>2.52</v>
      </c>
      <c r="W32" s="14">
        <v>41.75</v>
      </c>
      <c r="X32" s="14">
        <v>41.75</v>
      </c>
      <c r="Y32" s="14">
        <v>41.75</v>
      </c>
    </row>
    <row r="33" spans="1:25" x14ac:dyDescent="0.2">
      <c r="A33" s="12" t="s">
        <v>742</v>
      </c>
      <c r="B33" s="12" t="s">
        <v>797</v>
      </c>
      <c r="C33" s="12" t="s">
        <v>859</v>
      </c>
      <c r="D33" s="12" t="s">
        <v>798</v>
      </c>
      <c r="E33" s="13" t="s">
        <v>24</v>
      </c>
      <c r="F33" s="13">
        <v>22.5</v>
      </c>
      <c r="G33" s="13">
        <v>25.29</v>
      </c>
      <c r="H33" s="13">
        <v>72</v>
      </c>
      <c r="I33" s="13">
        <v>5</v>
      </c>
      <c r="J33" s="13">
        <v>110244</v>
      </c>
      <c r="K33" s="13" t="s">
        <v>745</v>
      </c>
      <c r="L33" s="15">
        <v>8.14</v>
      </c>
      <c r="M33" s="242">
        <v>1.8467</v>
      </c>
      <c r="N33" s="14">
        <f t="shared" si="0"/>
        <v>15.032138000000002</v>
      </c>
      <c r="P33" s="14">
        <f t="shared" si="1"/>
        <v>29.447861999999994</v>
      </c>
      <c r="Q33" s="14">
        <f t="shared" si="2"/>
        <v>29.447861999999994</v>
      </c>
      <c r="R33" s="14">
        <f t="shared" si="3"/>
        <v>29.447861999999994</v>
      </c>
      <c r="S33" s="12" t="s">
        <v>798</v>
      </c>
      <c r="T33" s="13" t="s">
        <v>24</v>
      </c>
      <c r="U33" s="13">
        <v>72</v>
      </c>
      <c r="V33" s="13">
        <v>5</v>
      </c>
      <c r="W33" s="14">
        <v>44.48</v>
      </c>
      <c r="X33" s="14">
        <v>44.48</v>
      </c>
      <c r="Y33" s="14">
        <v>44.48</v>
      </c>
    </row>
    <row r="34" spans="1:25" x14ac:dyDescent="0.2">
      <c r="A34" s="12" t="s">
        <v>742</v>
      </c>
      <c r="B34" s="12" t="s">
        <v>799</v>
      </c>
      <c r="C34" s="12" t="s">
        <v>859</v>
      </c>
      <c r="D34" s="12" t="s">
        <v>800</v>
      </c>
      <c r="E34" s="13" t="s">
        <v>24</v>
      </c>
      <c r="F34" s="13">
        <v>22.5</v>
      </c>
      <c r="G34" s="13">
        <v>25.28</v>
      </c>
      <c r="H34" s="13">
        <v>72</v>
      </c>
      <c r="I34" s="13">
        <v>5</v>
      </c>
      <c r="J34" s="13">
        <v>110244</v>
      </c>
      <c r="K34" s="13" t="s">
        <v>745</v>
      </c>
      <c r="L34" s="15">
        <v>9.1300000000000008</v>
      </c>
      <c r="M34" s="242">
        <v>1.8467</v>
      </c>
      <c r="N34" s="14">
        <f t="shared" si="0"/>
        <v>16.860371000000001</v>
      </c>
      <c r="P34" s="14">
        <f t="shared" si="1"/>
        <v>26.619628999999996</v>
      </c>
      <c r="Q34" s="14">
        <f t="shared" si="2"/>
        <v>26.619628999999996</v>
      </c>
      <c r="R34" s="14">
        <f t="shared" si="3"/>
        <v>26.619628999999996</v>
      </c>
      <c r="S34" s="12" t="s">
        <v>800</v>
      </c>
      <c r="T34" s="13" t="s">
        <v>24</v>
      </c>
      <c r="U34" s="13">
        <v>72</v>
      </c>
      <c r="V34" s="13">
        <v>5</v>
      </c>
      <c r="W34" s="14">
        <v>43.48</v>
      </c>
      <c r="X34" s="14">
        <v>43.48</v>
      </c>
      <c r="Y34" s="14">
        <v>43.48</v>
      </c>
    </row>
    <row r="35" spans="1:25" x14ac:dyDescent="0.2">
      <c r="A35" s="12" t="s">
        <v>742</v>
      </c>
      <c r="B35" s="12" t="s">
        <v>801</v>
      </c>
      <c r="C35" s="12" t="s">
        <v>859</v>
      </c>
      <c r="D35" s="12" t="s">
        <v>802</v>
      </c>
      <c r="E35" s="13" t="s">
        <v>24</v>
      </c>
      <c r="F35" s="13">
        <v>28.8</v>
      </c>
      <c r="G35" s="13">
        <v>31.54</v>
      </c>
      <c r="H35" s="13">
        <v>96</v>
      </c>
      <c r="I35" s="13">
        <v>4.8</v>
      </c>
      <c r="J35" s="13">
        <v>110244</v>
      </c>
      <c r="K35" s="13" t="s">
        <v>745</v>
      </c>
      <c r="L35" s="15">
        <v>12.06</v>
      </c>
      <c r="M35" s="242">
        <v>1.8467</v>
      </c>
      <c r="N35" s="14">
        <f t="shared" si="0"/>
        <v>22.271202000000002</v>
      </c>
      <c r="P35" s="14">
        <f t="shared" si="1"/>
        <v>32.228797999999998</v>
      </c>
      <c r="Q35" s="14">
        <f t="shared" si="2"/>
        <v>32.228797999999998</v>
      </c>
      <c r="R35" s="14">
        <f t="shared" si="3"/>
        <v>32.228797999999998</v>
      </c>
      <c r="S35" s="12" t="s">
        <v>802</v>
      </c>
      <c r="T35" s="13" t="s">
        <v>24</v>
      </c>
      <c r="U35" s="13">
        <v>96</v>
      </c>
      <c r="V35" s="13">
        <v>4.8</v>
      </c>
      <c r="W35" s="14">
        <v>54.5</v>
      </c>
      <c r="X35" s="14">
        <v>54.5</v>
      </c>
      <c r="Y35" s="14">
        <v>54.5</v>
      </c>
    </row>
    <row r="36" spans="1:25" x14ac:dyDescent="0.2">
      <c r="A36" s="12" t="s">
        <v>742</v>
      </c>
      <c r="B36" s="12" t="s">
        <v>803</v>
      </c>
      <c r="C36" s="12" t="s">
        <v>859</v>
      </c>
      <c r="D36" s="12" t="s">
        <v>804</v>
      </c>
      <c r="E36" s="13" t="s">
        <v>24</v>
      </c>
      <c r="F36" s="13">
        <v>28.8</v>
      </c>
      <c r="G36" s="13">
        <v>31.54</v>
      </c>
      <c r="H36" s="13">
        <v>96</v>
      </c>
      <c r="I36" s="13">
        <v>4.8</v>
      </c>
      <c r="J36" s="13">
        <v>110244</v>
      </c>
      <c r="K36" s="13" t="s">
        <v>745</v>
      </c>
      <c r="L36" s="15">
        <v>10.74</v>
      </c>
      <c r="M36" s="242">
        <v>1.8467</v>
      </c>
      <c r="N36" s="14">
        <f t="shared" si="0"/>
        <v>19.833558</v>
      </c>
      <c r="P36" s="14">
        <f t="shared" si="1"/>
        <v>39.866442000000006</v>
      </c>
      <c r="Q36" s="14">
        <f t="shared" si="2"/>
        <v>39.866442000000006</v>
      </c>
      <c r="R36" s="14">
        <f t="shared" si="3"/>
        <v>39.866442000000006</v>
      </c>
      <c r="S36" s="12" t="s">
        <v>804</v>
      </c>
      <c r="T36" s="13" t="s">
        <v>24</v>
      </c>
      <c r="U36" s="13">
        <v>96</v>
      </c>
      <c r="V36" s="13">
        <v>4.8</v>
      </c>
      <c r="W36" s="14">
        <v>59.7</v>
      </c>
      <c r="X36" s="14">
        <v>59.7</v>
      </c>
      <c r="Y36" s="14">
        <v>59.7</v>
      </c>
    </row>
    <row r="37" spans="1:25" x14ac:dyDescent="0.2">
      <c r="A37" s="12" t="s">
        <v>742</v>
      </c>
      <c r="B37" s="12" t="s">
        <v>805</v>
      </c>
      <c r="C37" s="12" t="s">
        <v>859</v>
      </c>
      <c r="D37" s="12" t="s">
        <v>806</v>
      </c>
      <c r="E37" s="13" t="s">
        <v>24</v>
      </c>
      <c r="F37" s="13">
        <v>18</v>
      </c>
      <c r="G37" s="13">
        <v>21.09</v>
      </c>
      <c r="H37" s="13">
        <v>60</v>
      </c>
      <c r="I37" s="13">
        <v>4.8</v>
      </c>
      <c r="J37" s="13">
        <v>110244</v>
      </c>
      <c r="K37" s="13" t="s">
        <v>745</v>
      </c>
      <c r="L37" s="15">
        <v>2.11</v>
      </c>
      <c r="M37" s="242">
        <v>1.8467</v>
      </c>
      <c r="N37" s="14">
        <f t="shared" si="0"/>
        <v>3.8965369999999999</v>
      </c>
      <c r="P37" s="14">
        <f t="shared" si="1"/>
        <v>36.303463000000001</v>
      </c>
      <c r="Q37" s="14">
        <f t="shared" si="2"/>
        <v>36.303463000000001</v>
      </c>
      <c r="R37" s="14">
        <f t="shared" si="3"/>
        <v>36.303463000000001</v>
      </c>
      <c r="S37" s="12" t="s">
        <v>806</v>
      </c>
      <c r="T37" s="13" t="s">
        <v>24</v>
      </c>
      <c r="U37" s="13">
        <v>60</v>
      </c>
      <c r="V37" s="13">
        <v>4.8</v>
      </c>
      <c r="W37" s="14">
        <v>40.200000000000003</v>
      </c>
      <c r="X37" s="14">
        <v>40.200000000000003</v>
      </c>
      <c r="Y37" s="14">
        <v>40.200000000000003</v>
      </c>
    </row>
    <row r="38" spans="1:25" x14ac:dyDescent="0.2">
      <c r="A38" s="12" t="s">
        <v>742</v>
      </c>
      <c r="B38" s="12" t="s">
        <v>807</v>
      </c>
      <c r="C38" s="12" t="s">
        <v>859</v>
      </c>
      <c r="D38" s="12" t="s">
        <v>808</v>
      </c>
      <c r="E38" s="13" t="s">
        <v>24</v>
      </c>
      <c r="F38" s="13">
        <v>27.36</v>
      </c>
      <c r="G38" s="13">
        <v>32.299999999999997</v>
      </c>
      <c r="H38" s="13">
        <v>96</v>
      </c>
      <c r="I38" s="13">
        <v>4.5599999999999996</v>
      </c>
      <c r="J38" s="13">
        <v>110244</v>
      </c>
      <c r="K38" s="13" t="s">
        <v>745</v>
      </c>
      <c r="L38" s="15">
        <v>3.93</v>
      </c>
      <c r="M38" s="242">
        <v>1.8467</v>
      </c>
      <c r="N38" s="14">
        <f t="shared" si="0"/>
        <v>7.2575310000000002</v>
      </c>
      <c r="P38" s="14">
        <f t="shared" si="1"/>
        <v>32.342469000000001</v>
      </c>
      <c r="Q38" s="14">
        <f t="shared" si="2"/>
        <v>32.342469000000001</v>
      </c>
      <c r="R38" s="14">
        <f t="shared" si="3"/>
        <v>32.342469000000001</v>
      </c>
      <c r="S38" s="12" t="s">
        <v>808</v>
      </c>
      <c r="T38" s="13" t="s">
        <v>24</v>
      </c>
      <c r="U38" s="13">
        <v>96</v>
      </c>
      <c r="V38" s="13">
        <v>4.5599999999999996</v>
      </c>
      <c r="W38" s="14">
        <v>39.6</v>
      </c>
      <c r="X38" s="14">
        <v>39.6</v>
      </c>
      <c r="Y38" s="14">
        <v>39.6</v>
      </c>
    </row>
    <row r="39" spans="1:25" x14ac:dyDescent="0.2">
      <c r="A39" s="12" t="s">
        <v>742</v>
      </c>
      <c r="B39" s="12" t="s">
        <v>809</v>
      </c>
      <c r="C39" s="12" t="s">
        <v>859</v>
      </c>
      <c r="D39" s="12" t="s">
        <v>810</v>
      </c>
      <c r="E39" s="13" t="s">
        <v>24</v>
      </c>
      <c r="F39" s="13">
        <v>27.36</v>
      </c>
      <c r="G39" s="13">
        <v>30.3</v>
      </c>
      <c r="H39" s="13">
        <v>96</v>
      </c>
      <c r="I39" s="13">
        <v>4.5599999999999996</v>
      </c>
      <c r="J39" s="13">
        <v>110244</v>
      </c>
      <c r="K39" s="13" t="s">
        <v>745</v>
      </c>
      <c r="L39" s="15">
        <v>3.21</v>
      </c>
      <c r="M39" s="242">
        <v>1.8467</v>
      </c>
      <c r="N39" s="14">
        <f t="shared" si="0"/>
        <v>5.9279070000000003</v>
      </c>
      <c r="P39" s="14">
        <f t="shared" si="1"/>
        <v>35.572093000000002</v>
      </c>
      <c r="Q39" s="14">
        <f t="shared" si="2"/>
        <v>35.572093000000002</v>
      </c>
      <c r="R39" s="14">
        <f t="shared" si="3"/>
        <v>35.572093000000002</v>
      </c>
      <c r="S39" s="12" t="s">
        <v>810</v>
      </c>
      <c r="T39" s="13" t="s">
        <v>24</v>
      </c>
      <c r="U39" s="13">
        <v>96</v>
      </c>
      <c r="V39" s="13">
        <v>4.5599999999999996</v>
      </c>
      <c r="W39" s="14">
        <v>41.5</v>
      </c>
      <c r="X39" s="14">
        <v>41.5</v>
      </c>
      <c r="Y39" s="14">
        <v>41.5</v>
      </c>
    </row>
    <row r="40" spans="1:25" x14ac:dyDescent="0.2">
      <c r="A40" s="12" t="s">
        <v>742</v>
      </c>
      <c r="B40" s="12" t="s">
        <v>811</v>
      </c>
      <c r="C40" s="12" t="s">
        <v>859</v>
      </c>
      <c r="D40" s="12" t="s">
        <v>812</v>
      </c>
      <c r="E40" s="13" t="s">
        <v>24</v>
      </c>
      <c r="F40" s="13">
        <v>24.12</v>
      </c>
      <c r="G40" s="13">
        <v>26.74</v>
      </c>
      <c r="H40" s="13">
        <v>96</v>
      </c>
      <c r="I40" s="13">
        <v>4.0199999999999996</v>
      </c>
      <c r="J40" s="13">
        <v>110244</v>
      </c>
      <c r="K40" s="13" t="s">
        <v>745</v>
      </c>
      <c r="L40" s="15">
        <v>3.21</v>
      </c>
      <c r="M40" s="242">
        <v>1.8467</v>
      </c>
      <c r="N40" s="14">
        <f t="shared" si="0"/>
        <v>5.9279070000000003</v>
      </c>
      <c r="P40" s="14">
        <f t="shared" si="1"/>
        <v>41.572093000000002</v>
      </c>
      <c r="Q40" s="14">
        <f t="shared" si="2"/>
        <v>41.572093000000002</v>
      </c>
      <c r="R40" s="14">
        <f t="shared" si="3"/>
        <v>41.572093000000002</v>
      </c>
      <c r="S40" s="12" t="s">
        <v>812</v>
      </c>
      <c r="T40" s="13" t="s">
        <v>24</v>
      </c>
      <c r="U40" s="13">
        <v>96</v>
      </c>
      <c r="V40" s="13">
        <v>4.0199999999999996</v>
      </c>
      <c r="W40" s="14">
        <v>47.5</v>
      </c>
      <c r="X40" s="14">
        <v>47.5</v>
      </c>
      <c r="Y40" s="14">
        <v>47.5</v>
      </c>
    </row>
    <row r="41" spans="1:25" x14ac:dyDescent="0.2">
      <c r="A41" s="12" t="s">
        <v>742</v>
      </c>
      <c r="B41" s="12" t="s">
        <v>813</v>
      </c>
      <c r="C41" s="12" t="s">
        <v>859</v>
      </c>
      <c r="D41" s="12" t="s">
        <v>814</v>
      </c>
      <c r="E41" s="13" t="s">
        <v>24</v>
      </c>
      <c r="F41" s="13">
        <v>21.78</v>
      </c>
      <c r="G41" s="13">
        <v>26.55</v>
      </c>
      <c r="H41" s="13">
        <v>72</v>
      </c>
      <c r="I41" s="13">
        <v>4.84</v>
      </c>
      <c r="J41" s="13">
        <v>110244</v>
      </c>
      <c r="K41" s="13" t="s">
        <v>745</v>
      </c>
      <c r="L41" s="15">
        <v>4.55</v>
      </c>
      <c r="M41" s="242">
        <v>1.8467</v>
      </c>
      <c r="N41" s="14">
        <f t="shared" si="0"/>
        <v>8.4024850000000004</v>
      </c>
      <c r="P41" s="14">
        <f t="shared" si="1"/>
        <v>29.947515000000003</v>
      </c>
      <c r="Q41" s="14">
        <f t="shared" si="2"/>
        <v>29.947515000000003</v>
      </c>
      <c r="R41" s="14">
        <f t="shared" si="3"/>
        <v>29.947515000000003</v>
      </c>
      <c r="S41" s="12" t="s">
        <v>814</v>
      </c>
      <c r="T41" s="13" t="s">
        <v>24</v>
      </c>
      <c r="U41" s="13">
        <v>72</v>
      </c>
      <c r="V41" s="13">
        <v>4.84</v>
      </c>
      <c r="W41" s="14">
        <v>38.35</v>
      </c>
      <c r="X41" s="14">
        <v>38.35</v>
      </c>
      <c r="Y41" s="14">
        <v>38.35</v>
      </c>
    </row>
    <row r="42" spans="1:25" x14ac:dyDescent="0.2">
      <c r="A42" s="12" t="s">
        <v>742</v>
      </c>
      <c r="B42" s="12" t="s">
        <v>815</v>
      </c>
      <c r="C42" s="12" t="s">
        <v>859</v>
      </c>
      <c r="D42" s="12" t="s">
        <v>816</v>
      </c>
      <c r="E42" s="13" t="s">
        <v>24</v>
      </c>
      <c r="F42" s="13">
        <v>29.4</v>
      </c>
      <c r="G42" s="13">
        <v>32.226999999999997</v>
      </c>
      <c r="H42" s="13">
        <v>96</v>
      </c>
      <c r="I42" s="13">
        <v>4.9000000000000004</v>
      </c>
      <c r="J42" s="13">
        <v>110244</v>
      </c>
      <c r="K42" s="13" t="s">
        <v>745</v>
      </c>
      <c r="L42" s="218">
        <v>10.68</v>
      </c>
      <c r="M42" s="243">
        <v>1.8467</v>
      </c>
      <c r="N42" s="14">
        <f t="shared" si="0"/>
        <v>19.722756</v>
      </c>
      <c r="P42" s="14">
        <f t="shared" si="1"/>
        <v>39.977243999999999</v>
      </c>
      <c r="Q42" s="14">
        <f t="shared" si="2"/>
        <v>39.977243999999999</v>
      </c>
      <c r="R42" s="14">
        <f t="shared" si="3"/>
        <v>39.977243999999999</v>
      </c>
      <c r="S42" s="12" t="s">
        <v>816</v>
      </c>
      <c r="T42" s="13" t="s">
        <v>24</v>
      </c>
      <c r="U42" s="13">
        <v>96</v>
      </c>
      <c r="V42" s="13">
        <v>4.9000000000000004</v>
      </c>
      <c r="W42" s="217">
        <v>59.7</v>
      </c>
      <c r="X42" s="217">
        <v>59.7</v>
      </c>
      <c r="Y42" s="217">
        <v>59.7</v>
      </c>
    </row>
    <row r="43" spans="1:25" x14ac:dyDescent="0.2">
      <c r="A43" s="12" t="s">
        <v>742</v>
      </c>
      <c r="B43" s="12" t="s">
        <v>817</v>
      </c>
      <c r="C43" s="12" t="s">
        <v>859</v>
      </c>
      <c r="D43" s="12" t="s">
        <v>818</v>
      </c>
      <c r="E43" s="13" t="s">
        <v>24</v>
      </c>
      <c r="F43" s="13">
        <v>28</v>
      </c>
      <c r="G43" s="13">
        <v>30.73</v>
      </c>
      <c r="H43" s="13">
        <v>96</v>
      </c>
      <c r="I43" s="13">
        <v>4.67</v>
      </c>
      <c r="J43" s="13">
        <v>110244</v>
      </c>
      <c r="K43" s="13" t="s">
        <v>745</v>
      </c>
      <c r="L43" s="15">
        <v>4.1399999999999997</v>
      </c>
      <c r="M43" s="242">
        <v>1.8467</v>
      </c>
      <c r="N43" s="14">
        <f t="shared" si="0"/>
        <v>7.6453379999999997</v>
      </c>
      <c r="P43" s="14">
        <f t="shared" si="1"/>
        <v>34.004661999999996</v>
      </c>
      <c r="Q43" s="14">
        <f t="shared" si="2"/>
        <v>34.004661999999996</v>
      </c>
      <c r="R43" s="14">
        <f t="shared" si="3"/>
        <v>34.004661999999996</v>
      </c>
      <c r="S43" s="12" t="s">
        <v>818</v>
      </c>
      <c r="T43" s="13" t="s">
        <v>24</v>
      </c>
      <c r="U43" s="13">
        <v>96</v>
      </c>
      <c r="V43" s="13">
        <v>4.67</v>
      </c>
      <c r="W43" s="14">
        <v>41.65</v>
      </c>
      <c r="X43" s="14">
        <v>41.65</v>
      </c>
      <c r="Y43" s="14">
        <v>41.65</v>
      </c>
    </row>
    <row r="44" spans="1:25" x14ac:dyDescent="0.2">
      <c r="A44" s="12" t="s">
        <v>742</v>
      </c>
      <c r="B44" s="12" t="s">
        <v>819</v>
      </c>
      <c r="C44" s="12" t="s">
        <v>859</v>
      </c>
      <c r="D44" s="12" t="s">
        <v>820</v>
      </c>
      <c r="E44" s="13" t="s">
        <v>24</v>
      </c>
      <c r="F44" s="13">
        <v>28</v>
      </c>
      <c r="G44" s="13">
        <v>30.9</v>
      </c>
      <c r="H44" s="13">
        <v>96</v>
      </c>
      <c r="I44" s="13">
        <v>4.67</v>
      </c>
      <c r="J44" s="13">
        <v>110244</v>
      </c>
      <c r="K44" s="13" t="s">
        <v>745</v>
      </c>
      <c r="L44" s="15">
        <v>3.75</v>
      </c>
      <c r="M44" s="242">
        <v>1.8467</v>
      </c>
      <c r="N44" s="14">
        <f t="shared" si="0"/>
        <v>6.9251250000000004</v>
      </c>
      <c r="P44" s="14">
        <f t="shared" si="1"/>
        <v>36.674875</v>
      </c>
      <c r="Q44" s="14">
        <f t="shared" si="2"/>
        <v>36.674875</v>
      </c>
      <c r="R44" s="14">
        <f t="shared" si="3"/>
        <v>36.674875</v>
      </c>
      <c r="S44" s="12" t="s">
        <v>820</v>
      </c>
      <c r="T44" s="13" t="s">
        <v>24</v>
      </c>
      <c r="U44" s="13">
        <v>96</v>
      </c>
      <c r="V44" s="13">
        <v>4.67</v>
      </c>
      <c r="W44" s="14">
        <v>43.6</v>
      </c>
      <c r="X44" s="14">
        <v>43.6</v>
      </c>
      <c r="Y44" s="14">
        <v>43.6</v>
      </c>
    </row>
    <row r="45" spans="1:25" x14ac:dyDescent="0.2">
      <c r="A45" s="12" t="s">
        <v>742</v>
      </c>
      <c r="B45" s="12" t="s">
        <v>821</v>
      </c>
      <c r="C45" s="12" t="s">
        <v>859</v>
      </c>
      <c r="D45" s="12" t="s">
        <v>822</v>
      </c>
      <c r="E45" s="13" t="s">
        <v>24</v>
      </c>
      <c r="F45" s="13">
        <v>21.92</v>
      </c>
      <c r="G45" s="13">
        <v>24.66</v>
      </c>
      <c r="H45" s="13">
        <v>72</v>
      </c>
      <c r="I45" s="13">
        <v>4.87</v>
      </c>
      <c r="J45" s="13">
        <v>110244</v>
      </c>
      <c r="K45" s="13" t="s">
        <v>745</v>
      </c>
      <c r="L45" s="15">
        <v>4.12</v>
      </c>
      <c r="M45" s="242">
        <v>1.8467</v>
      </c>
      <c r="N45" s="14">
        <f t="shared" si="0"/>
        <v>7.6084040000000002</v>
      </c>
      <c r="P45" s="14">
        <f t="shared" si="1"/>
        <v>32.791595999999998</v>
      </c>
      <c r="Q45" s="14">
        <f t="shared" si="2"/>
        <v>32.791595999999998</v>
      </c>
      <c r="R45" s="14">
        <f t="shared" si="3"/>
        <v>32.791595999999998</v>
      </c>
      <c r="S45" s="12" t="s">
        <v>822</v>
      </c>
      <c r="T45" s="13" t="s">
        <v>24</v>
      </c>
      <c r="U45" s="13">
        <v>72</v>
      </c>
      <c r="V45" s="13">
        <v>4.87</v>
      </c>
      <c r="W45" s="14">
        <v>40.4</v>
      </c>
      <c r="X45" s="14">
        <v>40.4</v>
      </c>
      <c r="Y45" s="14">
        <v>40.4</v>
      </c>
    </row>
    <row r="46" spans="1:25" x14ac:dyDescent="0.2">
      <c r="A46" s="12" t="s">
        <v>742</v>
      </c>
      <c r="B46" s="12" t="s">
        <v>823</v>
      </c>
      <c r="C46" s="12" t="s">
        <v>859</v>
      </c>
      <c r="D46" s="12" t="s">
        <v>824</v>
      </c>
      <c r="E46" s="13" t="s">
        <v>24</v>
      </c>
      <c r="F46" s="13">
        <v>22.44</v>
      </c>
      <c r="G46" s="13">
        <v>24.62</v>
      </c>
      <c r="H46" s="13">
        <v>96</v>
      </c>
      <c r="I46" s="13">
        <v>3.74</v>
      </c>
      <c r="J46" s="13">
        <v>110244</v>
      </c>
      <c r="K46" s="13" t="s">
        <v>745</v>
      </c>
      <c r="L46" s="15">
        <v>8.2200000000000006</v>
      </c>
      <c r="M46" s="242">
        <v>1.8467</v>
      </c>
      <c r="N46" s="14">
        <f t="shared" si="0"/>
        <v>15.179874000000002</v>
      </c>
      <c r="P46" s="14">
        <f t="shared" si="1"/>
        <v>28.820125999999998</v>
      </c>
      <c r="Q46" s="14">
        <f t="shared" si="2"/>
        <v>28.820125999999998</v>
      </c>
      <c r="R46" s="14">
        <f t="shared" si="3"/>
        <v>28.820125999999998</v>
      </c>
      <c r="S46" s="12" t="s">
        <v>824</v>
      </c>
      <c r="T46" s="13" t="s">
        <v>24</v>
      </c>
      <c r="U46" s="13">
        <v>96</v>
      </c>
      <c r="V46" s="13">
        <v>3.74</v>
      </c>
      <c r="W46" s="14">
        <v>44</v>
      </c>
      <c r="X46" s="14">
        <v>44</v>
      </c>
      <c r="Y46" s="14">
        <v>44</v>
      </c>
    </row>
    <row r="47" spans="1:25" x14ac:dyDescent="0.2">
      <c r="A47" s="12" t="s">
        <v>742</v>
      </c>
      <c r="B47" s="12" t="s">
        <v>825</v>
      </c>
      <c r="C47" s="12" t="s">
        <v>859</v>
      </c>
      <c r="D47" s="12" t="s">
        <v>826</v>
      </c>
      <c r="E47" s="13" t="s">
        <v>24</v>
      </c>
      <c r="F47" s="13">
        <v>23.16</v>
      </c>
      <c r="G47" s="13">
        <v>27.24</v>
      </c>
      <c r="H47" s="13">
        <v>192</v>
      </c>
      <c r="I47" s="13">
        <v>1.93</v>
      </c>
      <c r="J47" s="13">
        <v>110244</v>
      </c>
      <c r="K47" s="13" t="s">
        <v>745</v>
      </c>
      <c r="L47" s="15">
        <v>6.06</v>
      </c>
      <c r="M47" s="242">
        <v>1.8467</v>
      </c>
      <c r="N47" s="14">
        <f t="shared" si="0"/>
        <v>11.191001999999999</v>
      </c>
      <c r="P47" s="14">
        <f t="shared" si="1"/>
        <v>30.408998000000004</v>
      </c>
      <c r="Q47" s="14">
        <f t="shared" si="2"/>
        <v>30.408998000000004</v>
      </c>
      <c r="R47" s="14">
        <f t="shared" si="3"/>
        <v>30.408998000000004</v>
      </c>
      <c r="S47" s="12" t="s">
        <v>826</v>
      </c>
      <c r="T47" s="13" t="s">
        <v>24</v>
      </c>
      <c r="U47" s="13">
        <v>192</v>
      </c>
      <c r="V47" s="13">
        <v>1.93</v>
      </c>
      <c r="W47" s="14">
        <v>41.6</v>
      </c>
      <c r="X47" s="14">
        <v>41.6</v>
      </c>
      <c r="Y47" s="14">
        <v>41.6</v>
      </c>
    </row>
    <row r="48" spans="1:25" x14ac:dyDescent="0.2">
      <c r="A48" s="12" t="s">
        <v>742</v>
      </c>
      <c r="B48" s="12" t="s">
        <v>827</v>
      </c>
      <c r="C48" s="12" t="s">
        <v>859</v>
      </c>
      <c r="D48" s="12" t="s">
        <v>828</v>
      </c>
      <c r="E48" s="13" t="s">
        <v>24</v>
      </c>
      <c r="F48" s="13">
        <v>28</v>
      </c>
      <c r="G48" s="13">
        <v>30.9</v>
      </c>
      <c r="H48" s="13">
        <v>96</v>
      </c>
      <c r="I48" s="13">
        <v>4.67</v>
      </c>
      <c r="J48" s="13">
        <v>110244</v>
      </c>
      <c r="K48" s="13" t="s">
        <v>745</v>
      </c>
      <c r="L48" s="15">
        <v>6.96</v>
      </c>
      <c r="M48" s="242">
        <v>1.8467</v>
      </c>
      <c r="N48" s="14">
        <f t="shared" si="0"/>
        <v>12.853032000000001</v>
      </c>
      <c r="P48" s="14">
        <f t="shared" si="1"/>
        <v>34.846968000000004</v>
      </c>
      <c r="Q48" s="14">
        <f t="shared" si="2"/>
        <v>34.846968000000004</v>
      </c>
      <c r="R48" s="14">
        <f t="shared" si="3"/>
        <v>34.846968000000004</v>
      </c>
      <c r="S48" s="12" t="s">
        <v>828</v>
      </c>
      <c r="T48" s="13" t="s">
        <v>24</v>
      </c>
      <c r="U48" s="13">
        <v>96</v>
      </c>
      <c r="V48" s="13">
        <v>4.67</v>
      </c>
      <c r="W48" s="14">
        <v>47.7</v>
      </c>
      <c r="X48" s="14">
        <v>47.7</v>
      </c>
      <c r="Y48" s="14">
        <v>47.7</v>
      </c>
    </row>
    <row r="49" spans="1:25" x14ac:dyDescent="0.2">
      <c r="A49" s="12" t="s">
        <v>742</v>
      </c>
      <c r="B49" s="12" t="s">
        <v>829</v>
      </c>
      <c r="C49" s="12" t="s">
        <v>859</v>
      </c>
      <c r="D49" s="12" t="s">
        <v>830</v>
      </c>
      <c r="E49" s="13" t="s">
        <v>24</v>
      </c>
      <c r="F49" s="13">
        <v>28</v>
      </c>
      <c r="G49" s="13">
        <v>30.78</v>
      </c>
      <c r="H49" s="13">
        <v>96</v>
      </c>
      <c r="I49" s="13">
        <v>4.67</v>
      </c>
      <c r="J49" s="13">
        <v>110244</v>
      </c>
      <c r="K49" s="13" t="s">
        <v>745</v>
      </c>
      <c r="L49" s="15">
        <v>8.0399999999999991</v>
      </c>
      <c r="M49" s="242">
        <v>1.8467</v>
      </c>
      <c r="N49" s="14">
        <f t="shared" si="0"/>
        <v>14.847467999999999</v>
      </c>
      <c r="P49" s="14">
        <f t="shared" si="1"/>
        <v>31.852532000000004</v>
      </c>
      <c r="Q49" s="14">
        <f t="shared" si="2"/>
        <v>31.852532000000004</v>
      </c>
      <c r="R49" s="14">
        <f t="shared" si="3"/>
        <v>31.852532000000004</v>
      </c>
      <c r="S49" s="12" t="s">
        <v>830</v>
      </c>
      <c r="T49" s="13" t="s">
        <v>24</v>
      </c>
      <c r="U49" s="13">
        <v>96</v>
      </c>
      <c r="V49" s="13">
        <v>4.67</v>
      </c>
      <c r="W49" s="14">
        <v>46.7</v>
      </c>
      <c r="X49" s="14">
        <v>46.7</v>
      </c>
      <c r="Y49" s="14">
        <v>46.7</v>
      </c>
    </row>
    <row r="50" spans="1:25" x14ac:dyDescent="0.2">
      <c r="A50" s="12" t="s">
        <v>742</v>
      </c>
      <c r="B50" s="12" t="s">
        <v>831</v>
      </c>
      <c r="C50" s="12" t="s">
        <v>859</v>
      </c>
      <c r="D50" s="12" t="s">
        <v>832</v>
      </c>
      <c r="E50" s="13" t="s">
        <v>24</v>
      </c>
      <c r="F50" s="13">
        <v>28.98</v>
      </c>
      <c r="G50" s="13">
        <v>31.73</v>
      </c>
      <c r="H50" s="13">
        <v>96</v>
      </c>
      <c r="I50" s="13">
        <v>4.83</v>
      </c>
      <c r="J50" s="13">
        <v>110244</v>
      </c>
      <c r="K50" s="13" t="s">
        <v>745</v>
      </c>
      <c r="L50" s="15">
        <v>4.0199999999999996</v>
      </c>
      <c r="M50" s="242">
        <v>1.8467</v>
      </c>
      <c r="N50" s="14">
        <f t="shared" si="0"/>
        <v>7.4237339999999996</v>
      </c>
      <c r="P50" s="14">
        <f t="shared" si="1"/>
        <v>37.976265999999995</v>
      </c>
      <c r="Q50" s="14">
        <f t="shared" si="2"/>
        <v>37.976265999999995</v>
      </c>
      <c r="R50" s="14">
        <f t="shared" si="3"/>
        <v>37.976265999999995</v>
      </c>
      <c r="S50" s="12" t="s">
        <v>832</v>
      </c>
      <c r="T50" s="13" t="s">
        <v>24</v>
      </c>
      <c r="U50" s="13">
        <v>96</v>
      </c>
      <c r="V50" s="13">
        <v>4.83</v>
      </c>
      <c r="W50" s="14">
        <v>45.4</v>
      </c>
      <c r="X50" s="14">
        <v>45.4</v>
      </c>
      <c r="Y50" s="14">
        <v>45.4</v>
      </c>
    </row>
    <row r="51" spans="1:25" x14ac:dyDescent="0.2">
      <c r="A51" s="12" t="s">
        <v>742</v>
      </c>
      <c r="B51" s="12" t="s">
        <v>833</v>
      </c>
      <c r="C51" s="12" t="s">
        <v>859</v>
      </c>
      <c r="D51" s="12" t="s">
        <v>834</v>
      </c>
      <c r="E51" s="13" t="s">
        <v>24</v>
      </c>
      <c r="F51" s="13">
        <v>30</v>
      </c>
      <c r="G51" s="13">
        <v>33.130000000000003</v>
      </c>
      <c r="H51" s="13">
        <v>96</v>
      </c>
      <c r="I51" s="13">
        <v>5</v>
      </c>
      <c r="J51" s="13">
        <v>110244</v>
      </c>
      <c r="K51" s="13" t="s">
        <v>745</v>
      </c>
      <c r="L51" s="15">
        <v>1.92</v>
      </c>
      <c r="M51" s="242">
        <v>1.8467</v>
      </c>
      <c r="N51" s="14">
        <f t="shared" si="0"/>
        <v>3.5456639999999999</v>
      </c>
      <c r="P51" s="14">
        <f t="shared" si="1"/>
        <v>48.954335999999998</v>
      </c>
      <c r="Q51" s="14">
        <f t="shared" si="2"/>
        <v>48.954335999999998</v>
      </c>
      <c r="R51" s="14">
        <f t="shared" si="3"/>
        <v>48.954335999999998</v>
      </c>
      <c r="S51" s="12" t="s">
        <v>834</v>
      </c>
      <c r="T51" s="13" t="s">
        <v>24</v>
      </c>
      <c r="U51" s="13">
        <v>96</v>
      </c>
      <c r="V51" s="13">
        <v>5</v>
      </c>
      <c r="W51" s="14">
        <v>52.5</v>
      </c>
      <c r="X51" s="14">
        <v>52.5</v>
      </c>
      <c r="Y51" s="14">
        <v>52.5</v>
      </c>
    </row>
    <row r="52" spans="1:25" x14ac:dyDescent="0.2">
      <c r="A52" s="12" t="s">
        <v>742</v>
      </c>
      <c r="B52" s="12" t="s">
        <v>835</v>
      </c>
      <c r="C52" s="12" t="s">
        <v>859</v>
      </c>
      <c r="D52" s="12" t="s">
        <v>836</v>
      </c>
      <c r="E52" s="13" t="s">
        <v>24</v>
      </c>
      <c r="F52" s="13">
        <v>27.36</v>
      </c>
      <c r="G52" s="13">
        <v>29.98</v>
      </c>
      <c r="H52" s="13">
        <v>96</v>
      </c>
      <c r="I52" s="13">
        <v>4.5599999999999996</v>
      </c>
      <c r="J52" s="13">
        <v>110244</v>
      </c>
      <c r="K52" s="13" t="s">
        <v>745</v>
      </c>
      <c r="L52" s="15">
        <v>2.94</v>
      </c>
      <c r="M52" s="242">
        <v>1.8467</v>
      </c>
      <c r="N52" s="14">
        <f t="shared" si="0"/>
        <v>5.4292980000000002</v>
      </c>
      <c r="P52" s="14">
        <f t="shared" si="1"/>
        <v>39.070701999999997</v>
      </c>
      <c r="Q52" s="14">
        <f t="shared" si="2"/>
        <v>39.070701999999997</v>
      </c>
      <c r="R52" s="14">
        <f t="shared" si="3"/>
        <v>39.070701999999997</v>
      </c>
      <c r="S52" s="12" t="s">
        <v>836</v>
      </c>
      <c r="T52" s="13" t="s">
        <v>24</v>
      </c>
      <c r="U52" s="13">
        <v>96</v>
      </c>
      <c r="V52" s="13">
        <v>4.5599999999999996</v>
      </c>
      <c r="W52" s="14">
        <v>44.5</v>
      </c>
      <c r="X52" s="14">
        <v>44.5</v>
      </c>
      <c r="Y52" s="14">
        <v>44.5</v>
      </c>
    </row>
    <row r="53" spans="1:25" x14ac:dyDescent="0.2">
      <c r="A53" s="12" t="s">
        <v>742</v>
      </c>
      <c r="B53" s="12" t="s">
        <v>837</v>
      </c>
      <c r="C53" s="12" t="s">
        <v>859</v>
      </c>
      <c r="D53" s="12" t="s">
        <v>838</v>
      </c>
      <c r="E53" s="13" t="s">
        <v>24</v>
      </c>
      <c r="F53" s="13">
        <v>31.92</v>
      </c>
      <c r="G53" s="13">
        <v>35.799999999999997</v>
      </c>
      <c r="H53" s="13">
        <v>192</v>
      </c>
      <c r="I53" s="13">
        <v>2.66</v>
      </c>
      <c r="J53" s="13">
        <v>110244</v>
      </c>
      <c r="K53" s="13" t="s">
        <v>745</v>
      </c>
      <c r="L53" s="15">
        <v>3.42</v>
      </c>
      <c r="M53" s="242">
        <v>1.8467</v>
      </c>
      <c r="N53" s="14">
        <f t="shared" si="0"/>
        <v>6.3157139999999998</v>
      </c>
      <c r="P53" s="14">
        <f t="shared" si="1"/>
        <v>43.184286</v>
      </c>
      <c r="Q53" s="14">
        <f t="shared" si="2"/>
        <v>43.184286</v>
      </c>
      <c r="R53" s="14">
        <f t="shared" si="3"/>
        <v>43.184286</v>
      </c>
      <c r="S53" s="12" t="s">
        <v>838</v>
      </c>
      <c r="T53" s="13" t="s">
        <v>24</v>
      </c>
      <c r="U53" s="13">
        <v>192</v>
      </c>
      <c r="V53" s="13">
        <v>2.66</v>
      </c>
      <c r="W53" s="14">
        <v>49.5</v>
      </c>
      <c r="X53" s="14">
        <v>49.5</v>
      </c>
      <c r="Y53" s="14">
        <v>49.5</v>
      </c>
    </row>
    <row r="54" spans="1:25" x14ac:dyDescent="0.2">
      <c r="A54" s="12" t="s">
        <v>742</v>
      </c>
      <c r="B54" s="12" t="s">
        <v>839</v>
      </c>
      <c r="C54" s="12" t="s">
        <v>859</v>
      </c>
      <c r="D54" s="12" t="s">
        <v>840</v>
      </c>
      <c r="E54" s="13" t="s">
        <v>24</v>
      </c>
      <c r="F54" s="13">
        <v>24.54</v>
      </c>
      <c r="G54" s="13">
        <v>32.14</v>
      </c>
      <c r="H54" s="13">
        <v>96</v>
      </c>
      <c r="I54" s="13">
        <v>4.09</v>
      </c>
      <c r="J54" s="13">
        <v>110244</v>
      </c>
      <c r="K54" s="13" t="s">
        <v>745</v>
      </c>
      <c r="L54" s="15">
        <v>2.37</v>
      </c>
      <c r="M54" s="242">
        <v>1.8467</v>
      </c>
      <c r="N54" s="14">
        <f t="shared" si="0"/>
        <v>4.3766790000000002</v>
      </c>
      <c r="P54" s="14">
        <f t="shared" si="1"/>
        <v>45.123320999999997</v>
      </c>
      <c r="Q54" s="14">
        <f t="shared" si="2"/>
        <v>45.123320999999997</v>
      </c>
      <c r="R54" s="14">
        <f t="shared" si="3"/>
        <v>45.123320999999997</v>
      </c>
      <c r="S54" s="12" t="s">
        <v>840</v>
      </c>
      <c r="T54" s="13" t="s">
        <v>24</v>
      </c>
      <c r="U54" s="13">
        <v>96</v>
      </c>
      <c r="V54" s="13">
        <v>4.09</v>
      </c>
      <c r="W54" s="14">
        <v>49.5</v>
      </c>
      <c r="X54" s="14">
        <v>49.5</v>
      </c>
      <c r="Y54" s="14">
        <v>49.5</v>
      </c>
    </row>
    <row r="55" spans="1:25" x14ac:dyDescent="0.2">
      <c r="A55" s="12" t="s">
        <v>742</v>
      </c>
      <c r="B55" s="12" t="s">
        <v>841</v>
      </c>
      <c r="C55" s="12" t="s">
        <v>859</v>
      </c>
      <c r="D55" s="12" t="s">
        <v>842</v>
      </c>
      <c r="E55" s="13" t="s">
        <v>24</v>
      </c>
      <c r="F55" s="13">
        <v>30</v>
      </c>
      <c r="G55" s="13">
        <v>32.04</v>
      </c>
      <c r="H55" s="13">
        <v>96</v>
      </c>
      <c r="I55" s="13">
        <v>5</v>
      </c>
      <c r="J55" s="13">
        <v>110244</v>
      </c>
      <c r="K55" s="13" t="s">
        <v>745</v>
      </c>
      <c r="L55" s="15">
        <v>1.96</v>
      </c>
      <c r="M55" s="242">
        <v>1.8467</v>
      </c>
      <c r="N55" s="14">
        <f t="shared" si="0"/>
        <v>3.619532</v>
      </c>
      <c r="P55" s="14">
        <f t="shared" si="1"/>
        <v>47.380468</v>
      </c>
      <c r="Q55" s="14">
        <f t="shared" si="2"/>
        <v>47.380468</v>
      </c>
      <c r="R55" s="14">
        <f t="shared" si="3"/>
        <v>47.380468</v>
      </c>
      <c r="S55" s="12" t="s">
        <v>842</v>
      </c>
      <c r="T55" s="13" t="s">
        <v>24</v>
      </c>
      <c r="U55" s="13">
        <v>96</v>
      </c>
      <c r="V55" s="13">
        <v>5</v>
      </c>
      <c r="W55" s="14">
        <v>51</v>
      </c>
      <c r="X55" s="14">
        <v>51</v>
      </c>
      <c r="Y55" s="14">
        <v>51</v>
      </c>
    </row>
    <row r="56" spans="1:25" x14ac:dyDescent="0.2">
      <c r="A56" s="12" t="s">
        <v>742</v>
      </c>
      <c r="B56" s="12" t="s">
        <v>843</v>
      </c>
      <c r="C56" s="12" t="s">
        <v>859</v>
      </c>
      <c r="D56" s="12" t="s">
        <v>844</v>
      </c>
      <c r="E56" s="13" t="s">
        <v>24</v>
      </c>
      <c r="F56" s="13">
        <v>21.6</v>
      </c>
      <c r="G56" s="13">
        <v>26.8</v>
      </c>
      <c r="H56" s="13">
        <v>72</v>
      </c>
      <c r="I56" s="13">
        <v>4.8</v>
      </c>
      <c r="J56" s="13">
        <v>110244</v>
      </c>
      <c r="K56" s="13" t="s">
        <v>745</v>
      </c>
      <c r="L56" s="15">
        <v>6.1</v>
      </c>
      <c r="M56" s="242">
        <v>1.8467</v>
      </c>
      <c r="N56" s="14">
        <f t="shared" si="0"/>
        <v>11.26487</v>
      </c>
      <c r="P56" s="14">
        <f t="shared" si="1"/>
        <v>30.735129999999998</v>
      </c>
      <c r="Q56" s="14">
        <f t="shared" si="2"/>
        <v>30.735129999999998</v>
      </c>
      <c r="R56" s="14">
        <f t="shared" si="3"/>
        <v>30.735129999999998</v>
      </c>
      <c r="S56" s="12" t="s">
        <v>844</v>
      </c>
      <c r="T56" s="13" t="s">
        <v>24</v>
      </c>
      <c r="U56" s="13">
        <v>72</v>
      </c>
      <c r="V56" s="13">
        <v>4.8</v>
      </c>
      <c r="W56" s="14">
        <v>42</v>
      </c>
      <c r="X56" s="14">
        <v>42</v>
      </c>
      <c r="Y56" s="14">
        <v>42</v>
      </c>
    </row>
    <row r="57" spans="1:25" x14ac:dyDescent="0.2">
      <c r="A57" s="12" t="s">
        <v>742</v>
      </c>
      <c r="B57" s="12" t="s">
        <v>845</v>
      </c>
      <c r="C57" s="12" t="s">
        <v>859</v>
      </c>
      <c r="D57" s="12" t="s">
        <v>846</v>
      </c>
      <c r="E57" s="13" t="s">
        <v>24</v>
      </c>
      <c r="F57" s="13">
        <v>21.6</v>
      </c>
      <c r="G57" s="13">
        <v>24.36</v>
      </c>
      <c r="H57" s="13">
        <v>72</v>
      </c>
      <c r="I57" s="13">
        <v>4.8</v>
      </c>
      <c r="J57" s="13">
        <v>110244</v>
      </c>
      <c r="K57" s="13" t="s">
        <v>745</v>
      </c>
      <c r="L57" s="15">
        <v>5.43</v>
      </c>
      <c r="M57" s="242">
        <v>1.8467</v>
      </c>
      <c r="N57" s="14">
        <f t="shared" si="0"/>
        <v>10.027581</v>
      </c>
      <c r="P57" s="14">
        <f t="shared" si="1"/>
        <v>35.472419000000002</v>
      </c>
      <c r="Q57" s="14">
        <f t="shared" si="2"/>
        <v>35.472419000000002</v>
      </c>
      <c r="R57" s="14">
        <f t="shared" si="3"/>
        <v>35.472419000000002</v>
      </c>
      <c r="S57" s="12" t="s">
        <v>846</v>
      </c>
      <c r="T57" s="13" t="s">
        <v>24</v>
      </c>
      <c r="U57" s="13">
        <v>72</v>
      </c>
      <c r="V57" s="13">
        <v>4.8</v>
      </c>
      <c r="W57" s="14">
        <v>45.5</v>
      </c>
      <c r="X57" s="14">
        <v>45.5</v>
      </c>
      <c r="Y57" s="14">
        <v>45.5</v>
      </c>
    </row>
    <row r="58" spans="1:25" x14ac:dyDescent="0.2">
      <c r="A58" s="12" t="s">
        <v>742</v>
      </c>
      <c r="B58" s="12" t="s">
        <v>847</v>
      </c>
      <c r="C58" s="12" t="s">
        <v>859</v>
      </c>
      <c r="D58" s="12" t="s">
        <v>848</v>
      </c>
      <c r="E58" s="13" t="s">
        <v>24</v>
      </c>
      <c r="F58" s="13">
        <v>28.08</v>
      </c>
      <c r="G58" s="13">
        <v>30.71</v>
      </c>
      <c r="H58" s="13">
        <v>96</v>
      </c>
      <c r="I58" s="13">
        <v>4.68</v>
      </c>
      <c r="J58" s="13">
        <v>110244</v>
      </c>
      <c r="K58" s="13" t="s">
        <v>745</v>
      </c>
      <c r="L58" s="15">
        <v>5.13</v>
      </c>
      <c r="M58" s="242">
        <v>1.8467</v>
      </c>
      <c r="N58" s="14">
        <f t="shared" si="0"/>
        <v>9.4735709999999997</v>
      </c>
      <c r="P58" s="14">
        <f t="shared" si="1"/>
        <v>35.526429</v>
      </c>
      <c r="Q58" s="14">
        <f t="shared" si="2"/>
        <v>35.526429</v>
      </c>
      <c r="R58" s="14">
        <f t="shared" si="3"/>
        <v>35.526429</v>
      </c>
      <c r="S58" s="12" t="s">
        <v>848</v>
      </c>
      <c r="T58" s="13" t="s">
        <v>24</v>
      </c>
      <c r="U58" s="13">
        <v>96</v>
      </c>
      <c r="V58" s="13">
        <v>4.68</v>
      </c>
      <c r="W58" s="14">
        <v>45</v>
      </c>
      <c r="X58" s="14">
        <v>45</v>
      </c>
      <c r="Y58" s="14">
        <v>45</v>
      </c>
    </row>
    <row r="59" spans="1:25" x14ac:dyDescent="0.2">
      <c r="A59" s="12" t="s">
        <v>742</v>
      </c>
      <c r="B59" s="12" t="s">
        <v>849</v>
      </c>
      <c r="C59" s="12" t="s">
        <v>859</v>
      </c>
      <c r="D59" s="12" t="s">
        <v>850</v>
      </c>
      <c r="E59" s="13" t="s">
        <v>24</v>
      </c>
      <c r="F59" s="13">
        <v>28.08</v>
      </c>
      <c r="G59" s="13">
        <v>30.71</v>
      </c>
      <c r="H59" s="13">
        <v>96</v>
      </c>
      <c r="I59" s="13">
        <v>4.68</v>
      </c>
      <c r="J59" s="13">
        <v>110244</v>
      </c>
      <c r="K59" s="13" t="s">
        <v>745</v>
      </c>
      <c r="L59" s="15">
        <v>4.38</v>
      </c>
      <c r="M59" s="242">
        <v>1.8467</v>
      </c>
      <c r="N59" s="14">
        <f t="shared" si="0"/>
        <v>8.0885459999999991</v>
      </c>
      <c r="P59" s="14">
        <f t="shared" si="1"/>
        <v>42.411453999999999</v>
      </c>
      <c r="Q59" s="14">
        <f t="shared" si="2"/>
        <v>42.411453999999999</v>
      </c>
      <c r="R59" s="14">
        <f t="shared" si="3"/>
        <v>42.411453999999999</v>
      </c>
      <c r="S59" s="12" t="s">
        <v>850</v>
      </c>
      <c r="T59" s="13" t="s">
        <v>24</v>
      </c>
      <c r="U59" s="13">
        <v>96</v>
      </c>
      <c r="V59" s="13">
        <v>4.68</v>
      </c>
      <c r="W59" s="14">
        <v>50.5</v>
      </c>
      <c r="X59" s="14">
        <v>50.5</v>
      </c>
      <c r="Y59" s="14">
        <v>50.5</v>
      </c>
    </row>
    <row r="60" spans="1:25" x14ac:dyDescent="0.2">
      <c r="A60" s="12" t="s">
        <v>742</v>
      </c>
      <c r="B60" s="12" t="s">
        <v>851</v>
      </c>
      <c r="C60" s="12" t="s">
        <v>859</v>
      </c>
      <c r="D60" s="12" t="s">
        <v>852</v>
      </c>
      <c r="E60" s="13" t="s">
        <v>24</v>
      </c>
      <c r="F60" s="13">
        <v>23.4</v>
      </c>
      <c r="G60" s="13">
        <v>25.85</v>
      </c>
      <c r="H60" s="13">
        <v>192</v>
      </c>
      <c r="I60" s="13">
        <v>1.95</v>
      </c>
      <c r="J60" s="13">
        <v>110244</v>
      </c>
      <c r="K60" s="13" t="s">
        <v>745</v>
      </c>
      <c r="L60" s="15">
        <v>9.09</v>
      </c>
      <c r="M60" s="242">
        <v>1.8467</v>
      </c>
      <c r="N60" s="14">
        <f t="shared" si="0"/>
        <v>16.786503</v>
      </c>
      <c r="P60" s="14">
        <f t="shared" si="1"/>
        <v>31.713497</v>
      </c>
      <c r="Q60" s="14">
        <f t="shared" si="2"/>
        <v>31.713497</v>
      </c>
      <c r="R60" s="14">
        <f t="shared" si="3"/>
        <v>31.713497</v>
      </c>
      <c r="S60" s="12" t="s">
        <v>852</v>
      </c>
      <c r="T60" s="13" t="s">
        <v>24</v>
      </c>
      <c r="U60" s="13">
        <v>192</v>
      </c>
      <c r="V60" s="13">
        <v>1.95</v>
      </c>
      <c r="W60" s="14">
        <v>48.5</v>
      </c>
      <c r="X60" s="14">
        <v>48.5</v>
      </c>
      <c r="Y60" s="14">
        <v>48.5</v>
      </c>
    </row>
    <row r="61" spans="1:25" x14ac:dyDescent="0.2">
      <c r="A61" s="12" t="s">
        <v>742</v>
      </c>
      <c r="B61" s="12" t="s">
        <v>853</v>
      </c>
      <c r="C61" s="12" t="s">
        <v>859</v>
      </c>
      <c r="D61" s="12" t="s">
        <v>854</v>
      </c>
      <c r="E61" s="13" t="s">
        <v>24</v>
      </c>
      <c r="F61" s="13">
        <v>14.99</v>
      </c>
      <c r="G61" s="13">
        <v>15.89</v>
      </c>
      <c r="H61" s="13">
        <v>80</v>
      </c>
      <c r="I61" s="13">
        <v>3</v>
      </c>
      <c r="J61" s="13">
        <v>110244</v>
      </c>
      <c r="K61" s="13" t="s">
        <v>745</v>
      </c>
      <c r="L61" s="15">
        <v>0</v>
      </c>
      <c r="M61" s="242">
        <v>1.8467</v>
      </c>
      <c r="N61" s="14">
        <f t="shared" si="0"/>
        <v>0</v>
      </c>
      <c r="P61" s="14">
        <f t="shared" si="1"/>
        <v>28.4</v>
      </c>
      <c r="Q61" s="14">
        <f t="shared" si="2"/>
        <v>28.4</v>
      </c>
      <c r="R61" s="14">
        <f t="shared" si="3"/>
        <v>28.4</v>
      </c>
      <c r="S61" s="12" t="s">
        <v>854</v>
      </c>
      <c r="T61" s="13" t="s">
        <v>24</v>
      </c>
      <c r="U61" s="13">
        <v>80</v>
      </c>
      <c r="V61" s="13">
        <v>3</v>
      </c>
      <c r="W61" s="14">
        <v>28.4</v>
      </c>
      <c r="X61" s="14">
        <v>28.4</v>
      </c>
      <c r="Y61" s="14">
        <v>28.4</v>
      </c>
    </row>
    <row r="62" spans="1:25" x14ac:dyDescent="0.2">
      <c r="A62" s="12" t="s">
        <v>742</v>
      </c>
      <c r="B62" s="12" t="s">
        <v>855</v>
      </c>
      <c r="C62" s="12" t="s">
        <v>859</v>
      </c>
      <c r="D62" s="12" t="s">
        <v>856</v>
      </c>
      <c r="E62" s="13" t="s">
        <v>24</v>
      </c>
      <c r="F62" s="13">
        <v>14.99</v>
      </c>
      <c r="G62" s="13">
        <v>15.89</v>
      </c>
      <c r="H62" s="13">
        <v>80</v>
      </c>
      <c r="I62" s="13">
        <v>3</v>
      </c>
      <c r="J62" s="13">
        <v>110244</v>
      </c>
      <c r="K62" s="13" t="s">
        <v>745</v>
      </c>
      <c r="L62" s="15">
        <v>0</v>
      </c>
      <c r="M62" s="242">
        <v>1.8467</v>
      </c>
      <c r="N62" s="14">
        <f t="shared" si="0"/>
        <v>0</v>
      </c>
      <c r="P62" s="14">
        <f t="shared" si="1"/>
        <v>28.4</v>
      </c>
      <c r="Q62" s="14">
        <f t="shared" si="2"/>
        <v>28.4</v>
      </c>
      <c r="R62" s="14">
        <f t="shared" si="3"/>
        <v>28.4</v>
      </c>
      <c r="S62" s="12" t="s">
        <v>856</v>
      </c>
      <c r="T62" s="13" t="s">
        <v>24</v>
      </c>
      <c r="U62" s="13">
        <v>80</v>
      </c>
      <c r="V62" s="13">
        <v>3</v>
      </c>
      <c r="W62" s="14">
        <v>28.4</v>
      </c>
      <c r="X62" s="14">
        <v>28.4</v>
      </c>
      <c r="Y62" s="14">
        <v>28.4</v>
      </c>
    </row>
  </sheetData>
  <protectedRanges>
    <protectedRange password="8F60" sqref="Z6" name="Calculations_40"/>
  </protectedRanges>
  <mergeCells count="1">
    <mergeCell ref="P5:Q5"/>
  </mergeCells>
  <conditionalFormatting sqref="D1:D6">
    <cfRule type="duplicateValues" dxfId="229" priority="2"/>
  </conditionalFormatting>
  <conditionalFormatting sqref="T6">
    <cfRule type="duplicateValues" dxfId="228" priority="1"/>
  </conditionalFormatting>
  <conditionalFormatting sqref="E1:E6">
    <cfRule type="duplicateValues" dxfId="227" priority="3"/>
  </conditionalFormatting>
  <conditionalFormatting sqref="T1:T5 S1:S6">
    <cfRule type="duplicateValues" dxfId="226" priority="4"/>
  </conditionalFormatting>
  <pageMargins left="0.7" right="0.7" top="0.75" bottom="0.75" header="0.3" footer="0.3"/>
  <pageSetup scale="65" fitToWidth="2" fitToHeight="2" orientation="landscape" r:id="rId1"/>
  <rowBreaks count="1" manualBreakCount="1">
    <brk id="48" max="16383" man="1"/>
  </rowBreaks>
  <legacyDrawing r:id="rId2"/>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0B5F1F-32B9-4777-A898-E1459539C51F}">
  <dimension ref="A1:T14"/>
  <sheetViews>
    <sheetView workbookViewId="0">
      <pane xSplit="3" ySplit="6" topLeftCell="D7" activePane="bottomRight" state="frozen"/>
      <selection pane="topRight" activeCell="F1" sqref="F1"/>
      <selection pane="bottomLeft" activeCell="A7" sqref="A7"/>
      <selection pane="bottomRight" sqref="A1:XFD1048576"/>
    </sheetView>
  </sheetViews>
  <sheetFormatPr defaultColWidth="9.28515625" defaultRowHeight="12.75" x14ac:dyDescent="0.2"/>
  <cols>
    <col min="1" max="1" width="17.7109375" style="12" bestFit="1" customWidth="1"/>
    <col min="2" max="2" width="29.140625" style="12" customWidth="1"/>
    <col min="3" max="3" width="16.42578125" style="12" customWidth="1"/>
    <col min="4" max="6" width="10.28515625" style="13" bestFit="1" customWidth="1"/>
    <col min="7" max="7" width="8.42578125" style="13" bestFit="1" customWidth="1"/>
    <col min="8" max="8" width="7.42578125" style="13" bestFit="1" customWidth="1"/>
    <col min="9" max="9" width="9.28515625" style="13"/>
    <col min="10" max="10" width="30.42578125" style="13" bestFit="1" customWidth="1"/>
    <col min="11" max="11" width="20.7109375" style="13" customWidth="1"/>
    <col min="12" max="12" width="21.7109375" style="13" customWidth="1"/>
    <col min="13" max="13" width="20.7109375" style="13" customWidth="1"/>
    <col min="14" max="14" width="10.28515625" style="15" bestFit="1" customWidth="1"/>
    <col min="15" max="15" width="15.42578125" style="14" customWidth="1"/>
    <col min="16" max="16" width="8.5703125" style="14" bestFit="1" customWidth="1"/>
    <col min="17" max="17" width="5.7109375" style="17" customWidth="1"/>
    <col min="18" max="18" width="16" style="14" bestFit="1" customWidth="1"/>
    <col min="19" max="19" width="15.7109375" style="14" bestFit="1" customWidth="1"/>
    <col min="20" max="20" width="6.5703125" style="13" bestFit="1" customWidth="1"/>
    <col min="21" max="16384" width="9.28515625" style="12"/>
  </cols>
  <sheetData>
    <row r="1" spans="1:20" s="22" customFormat="1" x14ac:dyDescent="0.2">
      <c r="A1" s="77"/>
      <c r="B1" s="78" t="s">
        <v>41</v>
      </c>
      <c r="C1" s="78"/>
      <c r="D1" s="78"/>
      <c r="E1" s="79"/>
      <c r="F1" s="79"/>
      <c r="G1" s="79"/>
      <c r="H1" s="79"/>
      <c r="I1" s="79"/>
      <c r="J1" s="79"/>
      <c r="K1" s="79"/>
      <c r="L1" s="79"/>
      <c r="M1" s="79"/>
      <c r="N1" s="80"/>
      <c r="O1" s="81"/>
      <c r="P1" s="81"/>
      <c r="Q1" s="82"/>
      <c r="R1" s="83"/>
      <c r="S1" s="84"/>
      <c r="T1" s="85"/>
    </row>
    <row r="2" spans="1:20" s="22" customFormat="1" x14ac:dyDescent="0.2">
      <c r="A2" s="86"/>
      <c r="B2" s="87" t="s">
        <v>40</v>
      </c>
      <c r="C2" s="87"/>
      <c r="D2" s="87"/>
      <c r="E2" s="88"/>
      <c r="F2" s="89"/>
      <c r="G2" s="89"/>
      <c r="H2" s="89"/>
      <c r="I2" s="89"/>
      <c r="J2" s="89"/>
      <c r="K2" s="89"/>
      <c r="L2" s="89"/>
      <c r="M2" s="89"/>
      <c r="N2" s="90"/>
      <c r="O2" s="91"/>
      <c r="P2" s="91"/>
      <c r="Q2" s="92"/>
      <c r="R2" s="93"/>
      <c r="S2" s="94"/>
      <c r="T2" s="57"/>
    </row>
    <row r="3" spans="1:20" s="22" customFormat="1" x14ac:dyDescent="0.2">
      <c r="A3" s="86"/>
      <c r="B3" s="95" t="s">
        <v>0</v>
      </c>
      <c r="C3" s="95"/>
      <c r="D3" s="95"/>
      <c r="E3" s="96"/>
      <c r="F3" s="97"/>
      <c r="G3" s="97"/>
      <c r="H3" s="97"/>
      <c r="I3" s="97"/>
      <c r="J3" s="97"/>
      <c r="K3" s="97"/>
      <c r="L3" s="97"/>
      <c r="M3" s="97"/>
      <c r="N3" s="98"/>
      <c r="O3" s="99"/>
      <c r="P3" s="99"/>
      <c r="Q3" s="100"/>
      <c r="R3" s="101"/>
      <c r="S3" s="94"/>
      <c r="T3" s="57"/>
    </row>
    <row r="4" spans="1:20" s="22" customFormat="1" ht="13.5" thickBot="1" x14ac:dyDescent="0.25">
      <c r="A4" s="86"/>
      <c r="B4" s="95"/>
      <c r="C4" s="95"/>
      <c r="D4" s="96"/>
      <c r="E4" s="97"/>
      <c r="F4" s="97"/>
      <c r="G4" s="97"/>
      <c r="H4" s="97"/>
      <c r="I4" s="97"/>
      <c r="J4" s="97"/>
      <c r="K4" s="97"/>
      <c r="L4" s="97"/>
      <c r="M4" s="97"/>
      <c r="N4" s="98"/>
      <c r="O4" s="99"/>
      <c r="P4" s="99"/>
      <c r="Q4" s="100"/>
      <c r="R4" s="101"/>
      <c r="S4" s="94"/>
      <c r="T4" s="57"/>
    </row>
    <row r="5" spans="1:20" ht="15.75" customHeight="1" thickBot="1" x14ac:dyDescent="0.25">
      <c r="A5" s="26"/>
      <c r="B5" s="102"/>
      <c r="C5" s="127" t="s">
        <v>1</v>
      </c>
      <c r="D5" s="104"/>
      <c r="E5" s="105"/>
      <c r="F5" s="105"/>
      <c r="G5" s="105"/>
      <c r="H5" s="105"/>
      <c r="I5" s="105"/>
      <c r="J5" s="106"/>
      <c r="K5" s="106"/>
      <c r="L5" s="106"/>
      <c r="M5" s="106"/>
      <c r="N5" s="107"/>
      <c r="O5" s="108"/>
      <c r="P5" s="108"/>
      <c r="Q5" s="109"/>
      <c r="R5" s="110" t="s">
        <v>14</v>
      </c>
      <c r="S5" s="111"/>
      <c r="T5" s="27"/>
    </row>
    <row r="6" spans="1:20" ht="64.5" thickBot="1" x14ac:dyDescent="0.25">
      <c r="A6" s="112" t="s">
        <v>3</v>
      </c>
      <c r="B6" s="113" t="s">
        <v>8</v>
      </c>
      <c r="C6" s="114" t="s">
        <v>18</v>
      </c>
      <c r="D6" s="115" t="s">
        <v>9</v>
      </c>
      <c r="E6" s="115" t="s">
        <v>5</v>
      </c>
      <c r="F6" s="115" t="s">
        <v>20</v>
      </c>
      <c r="G6" s="113" t="s">
        <v>37</v>
      </c>
      <c r="H6" s="115" t="s">
        <v>38</v>
      </c>
      <c r="I6" s="116" t="s">
        <v>10</v>
      </c>
      <c r="J6" s="115" t="s">
        <v>11</v>
      </c>
      <c r="K6" s="117" t="s">
        <v>860</v>
      </c>
      <c r="L6" s="118" t="s">
        <v>861</v>
      </c>
      <c r="M6" s="117" t="s">
        <v>862</v>
      </c>
      <c r="N6" s="2" t="s">
        <v>27</v>
      </c>
      <c r="O6" s="1" t="s">
        <v>12</v>
      </c>
      <c r="P6" s="1" t="s">
        <v>13</v>
      </c>
      <c r="Q6" s="119"/>
      <c r="R6" s="1" t="s">
        <v>16</v>
      </c>
      <c r="S6" s="120" t="s">
        <v>17</v>
      </c>
      <c r="T6" s="117" t="s">
        <v>7</v>
      </c>
    </row>
    <row r="7" spans="1:20" x14ac:dyDescent="0.2">
      <c r="A7" s="244" t="s">
        <v>863</v>
      </c>
      <c r="B7" s="245" t="s">
        <v>864</v>
      </c>
      <c r="C7" s="3">
        <v>2005010</v>
      </c>
      <c r="D7" s="5" t="s">
        <v>24</v>
      </c>
      <c r="E7" s="5">
        <v>18</v>
      </c>
      <c r="F7" s="5">
        <v>21</v>
      </c>
      <c r="G7" s="5">
        <v>72</v>
      </c>
      <c r="H7" s="5">
        <v>4</v>
      </c>
      <c r="I7" s="5">
        <v>100225</v>
      </c>
      <c r="J7" s="5" t="s">
        <v>865</v>
      </c>
      <c r="K7" s="8">
        <f>39.5-3.75</f>
        <v>35.75</v>
      </c>
      <c r="L7" s="8">
        <f>39.92-3.75</f>
        <v>36.17</v>
      </c>
      <c r="M7" s="8">
        <f>40.54-3.75</f>
        <v>36.79</v>
      </c>
      <c r="N7" s="246">
        <v>18</v>
      </c>
      <c r="O7" s="8">
        <v>0.77380000000000004</v>
      </c>
      <c r="P7" s="8">
        <f>N7*O7</f>
        <v>13.9284</v>
      </c>
      <c r="Q7" s="11"/>
      <c r="R7" s="8">
        <v>13.93</v>
      </c>
      <c r="S7" s="8"/>
      <c r="T7" s="5"/>
    </row>
    <row r="8" spans="1:20" x14ac:dyDescent="0.2">
      <c r="A8" s="247" t="s">
        <v>863</v>
      </c>
      <c r="B8" s="248" t="s">
        <v>866</v>
      </c>
      <c r="C8" s="247">
        <v>2005011</v>
      </c>
      <c r="D8" s="5" t="s">
        <v>24</v>
      </c>
      <c r="E8" s="249">
        <v>18</v>
      </c>
      <c r="F8" s="249">
        <v>21</v>
      </c>
      <c r="G8" s="249">
        <v>72</v>
      </c>
      <c r="H8" s="250">
        <v>4</v>
      </c>
      <c r="I8" s="5">
        <v>100220</v>
      </c>
      <c r="J8" s="5" t="s">
        <v>867</v>
      </c>
      <c r="K8" s="251">
        <f>41.5-3.75</f>
        <v>37.75</v>
      </c>
      <c r="L8" s="251">
        <f>41.92-3.75</f>
        <v>38.17</v>
      </c>
      <c r="M8" s="251">
        <f>42.54-3.75</f>
        <v>38.79</v>
      </c>
      <c r="N8" s="246">
        <v>8.99</v>
      </c>
      <c r="O8" s="8">
        <v>0.78849999999999998</v>
      </c>
      <c r="P8" s="8">
        <f t="shared" ref="P8:P14" si="0">N8*O8</f>
        <v>7.0886149999999999</v>
      </c>
      <c r="Q8" s="11"/>
      <c r="R8" s="251">
        <v>12.65</v>
      </c>
      <c r="S8" s="8"/>
      <c r="T8" s="5"/>
    </row>
    <row r="9" spans="1:20" x14ac:dyDescent="0.2">
      <c r="A9" s="247"/>
      <c r="B9" s="248"/>
      <c r="C9" s="247"/>
      <c r="D9" s="5" t="s">
        <v>24</v>
      </c>
      <c r="E9" s="249"/>
      <c r="F9" s="249"/>
      <c r="G9" s="249"/>
      <c r="H9" s="250"/>
      <c r="I9" s="5">
        <v>100225</v>
      </c>
      <c r="J9" s="5" t="s">
        <v>865</v>
      </c>
      <c r="K9" s="251"/>
      <c r="L9" s="251"/>
      <c r="M9" s="251"/>
      <c r="N9" s="246">
        <v>7.19</v>
      </c>
      <c r="O9" s="8">
        <v>0.77380000000000004</v>
      </c>
      <c r="P9" s="8">
        <f t="shared" si="0"/>
        <v>5.5636220000000005</v>
      </c>
      <c r="Q9" s="11"/>
      <c r="R9" s="251"/>
      <c r="S9" s="8"/>
      <c r="T9" s="5"/>
    </row>
    <row r="10" spans="1:20" x14ac:dyDescent="0.2">
      <c r="A10" s="244" t="s">
        <v>863</v>
      </c>
      <c r="B10" s="245" t="s">
        <v>868</v>
      </c>
      <c r="C10" s="244">
        <v>2005012</v>
      </c>
      <c r="D10" s="5" t="s">
        <v>24</v>
      </c>
      <c r="E10" s="5">
        <v>18</v>
      </c>
      <c r="F10" s="5">
        <v>21</v>
      </c>
      <c r="G10" s="5">
        <v>72</v>
      </c>
      <c r="H10" s="5">
        <v>4</v>
      </c>
      <c r="I10" s="5">
        <v>100220</v>
      </c>
      <c r="J10" s="5" t="s">
        <v>867</v>
      </c>
      <c r="K10" s="8">
        <f>39.5-3.75</f>
        <v>35.75</v>
      </c>
      <c r="L10" s="8">
        <f>39.92-3.75</f>
        <v>36.17</v>
      </c>
      <c r="M10" s="8">
        <f>40.54-3.75</f>
        <v>36.79</v>
      </c>
      <c r="N10" s="246">
        <v>18</v>
      </c>
      <c r="O10" s="8">
        <v>0.78849999999999998</v>
      </c>
      <c r="P10" s="8">
        <f t="shared" si="0"/>
        <v>14.193</v>
      </c>
      <c r="Q10" s="11"/>
      <c r="R10" s="8">
        <v>14.19</v>
      </c>
      <c r="S10" s="8"/>
      <c r="T10" s="5"/>
    </row>
    <row r="11" spans="1:20" x14ac:dyDescent="0.2">
      <c r="A11" s="247" t="s">
        <v>863</v>
      </c>
      <c r="B11" s="252" t="s">
        <v>869</v>
      </c>
      <c r="C11" s="247">
        <v>2005016</v>
      </c>
      <c r="D11" s="5" t="s">
        <v>24</v>
      </c>
      <c r="E11" s="249">
        <v>18</v>
      </c>
      <c r="F11" s="249">
        <v>21</v>
      </c>
      <c r="G11" s="249">
        <v>72</v>
      </c>
      <c r="H11" s="250">
        <v>4</v>
      </c>
      <c r="I11" s="5">
        <v>100220</v>
      </c>
      <c r="J11" s="5" t="s">
        <v>867</v>
      </c>
      <c r="K11" s="251">
        <f>39.5-3.75</f>
        <v>35.75</v>
      </c>
      <c r="L11" s="251">
        <f>39.92-3.75</f>
        <v>36.17</v>
      </c>
      <c r="M11" s="251">
        <f>40.54-3.75</f>
        <v>36.79</v>
      </c>
      <c r="N11" s="246">
        <v>9</v>
      </c>
      <c r="O11" s="8">
        <v>0.78849999999999998</v>
      </c>
      <c r="P11" s="8">
        <f t="shared" si="0"/>
        <v>7.0964999999999998</v>
      </c>
      <c r="Q11" s="11"/>
      <c r="R11" s="251">
        <v>14.06</v>
      </c>
      <c r="S11" s="8"/>
      <c r="T11" s="5"/>
    </row>
    <row r="12" spans="1:20" x14ac:dyDescent="0.2">
      <c r="A12" s="247"/>
      <c r="B12" s="252"/>
      <c r="C12" s="247"/>
      <c r="D12" s="5" t="s">
        <v>24</v>
      </c>
      <c r="E12" s="249"/>
      <c r="F12" s="249"/>
      <c r="G12" s="249"/>
      <c r="H12" s="250"/>
      <c r="I12" s="5">
        <v>100225</v>
      </c>
      <c r="J12" s="5" t="s">
        <v>865</v>
      </c>
      <c r="K12" s="251"/>
      <c r="L12" s="251"/>
      <c r="M12" s="251"/>
      <c r="N12" s="246">
        <v>9</v>
      </c>
      <c r="O12" s="8">
        <v>0.77380000000000004</v>
      </c>
      <c r="P12" s="8">
        <f t="shared" si="0"/>
        <v>6.9641999999999999</v>
      </c>
      <c r="Q12" s="11"/>
      <c r="R12" s="251"/>
      <c r="S12" s="8"/>
      <c r="T12" s="5"/>
    </row>
    <row r="13" spans="1:20" x14ac:dyDescent="0.2">
      <c r="A13" s="247" t="s">
        <v>863</v>
      </c>
      <c r="B13" s="252" t="s">
        <v>870</v>
      </c>
      <c r="C13" s="247">
        <v>2005017</v>
      </c>
      <c r="D13" s="5" t="s">
        <v>24</v>
      </c>
      <c r="E13" s="249">
        <v>18</v>
      </c>
      <c r="F13" s="249">
        <v>21</v>
      </c>
      <c r="G13" s="249">
        <v>72</v>
      </c>
      <c r="H13" s="250">
        <v>4</v>
      </c>
      <c r="I13" s="5">
        <v>100220</v>
      </c>
      <c r="J13" s="5" t="s">
        <v>867</v>
      </c>
      <c r="K13" s="251">
        <f>41.5-3.75</f>
        <v>37.75</v>
      </c>
      <c r="L13" s="251">
        <f>41.92-3.75</f>
        <v>38.17</v>
      </c>
      <c r="M13" s="251">
        <f>42.54-3.75</f>
        <v>38.79</v>
      </c>
      <c r="N13" s="246">
        <v>10.1</v>
      </c>
      <c r="O13" s="8">
        <v>0.78849999999999998</v>
      </c>
      <c r="P13" s="8">
        <f t="shared" si="0"/>
        <v>7.9638499999999999</v>
      </c>
      <c r="Q13" s="11"/>
      <c r="R13" s="251">
        <v>13.6</v>
      </c>
      <c r="S13" s="8"/>
      <c r="T13" s="5"/>
    </row>
    <row r="14" spans="1:20" x14ac:dyDescent="0.2">
      <c r="A14" s="247"/>
      <c r="B14" s="252"/>
      <c r="C14" s="247"/>
      <c r="D14" s="5" t="s">
        <v>24</v>
      </c>
      <c r="E14" s="249"/>
      <c r="F14" s="249"/>
      <c r="G14" s="249"/>
      <c r="H14" s="250"/>
      <c r="I14" s="5">
        <v>100225</v>
      </c>
      <c r="J14" s="5" t="s">
        <v>865</v>
      </c>
      <c r="K14" s="251"/>
      <c r="L14" s="251"/>
      <c r="M14" s="251"/>
      <c r="N14" s="246">
        <v>7.29</v>
      </c>
      <c r="O14" s="8">
        <v>0.77380000000000004</v>
      </c>
      <c r="P14" s="8">
        <f t="shared" si="0"/>
        <v>5.6410020000000003</v>
      </c>
      <c r="Q14" s="11"/>
      <c r="R14" s="251"/>
      <c r="S14" s="8"/>
      <c r="T14" s="5"/>
    </row>
  </sheetData>
  <protectedRanges>
    <protectedRange password="8F60" sqref="S6" name="Calculations_40"/>
  </protectedRanges>
  <mergeCells count="33">
    <mergeCell ref="M13:M14"/>
    <mergeCell ref="R13:R14"/>
    <mergeCell ref="A13:A14"/>
    <mergeCell ref="B13:B14"/>
    <mergeCell ref="C13:C14"/>
    <mergeCell ref="E13:E14"/>
    <mergeCell ref="F13:F14"/>
    <mergeCell ref="G13:G14"/>
    <mergeCell ref="G11:G12"/>
    <mergeCell ref="H11:H12"/>
    <mergeCell ref="K11:K12"/>
    <mergeCell ref="L11:L12"/>
    <mergeCell ref="H13:H14"/>
    <mergeCell ref="K13:K14"/>
    <mergeCell ref="L13:L14"/>
    <mergeCell ref="M11:M12"/>
    <mergeCell ref="R11:R12"/>
    <mergeCell ref="H8:H9"/>
    <mergeCell ref="K8:K9"/>
    <mergeCell ref="L8:L9"/>
    <mergeCell ref="M8:M9"/>
    <mergeCell ref="R8:R9"/>
    <mergeCell ref="A11:A12"/>
    <mergeCell ref="B11:B12"/>
    <mergeCell ref="C11:C12"/>
    <mergeCell ref="E11:E12"/>
    <mergeCell ref="F11:F12"/>
    <mergeCell ref="G8:G9"/>
    <mergeCell ref="A8:A9"/>
    <mergeCell ref="B8:B9"/>
    <mergeCell ref="C8:C9"/>
    <mergeCell ref="E8:E9"/>
    <mergeCell ref="F8:F9"/>
  </mergeCells>
  <conditionalFormatting sqref="C4:C6">
    <cfRule type="duplicateValues" dxfId="225" priority="3"/>
  </conditionalFormatting>
  <conditionalFormatting sqref="D4:D6">
    <cfRule type="duplicateValues" dxfId="224" priority="4"/>
  </conditionalFormatting>
  <conditionalFormatting sqref="D1:D3">
    <cfRule type="duplicateValues" dxfId="223" priority="1"/>
  </conditionalFormatting>
  <conditionalFormatting sqref="E1:E3">
    <cfRule type="duplicateValues" dxfId="222" priority="2"/>
  </conditionalFormatting>
  <pageMargins left="0.7" right="0.7" top="0.75" bottom="0.75" header="0.3" footer="0.3"/>
  <pageSetup orientation="portrait" verticalDpi="0" r:id="rId1"/>
  <legacyDrawing r:id="rId2"/>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E39F83-9A79-45F8-8670-A7DC80CF7108}">
  <sheetPr>
    <pageSetUpPr fitToPage="1"/>
  </sheetPr>
  <dimension ref="A1:AA52"/>
  <sheetViews>
    <sheetView workbookViewId="0">
      <pane xSplit="4" ySplit="6" topLeftCell="E7" activePane="bottomRight" state="frozen"/>
      <selection pane="topRight" activeCell="F1" sqref="F1"/>
      <selection pane="bottomLeft" activeCell="A7" sqref="A7"/>
      <selection pane="bottomRight" sqref="A1:XFD1048576"/>
    </sheetView>
  </sheetViews>
  <sheetFormatPr defaultColWidth="9.28515625" defaultRowHeight="12.75" x14ac:dyDescent="0.2"/>
  <cols>
    <col min="1" max="1" width="9.28515625" style="12"/>
    <col min="2" max="2" width="19.140625" style="12" customWidth="1"/>
    <col min="3" max="3" width="13.28515625" style="12" bestFit="1" customWidth="1"/>
    <col min="4" max="4" width="13" style="12" customWidth="1"/>
    <col min="5" max="5" width="9.28515625" style="13"/>
    <col min="6" max="6" width="8.5703125" style="13" customWidth="1"/>
    <col min="7" max="7" width="8.5703125" style="13" bestFit="1" customWidth="1"/>
    <col min="8" max="8" width="8.42578125" style="13" bestFit="1" customWidth="1"/>
    <col min="9" max="9" width="7.28515625" style="13" bestFit="1" customWidth="1"/>
    <col min="10" max="10" width="9.28515625" style="13" bestFit="1" customWidth="1"/>
    <col min="11" max="11" width="22" style="13" bestFit="1" customWidth="1"/>
    <col min="12" max="12" width="12" style="13" customWidth="1"/>
    <col min="13" max="14" width="9" style="14" bestFit="1" customWidth="1"/>
    <col min="15" max="15" width="3.7109375" style="17" customWidth="1"/>
    <col min="16" max="16" width="15.28515625" style="14" bestFit="1" customWidth="1"/>
    <col min="17" max="18" width="16.7109375" style="14" bestFit="1" customWidth="1"/>
    <col min="19" max="19" width="13.28515625" style="13" customWidth="1"/>
    <col min="20" max="20" width="9.28515625" style="13"/>
    <col min="21" max="21" width="8.28515625" style="13" bestFit="1" customWidth="1"/>
    <col min="22" max="22" width="7.28515625" style="13" bestFit="1" customWidth="1"/>
    <col min="23" max="23" width="12.28515625" style="14" bestFit="1" customWidth="1"/>
    <col min="24" max="24" width="16.28515625" style="14" customWidth="1"/>
    <col min="25" max="25" width="16.42578125" style="14" customWidth="1"/>
    <col min="26" max="26" width="12.5703125" style="14" customWidth="1"/>
    <col min="27" max="27" width="18" style="13" bestFit="1" customWidth="1"/>
    <col min="28" max="16384" width="9.28515625" style="12"/>
  </cols>
  <sheetData>
    <row r="1" spans="1:27" s="22" customFormat="1" x14ac:dyDescent="0.2">
      <c r="A1" s="77"/>
      <c r="B1" s="78" t="s">
        <v>41</v>
      </c>
      <c r="C1" s="78"/>
      <c r="D1" s="78"/>
      <c r="E1" s="79"/>
      <c r="F1" s="79"/>
      <c r="G1" s="79"/>
      <c r="H1" s="79"/>
      <c r="I1" s="79"/>
      <c r="J1" s="79"/>
      <c r="K1" s="79"/>
      <c r="L1" s="79"/>
      <c r="M1" s="81"/>
      <c r="N1" s="81"/>
      <c r="O1" s="82"/>
      <c r="P1" s="81"/>
      <c r="Q1" s="83"/>
      <c r="R1" s="83"/>
      <c r="S1" s="79"/>
      <c r="T1" s="79"/>
      <c r="U1" s="79"/>
      <c r="V1" s="79"/>
      <c r="W1" s="81"/>
      <c r="X1" s="81"/>
      <c r="Y1" s="81"/>
      <c r="Z1" s="84"/>
      <c r="AA1" s="85"/>
    </row>
    <row r="2" spans="1:27" s="22" customFormat="1" x14ac:dyDescent="0.2">
      <c r="A2" s="86"/>
      <c r="B2" s="87" t="s">
        <v>40</v>
      </c>
      <c r="C2" s="87"/>
      <c r="D2" s="87"/>
      <c r="E2" s="88"/>
      <c r="F2" s="89"/>
      <c r="G2" s="89"/>
      <c r="H2" s="89"/>
      <c r="I2" s="89"/>
      <c r="J2" s="89"/>
      <c r="K2" s="89"/>
      <c r="L2" s="89"/>
      <c r="M2" s="91"/>
      <c r="N2" s="91"/>
      <c r="O2" s="92"/>
      <c r="P2" s="91"/>
      <c r="Q2" s="93"/>
      <c r="R2" s="93"/>
      <c r="S2" s="89"/>
      <c r="T2" s="88"/>
      <c r="U2" s="89"/>
      <c r="V2" s="89"/>
      <c r="W2" s="91"/>
      <c r="X2" s="91"/>
      <c r="Y2" s="91"/>
      <c r="Z2" s="94"/>
      <c r="AA2" s="57"/>
    </row>
    <row r="3" spans="1:27" s="22" customFormat="1" x14ac:dyDescent="0.2">
      <c r="A3" s="86"/>
      <c r="B3" s="95" t="s">
        <v>0</v>
      </c>
      <c r="C3" s="95"/>
      <c r="D3" s="95"/>
      <c r="E3" s="96"/>
      <c r="F3" s="97"/>
      <c r="G3" s="97"/>
      <c r="H3" s="97"/>
      <c r="I3" s="97"/>
      <c r="J3" s="97"/>
      <c r="K3" s="97"/>
      <c r="L3" s="97"/>
      <c r="M3" s="99"/>
      <c r="N3" s="99"/>
      <c r="O3" s="100"/>
      <c r="P3" s="99"/>
      <c r="Q3" s="101"/>
      <c r="R3" s="101"/>
      <c r="S3" s="97"/>
      <c r="T3" s="126"/>
      <c r="U3" s="97"/>
      <c r="V3" s="97"/>
      <c r="W3" s="99"/>
      <c r="X3" s="99"/>
      <c r="Y3" s="99"/>
      <c r="Z3" s="94"/>
      <c r="AA3" s="57"/>
    </row>
    <row r="4" spans="1:27" s="22" customFormat="1" ht="13.5" thickBot="1" x14ac:dyDescent="0.25">
      <c r="A4" s="86"/>
      <c r="C4" s="95"/>
      <c r="D4" s="95"/>
      <c r="E4" s="96"/>
      <c r="F4" s="97"/>
      <c r="G4" s="97"/>
      <c r="H4" s="97"/>
      <c r="I4" s="97"/>
      <c r="J4" s="97"/>
      <c r="K4" s="97"/>
      <c r="L4" s="97"/>
      <c r="M4" s="99"/>
      <c r="N4" s="99"/>
      <c r="O4" s="100"/>
      <c r="P4" s="99"/>
      <c r="Q4" s="101"/>
      <c r="R4" s="101"/>
      <c r="S4" s="97"/>
      <c r="T4" s="96"/>
      <c r="U4" s="97"/>
      <c r="V4" s="97"/>
      <c r="W4" s="99"/>
      <c r="X4" s="99"/>
      <c r="Y4" s="99"/>
      <c r="Z4" s="94"/>
      <c r="AA4" s="57"/>
    </row>
    <row r="5" spans="1:27" ht="15.75" customHeight="1" thickBot="1" x14ac:dyDescent="0.25">
      <c r="A5" s="26"/>
      <c r="B5" s="102"/>
      <c r="C5" s="102"/>
      <c r="D5" s="127" t="s">
        <v>1</v>
      </c>
      <c r="E5" s="104"/>
      <c r="F5" s="105"/>
      <c r="G5" s="105"/>
      <c r="H5" s="105"/>
      <c r="I5" s="105"/>
      <c r="J5" s="105"/>
      <c r="K5" s="106"/>
      <c r="L5" s="104"/>
      <c r="M5" s="108"/>
      <c r="N5" s="108"/>
      <c r="O5" s="109"/>
      <c r="P5" s="128" t="s">
        <v>19</v>
      </c>
      <c r="Q5" s="129"/>
      <c r="R5" s="130"/>
      <c r="S5" s="131" t="s">
        <v>2</v>
      </c>
      <c r="T5" s="132"/>
      <c r="U5" s="133"/>
      <c r="V5" s="133"/>
      <c r="W5" s="134"/>
      <c r="X5" s="134"/>
      <c r="Y5" s="135"/>
      <c r="Z5" s="111"/>
      <c r="AA5" s="27"/>
    </row>
    <row r="6" spans="1:27" ht="77.25" thickBot="1" x14ac:dyDescent="0.25">
      <c r="A6" s="112" t="s">
        <v>3</v>
      </c>
      <c r="B6" s="113" t="s">
        <v>8</v>
      </c>
      <c r="C6" s="113" t="s">
        <v>4</v>
      </c>
      <c r="D6" s="114" t="s">
        <v>18</v>
      </c>
      <c r="E6" s="115" t="s">
        <v>9</v>
      </c>
      <c r="F6" s="115" t="s">
        <v>871</v>
      </c>
      <c r="G6" s="115" t="s">
        <v>872</v>
      </c>
      <c r="H6" s="113" t="s">
        <v>37</v>
      </c>
      <c r="I6" s="115" t="s">
        <v>38</v>
      </c>
      <c r="J6" s="116" t="s">
        <v>10</v>
      </c>
      <c r="K6" s="115" t="s">
        <v>11</v>
      </c>
      <c r="L6" s="136" t="s">
        <v>27</v>
      </c>
      <c r="M6" s="1" t="s">
        <v>12</v>
      </c>
      <c r="N6" s="1" t="s">
        <v>13</v>
      </c>
      <c r="O6" s="119"/>
      <c r="P6" s="117" t="s">
        <v>873</v>
      </c>
      <c r="Q6" s="117" t="s">
        <v>32</v>
      </c>
      <c r="R6" s="117" t="s">
        <v>33</v>
      </c>
      <c r="S6" s="114" t="s">
        <v>15</v>
      </c>
      <c r="T6" s="115" t="s">
        <v>9</v>
      </c>
      <c r="U6" s="113" t="s">
        <v>39</v>
      </c>
      <c r="V6" s="115" t="s">
        <v>38</v>
      </c>
      <c r="W6" s="117" t="s">
        <v>874</v>
      </c>
      <c r="X6" s="117" t="s">
        <v>35</v>
      </c>
      <c r="Y6" s="117" t="s">
        <v>36</v>
      </c>
      <c r="Z6" s="120" t="s">
        <v>17</v>
      </c>
      <c r="AA6" s="117" t="s">
        <v>7</v>
      </c>
    </row>
    <row r="7" spans="1:27" s="59" customFormat="1" ht="38.25" x14ac:dyDescent="0.25">
      <c r="A7" s="59" t="s">
        <v>877</v>
      </c>
      <c r="B7" s="253" t="s">
        <v>878</v>
      </c>
      <c r="C7" s="59" t="s">
        <v>879</v>
      </c>
      <c r="D7" s="85" t="s">
        <v>880</v>
      </c>
      <c r="E7" s="254" t="s">
        <v>24</v>
      </c>
      <c r="F7" s="73">
        <v>30.94</v>
      </c>
      <c r="G7" s="255">
        <v>31.94</v>
      </c>
      <c r="H7" s="253">
        <v>220</v>
      </c>
      <c r="I7" s="256">
        <v>2.25</v>
      </c>
      <c r="J7" s="257">
        <v>100154</v>
      </c>
      <c r="K7" s="258" t="s">
        <v>881</v>
      </c>
      <c r="L7" s="256">
        <v>34.99</v>
      </c>
      <c r="M7" s="259">
        <v>2.6869999999999998</v>
      </c>
      <c r="N7" s="260">
        <v>94.02</v>
      </c>
      <c r="O7" s="261"/>
      <c r="P7" s="262">
        <v>37.75</v>
      </c>
      <c r="Q7" s="263" t="s">
        <v>373</v>
      </c>
      <c r="R7" s="263" t="s">
        <v>373</v>
      </c>
      <c r="S7" s="263" t="s">
        <v>882</v>
      </c>
      <c r="T7" s="263" t="s">
        <v>24</v>
      </c>
      <c r="U7" s="263">
        <v>220</v>
      </c>
      <c r="V7" s="264">
        <v>2.25</v>
      </c>
      <c r="W7" s="265">
        <v>122.83</v>
      </c>
      <c r="X7" s="263" t="s">
        <v>373</v>
      </c>
      <c r="Y7" s="263" t="s">
        <v>373</v>
      </c>
      <c r="Z7" s="263" t="s">
        <v>373</v>
      </c>
      <c r="AA7" s="59" t="s">
        <v>883</v>
      </c>
    </row>
    <row r="8" spans="1:27" ht="38.25" x14ac:dyDescent="0.2">
      <c r="A8" s="59" t="s">
        <v>877</v>
      </c>
      <c r="B8" s="253" t="s">
        <v>878</v>
      </c>
      <c r="C8" s="59" t="s">
        <v>879</v>
      </c>
      <c r="D8" s="85" t="s">
        <v>884</v>
      </c>
      <c r="E8" s="254" t="s">
        <v>24</v>
      </c>
      <c r="F8" s="73">
        <v>30</v>
      </c>
      <c r="G8" s="58">
        <v>31</v>
      </c>
      <c r="H8" s="253">
        <v>160</v>
      </c>
      <c r="I8" s="256">
        <v>3</v>
      </c>
      <c r="J8" s="257">
        <v>100154</v>
      </c>
      <c r="K8" s="258" t="s">
        <v>881</v>
      </c>
      <c r="L8" s="256">
        <v>35.57</v>
      </c>
      <c r="M8" s="259">
        <v>2.6869999999999998</v>
      </c>
      <c r="N8" s="260">
        <v>95.58</v>
      </c>
      <c r="P8" s="260">
        <v>36</v>
      </c>
      <c r="Q8" s="263" t="s">
        <v>373</v>
      </c>
      <c r="R8" s="263" t="s">
        <v>373</v>
      </c>
      <c r="S8" s="263" t="s">
        <v>885</v>
      </c>
      <c r="T8" s="263" t="s">
        <v>24</v>
      </c>
      <c r="U8" s="263">
        <v>160</v>
      </c>
      <c r="V8" s="264">
        <v>3</v>
      </c>
      <c r="W8" s="265">
        <v>119.1</v>
      </c>
      <c r="X8" s="263" t="s">
        <v>373</v>
      </c>
      <c r="Y8" s="263" t="s">
        <v>373</v>
      </c>
      <c r="Z8" s="263" t="s">
        <v>373</v>
      </c>
      <c r="AA8" s="59" t="s">
        <v>883</v>
      </c>
    </row>
    <row r="9" spans="1:27" ht="38.25" x14ac:dyDescent="0.2">
      <c r="A9" s="59" t="s">
        <v>877</v>
      </c>
      <c r="B9" s="253" t="s">
        <v>886</v>
      </c>
      <c r="C9" s="59" t="s">
        <v>879</v>
      </c>
      <c r="D9" s="85" t="s">
        <v>887</v>
      </c>
      <c r="E9" s="254" t="s">
        <v>24</v>
      </c>
      <c r="F9" s="73">
        <v>15</v>
      </c>
      <c r="G9" s="58">
        <v>16</v>
      </c>
      <c r="H9" s="253">
        <v>60</v>
      </c>
      <c r="I9" s="256">
        <v>4</v>
      </c>
      <c r="J9" s="257">
        <v>100154</v>
      </c>
      <c r="K9" s="258" t="s">
        <v>881</v>
      </c>
      <c r="L9" s="256">
        <v>23.33</v>
      </c>
      <c r="M9" s="259">
        <v>2.6869999999999998</v>
      </c>
      <c r="N9" s="260">
        <v>62.69</v>
      </c>
      <c r="P9" s="260">
        <v>21</v>
      </c>
      <c r="Q9" s="263" t="s">
        <v>373</v>
      </c>
      <c r="R9" s="263" t="s">
        <v>373</v>
      </c>
      <c r="S9" s="266" t="s">
        <v>373</v>
      </c>
      <c r="T9" s="263" t="s">
        <v>373</v>
      </c>
      <c r="U9" s="263" t="s">
        <v>373</v>
      </c>
      <c r="V9" s="264" t="s">
        <v>373</v>
      </c>
      <c r="W9" s="265" t="s">
        <v>373</v>
      </c>
      <c r="X9" s="263" t="s">
        <v>373</v>
      </c>
      <c r="Y9" s="263" t="s">
        <v>373</v>
      </c>
      <c r="Z9" s="263" t="s">
        <v>373</v>
      </c>
      <c r="AA9" s="59" t="s">
        <v>883</v>
      </c>
    </row>
    <row r="10" spans="1:27" ht="38.25" x14ac:dyDescent="0.2">
      <c r="A10" s="59" t="s">
        <v>877</v>
      </c>
      <c r="B10" s="253" t="s">
        <v>888</v>
      </c>
      <c r="C10" s="59" t="s">
        <v>879</v>
      </c>
      <c r="D10" s="85" t="s">
        <v>889</v>
      </c>
      <c r="E10" s="254" t="s">
        <v>24</v>
      </c>
      <c r="F10" s="73">
        <v>33.75</v>
      </c>
      <c r="G10" s="58">
        <v>34.75</v>
      </c>
      <c r="H10" s="253">
        <v>240</v>
      </c>
      <c r="I10" s="256">
        <v>2.25</v>
      </c>
      <c r="J10" s="257">
        <v>100154</v>
      </c>
      <c r="K10" s="258" t="s">
        <v>881</v>
      </c>
      <c r="L10" s="256">
        <v>53.75</v>
      </c>
      <c r="M10" s="259">
        <v>2.6869999999999998</v>
      </c>
      <c r="N10" s="260">
        <v>144.43</v>
      </c>
      <c r="P10" s="260">
        <v>37.130000000000003</v>
      </c>
      <c r="Q10" s="263" t="s">
        <v>373</v>
      </c>
      <c r="R10" s="263" t="s">
        <v>373</v>
      </c>
      <c r="S10" s="85" t="s">
        <v>890</v>
      </c>
      <c r="T10" s="266" t="s">
        <v>24</v>
      </c>
      <c r="U10" s="57">
        <v>240</v>
      </c>
      <c r="V10" s="58">
        <v>2.25</v>
      </c>
      <c r="W10" s="267">
        <v>120.83</v>
      </c>
      <c r="X10" s="263" t="s">
        <v>373</v>
      </c>
      <c r="Y10" s="263" t="s">
        <v>373</v>
      </c>
      <c r="Z10" s="263" t="s">
        <v>373</v>
      </c>
      <c r="AA10" s="59" t="s">
        <v>883</v>
      </c>
    </row>
    <row r="11" spans="1:27" ht="38.25" x14ac:dyDescent="0.2">
      <c r="A11" s="59" t="s">
        <v>877</v>
      </c>
      <c r="B11" s="253" t="s">
        <v>888</v>
      </c>
      <c r="C11" s="59" t="s">
        <v>879</v>
      </c>
      <c r="D11" s="85" t="s">
        <v>891</v>
      </c>
      <c r="E11" s="254" t="s">
        <v>24</v>
      </c>
      <c r="F11" s="73">
        <v>33.75</v>
      </c>
      <c r="G11" s="58">
        <v>34.75</v>
      </c>
      <c r="H11" s="253">
        <v>180</v>
      </c>
      <c r="I11" s="256">
        <v>3</v>
      </c>
      <c r="J11" s="257">
        <v>100154</v>
      </c>
      <c r="K11" s="258" t="s">
        <v>881</v>
      </c>
      <c r="L11" s="256">
        <v>53.75</v>
      </c>
      <c r="M11" s="259">
        <v>2.6869999999999998</v>
      </c>
      <c r="N11" s="260">
        <v>144.43</v>
      </c>
      <c r="P11" s="260">
        <v>37.130000000000003</v>
      </c>
      <c r="Q11" s="263" t="s">
        <v>373</v>
      </c>
      <c r="R11" s="263" t="s">
        <v>373</v>
      </c>
      <c r="S11" s="263" t="s">
        <v>373</v>
      </c>
      <c r="T11" s="263" t="s">
        <v>373</v>
      </c>
      <c r="U11" s="263" t="s">
        <v>373</v>
      </c>
      <c r="V11" s="264" t="s">
        <v>373</v>
      </c>
      <c r="W11" s="265" t="s">
        <v>373</v>
      </c>
      <c r="X11" s="263" t="s">
        <v>373</v>
      </c>
      <c r="Y11" s="263" t="s">
        <v>373</v>
      </c>
      <c r="Z11" s="263" t="s">
        <v>373</v>
      </c>
      <c r="AA11" s="59" t="s">
        <v>883</v>
      </c>
    </row>
    <row r="12" spans="1:27" ht="38.25" x14ac:dyDescent="0.2">
      <c r="A12" s="59" t="s">
        <v>877</v>
      </c>
      <c r="B12" s="253" t="s">
        <v>892</v>
      </c>
      <c r="C12" s="59" t="s">
        <v>879</v>
      </c>
      <c r="D12" s="85" t="s">
        <v>893</v>
      </c>
      <c r="E12" s="254" t="s">
        <v>24</v>
      </c>
      <c r="F12" s="73" t="s">
        <v>894</v>
      </c>
      <c r="G12" s="58">
        <v>41</v>
      </c>
      <c r="H12" s="253">
        <v>320</v>
      </c>
      <c r="I12" s="256">
        <v>2</v>
      </c>
      <c r="J12" s="257">
        <v>100154</v>
      </c>
      <c r="K12" s="258" t="s">
        <v>881</v>
      </c>
      <c r="L12" s="256">
        <v>64.52</v>
      </c>
      <c r="M12" s="259">
        <v>2.6869999999999998</v>
      </c>
      <c r="N12" s="260">
        <v>173.37</v>
      </c>
      <c r="P12" s="260">
        <v>44</v>
      </c>
      <c r="Q12" s="263" t="s">
        <v>373</v>
      </c>
      <c r="R12" s="263" t="s">
        <v>373</v>
      </c>
      <c r="S12" s="85" t="s">
        <v>895</v>
      </c>
      <c r="T12" s="266" t="s">
        <v>24</v>
      </c>
      <c r="U12" s="57">
        <v>320</v>
      </c>
      <c r="V12" s="58">
        <v>2</v>
      </c>
      <c r="W12" s="267">
        <v>147.6</v>
      </c>
      <c r="X12" s="263" t="s">
        <v>373</v>
      </c>
      <c r="Y12" s="263" t="s">
        <v>373</v>
      </c>
      <c r="Z12" s="263" t="s">
        <v>373</v>
      </c>
      <c r="AA12" s="59" t="s">
        <v>883</v>
      </c>
    </row>
    <row r="13" spans="1:27" ht="38.25" x14ac:dyDescent="0.2">
      <c r="A13" s="59" t="s">
        <v>877</v>
      </c>
      <c r="B13" s="253" t="s">
        <v>886</v>
      </c>
      <c r="C13" s="59" t="s">
        <v>879</v>
      </c>
      <c r="D13" s="85" t="s">
        <v>896</v>
      </c>
      <c r="E13" s="254" t="s">
        <v>24</v>
      </c>
      <c r="F13" s="73">
        <v>30</v>
      </c>
      <c r="G13" s="58">
        <v>31</v>
      </c>
      <c r="H13" s="253">
        <v>400</v>
      </c>
      <c r="I13" s="256">
        <v>1.2</v>
      </c>
      <c r="J13" s="257">
        <v>100154</v>
      </c>
      <c r="K13" s="258" t="s">
        <v>881</v>
      </c>
      <c r="L13" s="256">
        <v>48.62</v>
      </c>
      <c r="M13" s="259">
        <v>2.6869999999999998</v>
      </c>
      <c r="N13" s="260">
        <v>130.63999999999999</v>
      </c>
      <c r="P13" s="260">
        <v>32.1</v>
      </c>
      <c r="Q13" s="263" t="s">
        <v>373</v>
      </c>
      <c r="R13" s="263" t="s">
        <v>373</v>
      </c>
      <c r="S13" s="85" t="s">
        <v>897</v>
      </c>
      <c r="T13" s="266" t="s">
        <v>24</v>
      </c>
      <c r="U13" s="57">
        <v>400</v>
      </c>
      <c r="V13" s="58">
        <v>1.2</v>
      </c>
      <c r="W13" s="267">
        <v>107.4</v>
      </c>
      <c r="X13" s="263" t="s">
        <v>373</v>
      </c>
      <c r="Y13" s="263" t="s">
        <v>373</v>
      </c>
      <c r="Z13" s="263" t="s">
        <v>373</v>
      </c>
      <c r="AA13" s="59" t="s">
        <v>883</v>
      </c>
    </row>
    <row r="14" spans="1:27" ht="38.25" x14ac:dyDescent="0.2">
      <c r="A14" s="59" t="s">
        <v>877</v>
      </c>
      <c r="B14" s="253" t="s">
        <v>886</v>
      </c>
      <c r="C14" s="59" t="s">
        <v>879</v>
      </c>
      <c r="D14" s="85" t="s">
        <v>898</v>
      </c>
      <c r="E14" s="254" t="s">
        <v>24</v>
      </c>
      <c r="F14" s="73">
        <v>33.75</v>
      </c>
      <c r="G14" s="58">
        <v>34.75</v>
      </c>
      <c r="H14" s="253">
        <v>240</v>
      </c>
      <c r="I14" s="256">
        <v>2.25</v>
      </c>
      <c r="J14" s="257">
        <v>100154</v>
      </c>
      <c r="K14" s="258" t="s">
        <v>881</v>
      </c>
      <c r="L14" s="256">
        <v>47.57</v>
      </c>
      <c r="M14" s="259">
        <v>2.6869999999999998</v>
      </c>
      <c r="N14" s="260">
        <v>110.78</v>
      </c>
      <c r="P14" s="260">
        <v>36.79</v>
      </c>
      <c r="Q14" s="263" t="s">
        <v>373</v>
      </c>
      <c r="R14" s="263" t="s">
        <v>373</v>
      </c>
      <c r="S14" s="85" t="s">
        <v>899</v>
      </c>
      <c r="T14" s="266" t="s">
        <v>24</v>
      </c>
      <c r="U14" s="57">
        <v>240</v>
      </c>
      <c r="V14" s="58">
        <v>2.25</v>
      </c>
      <c r="W14" s="267">
        <v>120.83</v>
      </c>
      <c r="X14" s="263" t="s">
        <v>373</v>
      </c>
      <c r="Y14" s="263" t="s">
        <v>373</v>
      </c>
      <c r="Z14" s="263" t="s">
        <v>373</v>
      </c>
      <c r="AA14" s="59" t="s">
        <v>883</v>
      </c>
    </row>
    <row r="15" spans="1:27" ht="38.25" x14ac:dyDescent="0.2">
      <c r="A15" s="59" t="s">
        <v>877</v>
      </c>
      <c r="B15" s="253" t="s">
        <v>886</v>
      </c>
      <c r="C15" s="59" t="s">
        <v>879</v>
      </c>
      <c r="D15" s="85" t="s">
        <v>900</v>
      </c>
      <c r="E15" s="254" t="s">
        <v>24</v>
      </c>
      <c r="F15" s="73">
        <v>30</v>
      </c>
      <c r="G15" s="58">
        <v>31</v>
      </c>
      <c r="H15" s="253">
        <v>200</v>
      </c>
      <c r="I15" s="256">
        <v>2.4</v>
      </c>
      <c r="J15" s="257">
        <v>100154</v>
      </c>
      <c r="K15" s="258" t="s">
        <v>881</v>
      </c>
      <c r="L15" s="256">
        <v>42.9</v>
      </c>
      <c r="M15" s="259">
        <v>2.6869999999999998</v>
      </c>
      <c r="N15" s="260">
        <v>115.27</v>
      </c>
      <c r="P15" s="260">
        <v>32.700000000000003</v>
      </c>
      <c r="Q15" s="263" t="s">
        <v>373</v>
      </c>
      <c r="R15" s="263" t="s">
        <v>373</v>
      </c>
      <c r="S15" s="263" t="s">
        <v>373</v>
      </c>
      <c r="T15" s="263" t="s">
        <v>373</v>
      </c>
      <c r="U15" s="263" t="s">
        <v>373</v>
      </c>
      <c r="V15" s="264" t="s">
        <v>373</v>
      </c>
      <c r="W15" s="265" t="s">
        <v>373</v>
      </c>
      <c r="X15" s="263" t="s">
        <v>373</v>
      </c>
      <c r="Y15" s="263" t="s">
        <v>373</v>
      </c>
      <c r="Z15" s="263" t="s">
        <v>373</v>
      </c>
      <c r="AA15" s="59" t="s">
        <v>883</v>
      </c>
    </row>
    <row r="16" spans="1:27" ht="38.25" x14ac:dyDescent="0.2">
      <c r="A16" s="59" t="s">
        <v>877</v>
      </c>
      <c r="B16" s="253" t="s">
        <v>886</v>
      </c>
      <c r="C16" s="59" t="s">
        <v>879</v>
      </c>
      <c r="D16" s="85" t="s">
        <v>901</v>
      </c>
      <c r="E16" s="254" t="s">
        <v>24</v>
      </c>
      <c r="F16" s="73">
        <v>33.75</v>
      </c>
      <c r="G16" s="58">
        <v>34.75</v>
      </c>
      <c r="H16" s="253">
        <v>180</v>
      </c>
      <c r="I16" s="256">
        <v>3</v>
      </c>
      <c r="J16" s="257">
        <v>100154</v>
      </c>
      <c r="K16" s="258" t="s">
        <v>881</v>
      </c>
      <c r="L16" s="256">
        <v>46.89</v>
      </c>
      <c r="M16" s="259">
        <v>2.6869999999999998</v>
      </c>
      <c r="N16" s="260">
        <v>125.99</v>
      </c>
      <c r="P16" s="260">
        <v>36.08</v>
      </c>
      <c r="Q16" s="263" t="s">
        <v>373</v>
      </c>
      <c r="R16" s="263" t="s">
        <v>373</v>
      </c>
      <c r="S16" s="85" t="s">
        <v>902</v>
      </c>
      <c r="T16" s="266" t="s">
        <v>24</v>
      </c>
      <c r="U16" s="57">
        <v>180</v>
      </c>
      <c r="V16" s="58">
        <v>3</v>
      </c>
      <c r="W16" s="267">
        <v>120.83</v>
      </c>
      <c r="X16" s="263" t="s">
        <v>373</v>
      </c>
      <c r="Y16" s="263" t="s">
        <v>373</v>
      </c>
      <c r="Z16" s="263" t="s">
        <v>373</v>
      </c>
      <c r="AA16" s="59" t="s">
        <v>883</v>
      </c>
    </row>
    <row r="17" spans="1:27" ht="38.25" x14ac:dyDescent="0.2">
      <c r="A17" s="59" t="s">
        <v>877</v>
      </c>
      <c r="B17" s="253" t="s">
        <v>903</v>
      </c>
      <c r="C17" s="59" t="s">
        <v>879</v>
      </c>
      <c r="D17" s="85" t="s">
        <v>904</v>
      </c>
      <c r="E17" s="254" t="s">
        <v>24</v>
      </c>
      <c r="F17" s="73">
        <v>30</v>
      </c>
      <c r="G17" s="58">
        <v>31</v>
      </c>
      <c r="H17" s="253">
        <v>240</v>
      </c>
      <c r="I17" s="256">
        <v>2</v>
      </c>
      <c r="J17" s="257">
        <v>100154</v>
      </c>
      <c r="K17" s="258" t="s">
        <v>881</v>
      </c>
      <c r="L17" s="256">
        <v>40.72</v>
      </c>
      <c r="M17" s="259">
        <v>2.6869999999999998</v>
      </c>
      <c r="N17" s="260">
        <v>109.41</v>
      </c>
      <c r="P17" s="260">
        <v>38.1</v>
      </c>
      <c r="Q17" s="263" t="s">
        <v>373</v>
      </c>
      <c r="R17" s="263" t="s">
        <v>373</v>
      </c>
      <c r="S17" s="263" t="s">
        <v>373</v>
      </c>
      <c r="T17" s="263" t="s">
        <v>373</v>
      </c>
      <c r="U17" s="263" t="s">
        <v>373</v>
      </c>
      <c r="V17" s="264" t="s">
        <v>373</v>
      </c>
      <c r="W17" s="265" t="s">
        <v>373</v>
      </c>
      <c r="X17" s="263" t="s">
        <v>373</v>
      </c>
      <c r="Y17" s="263" t="s">
        <v>373</v>
      </c>
      <c r="Z17" s="263" t="s">
        <v>373</v>
      </c>
      <c r="AA17" s="59" t="s">
        <v>883</v>
      </c>
    </row>
    <row r="18" spans="1:27" ht="38.25" x14ac:dyDescent="0.2">
      <c r="A18" s="59" t="s">
        <v>877</v>
      </c>
      <c r="B18" s="253" t="s">
        <v>878</v>
      </c>
      <c r="C18" s="59" t="s">
        <v>879</v>
      </c>
      <c r="D18" s="85" t="s">
        <v>905</v>
      </c>
      <c r="E18" s="254" t="s">
        <v>24</v>
      </c>
      <c r="F18" s="73">
        <v>30</v>
      </c>
      <c r="G18" s="58">
        <v>31</v>
      </c>
      <c r="H18" s="253">
        <v>200</v>
      </c>
      <c r="I18" s="256">
        <v>2.4</v>
      </c>
      <c r="J18" s="257">
        <v>100154</v>
      </c>
      <c r="K18" s="258" t="s">
        <v>881</v>
      </c>
      <c r="L18" s="256">
        <v>41.31</v>
      </c>
      <c r="M18" s="259">
        <v>2.6869999999999998</v>
      </c>
      <c r="N18" s="260">
        <v>111</v>
      </c>
      <c r="P18" s="260">
        <v>38.1</v>
      </c>
      <c r="Q18" s="263" t="s">
        <v>373</v>
      </c>
      <c r="R18" s="263" t="s">
        <v>373</v>
      </c>
      <c r="S18" s="85" t="s">
        <v>906</v>
      </c>
      <c r="T18" s="266" t="s">
        <v>24</v>
      </c>
      <c r="U18" s="57">
        <v>200</v>
      </c>
      <c r="V18" s="58">
        <v>2.4</v>
      </c>
      <c r="W18" s="267">
        <v>110.1</v>
      </c>
      <c r="X18" s="263" t="s">
        <v>373</v>
      </c>
      <c r="Y18" s="263" t="s">
        <v>373</v>
      </c>
      <c r="Z18" s="263" t="s">
        <v>373</v>
      </c>
      <c r="AA18" s="59" t="s">
        <v>883</v>
      </c>
    </row>
    <row r="19" spans="1:27" ht="38.25" x14ac:dyDescent="0.2">
      <c r="A19" s="59" t="s">
        <v>877</v>
      </c>
      <c r="B19" s="253" t="s">
        <v>907</v>
      </c>
      <c r="C19" s="59" t="s">
        <v>879</v>
      </c>
      <c r="D19" s="85" t="s">
        <v>908</v>
      </c>
      <c r="E19" s="254" t="s">
        <v>24</v>
      </c>
      <c r="F19" s="73">
        <v>31.25</v>
      </c>
      <c r="G19" s="58">
        <v>32.25</v>
      </c>
      <c r="H19" s="253">
        <v>200</v>
      </c>
      <c r="I19" s="256">
        <v>2.5</v>
      </c>
      <c r="J19" s="257">
        <v>100154</v>
      </c>
      <c r="K19" s="258" t="s">
        <v>881</v>
      </c>
      <c r="L19" s="256">
        <v>37.71</v>
      </c>
      <c r="M19" s="259">
        <v>2.6869999999999998</v>
      </c>
      <c r="N19" s="260">
        <v>101.33</v>
      </c>
      <c r="P19" s="260">
        <v>45.94</v>
      </c>
      <c r="Q19" s="263" t="s">
        <v>373</v>
      </c>
      <c r="R19" s="263" t="s">
        <v>373</v>
      </c>
      <c r="S19" s="85" t="s">
        <v>909</v>
      </c>
      <c r="T19" s="266" t="s">
        <v>24</v>
      </c>
      <c r="U19" s="57">
        <v>200</v>
      </c>
      <c r="V19" s="58">
        <v>2.5</v>
      </c>
      <c r="W19" s="267">
        <v>105.31</v>
      </c>
      <c r="X19" s="263" t="s">
        <v>373</v>
      </c>
      <c r="Y19" s="263" t="s">
        <v>373</v>
      </c>
      <c r="Z19" s="263" t="s">
        <v>373</v>
      </c>
      <c r="AA19" s="59" t="s">
        <v>883</v>
      </c>
    </row>
    <row r="20" spans="1:27" ht="38.25" x14ac:dyDescent="0.2">
      <c r="A20" s="59" t="s">
        <v>877</v>
      </c>
      <c r="B20" s="253" t="s">
        <v>910</v>
      </c>
      <c r="C20" s="59" t="s">
        <v>879</v>
      </c>
      <c r="D20" s="85" t="s">
        <v>911</v>
      </c>
      <c r="E20" s="254" t="s">
        <v>24</v>
      </c>
      <c r="F20" s="73">
        <v>33.75</v>
      </c>
      <c r="G20" s="58">
        <v>34.75</v>
      </c>
      <c r="H20" s="253">
        <v>240</v>
      </c>
      <c r="I20" s="256">
        <v>2.25</v>
      </c>
      <c r="J20" s="257">
        <v>100154</v>
      </c>
      <c r="K20" s="258" t="s">
        <v>881</v>
      </c>
      <c r="L20" s="256">
        <v>38.58</v>
      </c>
      <c r="M20" s="259">
        <v>2.6869999999999998</v>
      </c>
      <c r="N20" s="260">
        <v>103.68</v>
      </c>
      <c r="P20" s="260">
        <v>36.450000000000003</v>
      </c>
      <c r="Q20" s="263" t="s">
        <v>373</v>
      </c>
      <c r="R20" s="263" t="s">
        <v>373</v>
      </c>
      <c r="S20" s="263" t="s">
        <v>373</v>
      </c>
      <c r="T20" s="263" t="s">
        <v>373</v>
      </c>
      <c r="U20" s="263" t="s">
        <v>373</v>
      </c>
      <c r="V20" s="264" t="s">
        <v>373</v>
      </c>
      <c r="W20" s="265" t="s">
        <v>373</v>
      </c>
      <c r="X20" s="263" t="s">
        <v>373</v>
      </c>
      <c r="Y20" s="263" t="s">
        <v>373</v>
      </c>
      <c r="Z20" s="263" t="s">
        <v>373</v>
      </c>
      <c r="AA20" s="59" t="s">
        <v>883</v>
      </c>
    </row>
    <row r="21" spans="1:27" ht="38.25" x14ac:dyDescent="0.2">
      <c r="A21" s="59" t="s">
        <v>877</v>
      </c>
      <c r="B21" s="253" t="s">
        <v>912</v>
      </c>
      <c r="C21" s="59" t="s">
        <v>879</v>
      </c>
      <c r="D21" s="85" t="s">
        <v>913</v>
      </c>
      <c r="E21" s="254" t="s">
        <v>24</v>
      </c>
      <c r="F21" s="73">
        <v>30.25</v>
      </c>
      <c r="G21" s="58">
        <v>31.25</v>
      </c>
      <c r="H21" s="253">
        <v>220</v>
      </c>
      <c r="I21" s="256">
        <v>2.2000000000000002</v>
      </c>
      <c r="J21" s="257">
        <v>100154</v>
      </c>
      <c r="K21" s="258" t="s">
        <v>881</v>
      </c>
      <c r="L21" s="256">
        <v>37.58</v>
      </c>
      <c r="M21" s="259">
        <v>2.6869999999999998</v>
      </c>
      <c r="N21" s="260">
        <v>100.98</v>
      </c>
      <c r="P21" s="260">
        <v>45.07</v>
      </c>
      <c r="Q21" s="263" t="s">
        <v>373</v>
      </c>
      <c r="R21" s="263" t="s">
        <v>373</v>
      </c>
      <c r="S21" s="263" t="s">
        <v>373</v>
      </c>
      <c r="T21" s="263" t="s">
        <v>373</v>
      </c>
      <c r="U21" s="263" t="s">
        <v>373</v>
      </c>
      <c r="V21" s="264" t="s">
        <v>373</v>
      </c>
      <c r="W21" s="265" t="s">
        <v>373</v>
      </c>
      <c r="X21" s="263" t="s">
        <v>373</v>
      </c>
      <c r="Y21" s="263" t="s">
        <v>373</v>
      </c>
      <c r="Z21" s="263" t="s">
        <v>373</v>
      </c>
      <c r="AA21" s="59" t="s">
        <v>883</v>
      </c>
    </row>
    <row r="22" spans="1:27" ht="38.25" x14ac:dyDescent="0.2">
      <c r="A22" s="59" t="s">
        <v>877</v>
      </c>
      <c r="B22" s="253" t="s">
        <v>878</v>
      </c>
      <c r="C22" s="59" t="s">
        <v>879</v>
      </c>
      <c r="D22" s="85" t="s">
        <v>914</v>
      </c>
      <c r="E22" s="254" t="s">
        <v>24</v>
      </c>
      <c r="F22" s="73">
        <v>33.75</v>
      </c>
      <c r="G22" s="58">
        <v>34.75</v>
      </c>
      <c r="H22" s="253">
        <v>240</v>
      </c>
      <c r="I22" s="256">
        <v>2.25</v>
      </c>
      <c r="J22" s="257">
        <v>100154</v>
      </c>
      <c r="K22" s="258" t="s">
        <v>881</v>
      </c>
      <c r="L22" s="256">
        <v>40.72</v>
      </c>
      <c r="M22" s="259">
        <v>2.6869999999999998</v>
      </c>
      <c r="N22" s="260">
        <v>94.82</v>
      </c>
      <c r="P22" s="260">
        <v>34.090000000000003</v>
      </c>
      <c r="Q22" s="263" t="s">
        <v>373</v>
      </c>
      <c r="R22" s="263" t="s">
        <v>373</v>
      </c>
      <c r="S22" s="85" t="s">
        <v>915</v>
      </c>
      <c r="T22" s="266" t="s">
        <v>24</v>
      </c>
      <c r="U22" s="57">
        <v>240</v>
      </c>
      <c r="V22" s="58">
        <v>2.25</v>
      </c>
      <c r="W22" s="267">
        <v>99.23</v>
      </c>
      <c r="X22" s="263" t="s">
        <v>373</v>
      </c>
      <c r="Y22" s="263" t="s">
        <v>373</v>
      </c>
      <c r="Z22" s="263" t="s">
        <v>373</v>
      </c>
      <c r="AA22" s="59" t="s">
        <v>883</v>
      </c>
    </row>
    <row r="23" spans="1:27" ht="38.25" x14ac:dyDescent="0.2">
      <c r="A23" s="59" t="s">
        <v>877</v>
      </c>
      <c r="B23" s="253" t="s">
        <v>878</v>
      </c>
      <c r="C23" s="59" t="s">
        <v>879</v>
      </c>
      <c r="D23" s="85" t="s">
        <v>916</v>
      </c>
      <c r="E23" s="254" t="s">
        <v>24</v>
      </c>
      <c r="F23" s="73">
        <v>33.75</v>
      </c>
      <c r="G23" s="58">
        <v>34.75</v>
      </c>
      <c r="H23" s="253">
        <v>240</v>
      </c>
      <c r="I23" s="256">
        <v>2.25</v>
      </c>
      <c r="J23" s="257">
        <v>100154</v>
      </c>
      <c r="K23" s="258" t="s">
        <v>881</v>
      </c>
      <c r="L23" s="256">
        <v>41.37</v>
      </c>
      <c r="M23" s="259">
        <v>2.6869999999999998</v>
      </c>
      <c r="N23" s="260">
        <v>111.16</v>
      </c>
      <c r="P23" s="260">
        <v>41.85</v>
      </c>
      <c r="Q23" s="263" t="s">
        <v>373</v>
      </c>
      <c r="R23" s="263" t="s">
        <v>373</v>
      </c>
      <c r="S23" s="85" t="s">
        <v>917</v>
      </c>
      <c r="T23" s="266" t="s">
        <v>24</v>
      </c>
      <c r="U23" s="57">
        <v>240</v>
      </c>
      <c r="V23" s="58">
        <v>2.25</v>
      </c>
      <c r="W23" s="267">
        <v>116.78</v>
      </c>
      <c r="X23" s="263" t="s">
        <v>373</v>
      </c>
      <c r="Y23" s="263" t="s">
        <v>373</v>
      </c>
      <c r="Z23" s="263" t="s">
        <v>373</v>
      </c>
      <c r="AA23" s="59" t="s">
        <v>883</v>
      </c>
    </row>
    <row r="24" spans="1:27" ht="38.25" x14ac:dyDescent="0.2">
      <c r="A24" s="59" t="s">
        <v>877</v>
      </c>
      <c r="B24" s="253" t="s">
        <v>878</v>
      </c>
      <c r="C24" s="59" t="s">
        <v>879</v>
      </c>
      <c r="D24" s="85" t="s">
        <v>918</v>
      </c>
      <c r="E24" s="254" t="s">
        <v>24</v>
      </c>
      <c r="F24" s="73">
        <v>30</v>
      </c>
      <c r="G24" s="58">
        <v>31</v>
      </c>
      <c r="H24" s="253">
        <v>200</v>
      </c>
      <c r="I24" s="256">
        <v>2.4</v>
      </c>
      <c r="J24" s="257">
        <v>100154</v>
      </c>
      <c r="K24" s="258" t="s">
        <v>881</v>
      </c>
      <c r="L24" s="256">
        <v>36.76</v>
      </c>
      <c r="M24" s="259">
        <v>2.6869999999999998</v>
      </c>
      <c r="N24" s="260">
        <v>98.77</v>
      </c>
      <c r="P24" s="260">
        <v>37.200000000000003</v>
      </c>
      <c r="Q24" s="263" t="s">
        <v>373</v>
      </c>
      <c r="R24" s="263" t="s">
        <v>373</v>
      </c>
      <c r="S24" s="85" t="s">
        <v>919</v>
      </c>
      <c r="T24" s="266" t="s">
        <v>24</v>
      </c>
      <c r="U24" s="57">
        <v>201</v>
      </c>
      <c r="V24" s="58">
        <v>2.4</v>
      </c>
      <c r="W24" s="267">
        <v>104.32</v>
      </c>
      <c r="X24" s="263" t="s">
        <v>373</v>
      </c>
      <c r="Y24" s="263" t="s">
        <v>373</v>
      </c>
      <c r="Z24" s="263" t="s">
        <v>373</v>
      </c>
      <c r="AA24" s="59" t="s">
        <v>883</v>
      </c>
    </row>
    <row r="25" spans="1:27" ht="38.25" x14ac:dyDescent="0.2">
      <c r="A25" s="59" t="s">
        <v>877</v>
      </c>
      <c r="B25" s="253" t="s">
        <v>878</v>
      </c>
      <c r="C25" s="59" t="s">
        <v>879</v>
      </c>
      <c r="D25" s="85" t="s">
        <v>920</v>
      </c>
      <c r="E25" s="254" t="s">
        <v>24</v>
      </c>
      <c r="F25" s="73">
        <v>33.75</v>
      </c>
      <c r="G25" s="58">
        <v>34.75</v>
      </c>
      <c r="H25" s="253">
        <v>180</v>
      </c>
      <c r="I25" s="256">
        <v>3</v>
      </c>
      <c r="J25" s="257">
        <v>100154</v>
      </c>
      <c r="K25" s="258" t="s">
        <v>881</v>
      </c>
      <c r="L25" s="256">
        <v>43.13</v>
      </c>
      <c r="M25" s="259">
        <v>2.6869999999999998</v>
      </c>
      <c r="N25" s="260">
        <v>115.89</v>
      </c>
      <c r="P25" s="260">
        <v>41.85</v>
      </c>
      <c r="Q25" s="263" t="s">
        <v>373</v>
      </c>
      <c r="R25" s="263" t="s">
        <v>373</v>
      </c>
      <c r="S25" s="263" t="s">
        <v>373</v>
      </c>
      <c r="T25" s="263" t="s">
        <v>373</v>
      </c>
      <c r="U25" s="263" t="s">
        <v>373</v>
      </c>
      <c r="V25" s="264" t="s">
        <v>373</v>
      </c>
      <c r="W25" s="265" t="s">
        <v>373</v>
      </c>
      <c r="X25" s="263" t="s">
        <v>373</v>
      </c>
      <c r="Y25" s="263" t="s">
        <v>373</v>
      </c>
      <c r="Z25" s="263" t="s">
        <v>373</v>
      </c>
      <c r="AA25" s="59" t="s">
        <v>883</v>
      </c>
    </row>
    <row r="26" spans="1:27" ht="38.25" x14ac:dyDescent="0.2">
      <c r="A26" s="59" t="s">
        <v>877</v>
      </c>
      <c r="B26" s="253" t="s">
        <v>912</v>
      </c>
      <c r="C26" s="59" t="s">
        <v>879</v>
      </c>
      <c r="D26" s="85" t="s">
        <v>921</v>
      </c>
      <c r="E26" s="254" t="s">
        <v>24</v>
      </c>
      <c r="F26" s="73">
        <v>30</v>
      </c>
      <c r="G26" s="58">
        <v>31</v>
      </c>
      <c r="H26" s="253">
        <v>240</v>
      </c>
      <c r="I26" s="256">
        <v>2</v>
      </c>
      <c r="J26" s="257">
        <v>100154</v>
      </c>
      <c r="K26" s="258" t="s">
        <v>881</v>
      </c>
      <c r="L26" s="256">
        <v>28.06</v>
      </c>
      <c r="M26" s="259">
        <v>2.6869999999999998</v>
      </c>
      <c r="N26" s="260">
        <v>75.400000000000006</v>
      </c>
      <c r="P26" s="260">
        <v>40.200000000000003</v>
      </c>
      <c r="Q26" s="263" t="s">
        <v>373</v>
      </c>
      <c r="R26" s="263" t="s">
        <v>373</v>
      </c>
      <c r="S26" s="85" t="s">
        <v>922</v>
      </c>
      <c r="T26" s="266" t="s">
        <v>24</v>
      </c>
      <c r="U26" s="57">
        <v>240</v>
      </c>
      <c r="V26" s="58">
        <v>2</v>
      </c>
      <c r="W26" s="267">
        <v>81.900000000000006</v>
      </c>
      <c r="X26" s="263" t="s">
        <v>373</v>
      </c>
      <c r="Y26" s="263" t="s">
        <v>373</v>
      </c>
      <c r="Z26" s="263" t="s">
        <v>373</v>
      </c>
      <c r="AA26" s="59" t="s">
        <v>883</v>
      </c>
    </row>
    <row r="27" spans="1:27" ht="38.25" x14ac:dyDescent="0.2">
      <c r="A27" s="59" t="s">
        <v>877</v>
      </c>
      <c r="B27" s="253" t="s">
        <v>923</v>
      </c>
      <c r="C27" s="59" t="s">
        <v>879</v>
      </c>
      <c r="D27" s="85" t="s">
        <v>924</v>
      </c>
      <c r="E27" s="254" t="s">
        <v>24</v>
      </c>
      <c r="F27" s="73">
        <v>30.15</v>
      </c>
      <c r="G27" s="58">
        <v>31.15</v>
      </c>
      <c r="H27" s="253">
        <v>201</v>
      </c>
      <c r="I27" s="256">
        <v>2.4</v>
      </c>
      <c r="J27" s="257">
        <v>100154</v>
      </c>
      <c r="K27" s="258" t="s">
        <v>881</v>
      </c>
      <c r="L27" s="256">
        <v>43.13</v>
      </c>
      <c r="M27" s="259">
        <v>2.6869999999999998</v>
      </c>
      <c r="N27" s="260">
        <v>115.89</v>
      </c>
      <c r="P27" s="260">
        <v>41.91</v>
      </c>
      <c r="Q27" s="263" t="s">
        <v>373</v>
      </c>
      <c r="R27" s="263" t="s">
        <v>373</v>
      </c>
      <c r="S27" s="85" t="s">
        <v>925</v>
      </c>
      <c r="T27" s="266" t="s">
        <v>24</v>
      </c>
      <c r="U27" s="57">
        <v>204</v>
      </c>
      <c r="V27" s="58">
        <v>2.4</v>
      </c>
      <c r="W27" s="267">
        <v>95.78</v>
      </c>
      <c r="X27" s="263" t="s">
        <v>373</v>
      </c>
      <c r="Y27" s="263" t="s">
        <v>373</v>
      </c>
      <c r="Z27" s="263" t="s">
        <v>373</v>
      </c>
      <c r="AA27" s="59" t="s">
        <v>883</v>
      </c>
    </row>
    <row r="28" spans="1:27" ht="38.25" x14ac:dyDescent="0.2">
      <c r="A28" s="59" t="s">
        <v>877</v>
      </c>
      <c r="B28" s="253" t="s">
        <v>926</v>
      </c>
      <c r="C28" s="57" t="s">
        <v>927</v>
      </c>
      <c r="D28" s="85" t="s">
        <v>928</v>
      </c>
      <c r="E28" s="254" t="s">
        <v>24</v>
      </c>
      <c r="F28" s="73">
        <v>30.61</v>
      </c>
      <c r="G28" s="58">
        <v>31.61</v>
      </c>
      <c r="H28" s="253">
        <v>158</v>
      </c>
      <c r="I28" s="256">
        <v>3.1</v>
      </c>
      <c r="J28" s="268">
        <v>100193</v>
      </c>
      <c r="K28" s="258" t="s">
        <v>929</v>
      </c>
      <c r="L28" s="256">
        <v>20.350000000000001</v>
      </c>
      <c r="M28" s="259">
        <v>1.4477</v>
      </c>
      <c r="N28" s="260">
        <v>29.46</v>
      </c>
      <c r="P28" s="260">
        <v>45.61</v>
      </c>
      <c r="Q28" s="263" t="s">
        <v>373</v>
      </c>
      <c r="R28" s="263" t="s">
        <v>373</v>
      </c>
      <c r="S28" s="263" t="s">
        <v>373</v>
      </c>
      <c r="T28" s="263" t="s">
        <v>373</v>
      </c>
      <c r="U28" s="263" t="s">
        <v>373</v>
      </c>
      <c r="V28" s="264" t="s">
        <v>373</v>
      </c>
      <c r="W28" s="265" t="s">
        <v>373</v>
      </c>
      <c r="X28" s="263" t="s">
        <v>373</v>
      </c>
      <c r="Y28" s="263" t="s">
        <v>373</v>
      </c>
      <c r="Z28" s="263" t="s">
        <v>373</v>
      </c>
      <c r="AA28" s="59" t="s">
        <v>883</v>
      </c>
    </row>
    <row r="29" spans="1:27" ht="38.25" x14ac:dyDescent="0.2">
      <c r="A29" s="59" t="s">
        <v>877</v>
      </c>
      <c r="B29" s="253" t="s">
        <v>930</v>
      </c>
      <c r="C29" s="57" t="s">
        <v>927</v>
      </c>
      <c r="D29" s="85" t="s">
        <v>931</v>
      </c>
      <c r="E29" s="254" t="s">
        <v>24</v>
      </c>
      <c r="F29" s="73">
        <v>30.38</v>
      </c>
      <c r="G29" s="58">
        <v>31.38</v>
      </c>
      <c r="H29" s="253">
        <v>216</v>
      </c>
      <c r="I29" s="256">
        <v>2.25</v>
      </c>
      <c r="J29" s="268">
        <v>100193</v>
      </c>
      <c r="K29" s="258" t="s">
        <v>929</v>
      </c>
      <c r="L29" s="256">
        <v>36.19</v>
      </c>
      <c r="M29" s="259">
        <v>1.4477</v>
      </c>
      <c r="N29" s="260">
        <v>52.39</v>
      </c>
      <c r="P29" s="260">
        <v>41.32</v>
      </c>
      <c r="Q29" s="263" t="s">
        <v>373</v>
      </c>
      <c r="R29" s="263" t="s">
        <v>373</v>
      </c>
      <c r="S29" s="85" t="s">
        <v>932</v>
      </c>
      <c r="T29" s="266" t="s">
        <v>24</v>
      </c>
      <c r="U29" s="57">
        <v>216</v>
      </c>
      <c r="V29" s="58">
        <v>2.25</v>
      </c>
      <c r="W29" s="267">
        <v>92.66</v>
      </c>
      <c r="X29" s="263" t="s">
        <v>373</v>
      </c>
      <c r="Y29" s="263" t="s">
        <v>373</v>
      </c>
      <c r="Z29" s="263" t="s">
        <v>373</v>
      </c>
      <c r="AA29" s="59" t="s">
        <v>883</v>
      </c>
    </row>
    <row r="30" spans="1:27" ht="38.25" x14ac:dyDescent="0.2">
      <c r="A30" s="59" t="s">
        <v>877</v>
      </c>
      <c r="B30" s="253" t="s">
        <v>933</v>
      </c>
      <c r="C30" s="57" t="s">
        <v>879</v>
      </c>
      <c r="D30" s="85" t="s">
        <v>934</v>
      </c>
      <c r="E30" s="254" t="s">
        <v>24</v>
      </c>
      <c r="F30" s="73">
        <v>30.15</v>
      </c>
      <c r="G30" s="58">
        <v>31.15</v>
      </c>
      <c r="H30" s="253">
        <v>134</v>
      </c>
      <c r="I30" s="256">
        <v>3.6</v>
      </c>
      <c r="J30" s="257">
        <v>100154</v>
      </c>
      <c r="K30" s="258" t="s">
        <v>881</v>
      </c>
      <c r="L30" s="256">
        <v>22.67</v>
      </c>
      <c r="M30" s="259">
        <v>2.6869999999999998</v>
      </c>
      <c r="N30" s="260">
        <v>60.91</v>
      </c>
      <c r="P30" s="260">
        <v>44.92</v>
      </c>
      <c r="Q30" s="263" t="s">
        <v>373</v>
      </c>
      <c r="R30" s="263" t="s">
        <v>373</v>
      </c>
      <c r="S30" s="85" t="s">
        <v>935</v>
      </c>
      <c r="T30" s="266" t="s">
        <v>24</v>
      </c>
      <c r="U30" s="57">
        <v>134</v>
      </c>
      <c r="V30" s="58">
        <v>3.6</v>
      </c>
      <c r="W30" s="267">
        <v>69.349999999999994</v>
      </c>
      <c r="X30" s="263" t="s">
        <v>373</v>
      </c>
      <c r="Y30" s="263" t="s">
        <v>373</v>
      </c>
      <c r="Z30" s="263" t="s">
        <v>373</v>
      </c>
      <c r="AA30" s="59" t="s">
        <v>883</v>
      </c>
    </row>
    <row r="31" spans="1:27" ht="38.25" x14ac:dyDescent="0.2">
      <c r="A31" s="59" t="s">
        <v>877</v>
      </c>
      <c r="B31" s="253" t="s">
        <v>936</v>
      </c>
      <c r="C31" s="57" t="s">
        <v>879</v>
      </c>
      <c r="D31" s="85" t="s">
        <v>937</v>
      </c>
      <c r="E31" s="254" t="s">
        <v>24</v>
      </c>
      <c r="F31" s="73">
        <v>30.88</v>
      </c>
      <c r="G31" s="58">
        <v>31.88</v>
      </c>
      <c r="H31" s="253">
        <v>130</v>
      </c>
      <c r="I31" s="256">
        <v>3.8</v>
      </c>
      <c r="J31" s="257">
        <v>100154</v>
      </c>
      <c r="K31" s="258" t="s">
        <v>881</v>
      </c>
      <c r="L31" s="256">
        <v>22.07</v>
      </c>
      <c r="M31" s="259">
        <v>2.6869999999999998</v>
      </c>
      <c r="N31" s="260">
        <v>59.3</v>
      </c>
      <c r="P31" s="260">
        <v>46.01</v>
      </c>
      <c r="Q31" s="263" t="s">
        <v>373</v>
      </c>
      <c r="R31" s="263" t="s">
        <v>373</v>
      </c>
      <c r="S31" s="85" t="s">
        <v>938</v>
      </c>
      <c r="T31" s="266" t="s">
        <v>24</v>
      </c>
      <c r="U31" s="57">
        <v>144</v>
      </c>
      <c r="V31" s="58">
        <v>3.5</v>
      </c>
      <c r="W31" s="267">
        <v>72.45</v>
      </c>
      <c r="X31" s="263" t="s">
        <v>373</v>
      </c>
      <c r="Y31" s="263" t="s">
        <v>373</v>
      </c>
      <c r="Z31" s="263" t="s">
        <v>373</v>
      </c>
      <c r="AA31" s="59" t="s">
        <v>883</v>
      </c>
    </row>
    <row r="32" spans="1:27" ht="38.25" x14ac:dyDescent="0.2">
      <c r="A32" s="59" t="s">
        <v>877</v>
      </c>
      <c r="B32" s="253" t="s">
        <v>939</v>
      </c>
      <c r="C32" s="57" t="s">
        <v>927</v>
      </c>
      <c r="D32" s="85" t="s">
        <v>940</v>
      </c>
      <c r="E32" s="254" t="s">
        <v>24</v>
      </c>
      <c r="F32" s="73">
        <v>27</v>
      </c>
      <c r="G32" s="58">
        <v>28</v>
      </c>
      <c r="H32" s="253">
        <v>160</v>
      </c>
      <c r="I32" s="256">
        <v>2.7</v>
      </c>
      <c r="J32" s="268">
        <v>100193</v>
      </c>
      <c r="K32" s="258" t="s">
        <v>929</v>
      </c>
      <c r="L32" s="256">
        <v>19.940000000000001</v>
      </c>
      <c r="M32" s="259">
        <v>1.4477</v>
      </c>
      <c r="N32" s="260">
        <v>28.87</v>
      </c>
      <c r="P32" s="260">
        <v>46.44</v>
      </c>
      <c r="Q32" s="263" t="s">
        <v>373</v>
      </c>
      <c r="R32" s="263" t="s">
        <v>373</v>
      </c>
      <c r="S32" s="85" t="s">
        <v>941</v>
      </c>
      <c r="T32" s="266" t="s">
        <v>24</v>
      </c>
      <c r="U32" s="57">
        <v>72</v>
      </c>
      <c r="V32" s="58">
        <v>2.7</v>
      </c>
      <c r="W32" s="267">
        <v>28.8</v>
      </c>
      <c r="X32" s="263" t="s">
        <v>373</v>
      </c>
      <c r="Y32" s="263" t="s">
        <v>373</v>
      </c>
      <c r="Z32" s="263" t="s">
        <v>373</v>
      </c>
      <c r="AA32" s="59" t="s">
        <v>883</v>
      </c>
    </row>
    <row r="33" spans="1:27" ht="38.25" x14ac:dyDescent="0.2">
      <c r="A33" s="59" t="s">
        <v>877</v>
      </c>
      <c r="B33" s="253" t="s">
        <v>942</v>
      </c>
      <c r="C33" s="57" t="s">
        <v>927</v>
      </c>
      <c r="D33" s="85" t="s">
        <v>943</v>
      </c>
      <c r="E33" s="254" t="s">
        <v>24</v>
      </c>
      <c r="F33" s="73">
        <v>27</v>
      </c>
      <c r="G33" s="58">
        <v>28</v>
      </c>
      <c r="H33" s="253">
        <v>160</v>
      </c>
      <c r="I33" s="256">
        <v>2.7</v>
      </c>
      <c r="J33" s="268">
        <v>100193</v>
      </c>
      <c r="K33" s="258" t="s">
        <v>929</v>
      </c>
      <c r="L33" s="256">
        <v>19.940000000000001</v>
      </c>
      <c r="M33" s="259">
        <v>1.4477</v>
      </c>
      <c r="N33" s="260">
        <v>28.87</v>
      </c>
      <c r="P33" s="260">
        <v>51.84</v>
      </c>
      <c r="Q33" s="263" t="s">
        <v>373</v>
      </c>
      <c r="R33" s="263" t="s">
        <v>373</v>
      </c>
      <c r="S33" s="263" t="s">
        <v>373</v>
      </c>
      <c r="T33" s="263" t="s">
        <v>373</v>
      </c>
      <c r="U33" s="263" t="s">
        <v>373</v>
      </c>
      <c r="V33" s="264" t="s">
        <v>373</v>
      </c>
      <c r="W33" s="265" t="s">
        <v>373</v>
      </c>
      <c r="X33" s="263" t="s">
        <v>373</v>
      </c>
      <c r="Y33" s="263" t="s">
        <v>373</v>
      </c>
      <c r="Z33" s="263" t="s">
        <v>373</v>
      </c>
      <c r="AA33" s="59" t="s">
        <v>883</v>
      </c>
    </row>
    <row r="34" spans="1:27" ht="38.25" x14ac:dyDescent="0.2">
      <c r="A34" s="59" t="s">
        <v>877</v>
      </c>
      <c r="B34" s="253" t="s">
        <v>944</v>
      </c>
      <c r="C34" s="57" t="s">
        <v>879</v>
      </c>
      <c r="D34" s="85" t="s">
        <v>945</v>
      </c>
      <c r="E34" s="254" t="s">
        <v>24</v>
      </c>
      <c r="F34" s="73">
        <v>27</v>
      </c>
      <c r="G34" s="58">
        <v>28</v>
      </c>
      <c r="H34" s="253">
        <v>160</v>
      </c>
      <c r="I34" s="256">
        <v>2.7</v>
      </c>
      <c r="J34" s="257">
        <v>100154</v>
      </c>
      <c r="K34" s="258" t="s">
        <v>881</v>
      </c>
      <c r="L34" s="256">
        <v>21.8</v>
      </c>
      <c r="M34" s="259">
        <v>2.6869999999999998</v>
      </c>
      <c r="N34" s="260">
        <v>58.58</v>
      </c>
      <c r="P34" s="260">
        <v>46.44</v>
      </c>
      <c r="Q34" s="263" t="s">
        <v>373</v>
      </c>
      <c r="R34" s="263" t="s">
        <v>373</v>
      </c>
      <c r="S34" s="263" t="s">
        <v>373</v>
      </c>
      <c r="T34" s="263" t="s">
        <v>373</v>
      </c>
      <c r="U34" s="263" t="s">
        <v>373</v>
      </c>
      <c r="V34" s="264" t="s">
        <v>373</v>
      </c>
      <c r="W34" s="265" t="s">
        <v>373</v>
      </c>
      <c r="X34" s="263" t="s">
        <v>373</v>
      </c>
      <c r="Y34" s="263" t="s">
        <v>373</v>
      </c>
      <c r="Z34" s="263" t="s">
        <v>373</v>
      </c>
      <c r="AA34" s="59" t="s">
        <v>883</v>
      </c>
    </row>
    <row r="35" spans="1:27" ht="38.25" x14ac:dyDescent="0.2">
      <c r="A35" s="59" t="s">
        <v>877</v>
      </c>
      <c r="B35" s="253" t="s">
        <v>946</v>
      </c>
      <c r="C35" s="57" t="s">
        <v>879</v>
      </c>
      <c r="D35" s="85" t="s">
        <v>947</v>
      </c>
      <c r="E35" s="254" t="s">
        <v>24</v>
      </c>
      <c r="F35" s="73">
        <v>31.25</v>
      </c>
      <c r="G35" s="58">
        <v>32.25</v>
      </c>
      <c r="H35" s="253">
        <v>200</v>
      </c>
      <c r="I35" s="256">
        <v>2.5</v>
      </c>
      <c r="J35" s="257">
        <v>100154</v>
      </c>
      <c r="K35" s="258" t="s">
        <v>881</v>
      </c>
      <c r="L35" s="256">
        <v>33.200000000000003</v>
      </c>
      <c r="M35" s="259">
        <v>2.6869999999999998</v>
      </c>
      <c r="N35" s="260">
        <v>89.21</v>
      </c>
      <c r="P35" s="260">
        <v>41.56</v>
      </c>
      <c r="Q35" s="263" t="s">
        <v>373</v>
      </c>
      <c r="R35" s="263" t="s">
        <v>373</v>
      </c>
      <c r="S35" s="85" t="s">
        <v>948</v>
      </c>
      <c r="T35" s="266" t="s">
        <v>24</v>
      </c>
      <c r="U35" s="57">
        <v>240</v>
      </c>
      <c r="V35" s="58">
        <v>2.25</v>
      </c>
      <c r="W35" s="267">
        <v>90.11</v>
      </c>
      <c r="X35" s="263" t="s">
        <v>373</v>
      </c>
      <c r="Y35" s="263" t="s">
        <v>373</v>
      </c>
      <c r="Z35" s="263" t="s">
        <v>373</v>
      </c>
      <c r="AA35" s="59" t="s">
        <v>883</v>
      </c>
    </row>
    <row r="36" spans="1:27" ht="38.25" x14ac:dyDescent="0.2">
      <c r="A36" s="59" t="s">
        <v>877</v>
      </c>
      <c r="B36" s="253" t="s">
        <v>949</v>
      </c>
      <c r="C36" s="57" t="s">
        <v>879</v>
      </c>
      <c r="D36" s="85" t="s">
        <v>950</v>
      </c>
      <c r="E36" s="254" t="s">
        <v>24</v>
      </c>
      <c r="F36" s="73">
        <v>30</v>
      </c>
      <c r="G36" s="58">
        <v>31</v>
      </c>
      <c r="H36" s="253">
        <v>400</v>
      </c>
      <c r="I36" s="256">
        <v>1.2</v>
      </c>
      <c r="J36" s="257">
        <v>100154</v>
      </c>
      <c r="K36" s="258" t="s">
        <v>881</v>
      </c>
      <c r="L36" s="256">
        <v>41.8</v>
      </c>
      <c r="M36" s="259">
        <v>2.6869999999999998</v>
      </c>
      <c r="N36" s="260">
        <v>112.32</v>
      </c>
      <c r="P36" s="260">
        <v>41</v>
      </c>
      <c r="Q36" s="263" t="s">
        <v>373</v>
      </c>
      <c r="R36" s="263" t="s">
        <v>373</v>
      </c>
      <c r="S36" s="263" t="s">
        <v>373</v>
      </c>
      <c r="T36" s="263" t="s">
        <v>373</v>
      </c>
      <c r="U36" s="263" t="s">
        <v>373</v>
      </c>
      <c r="V36" s="264" t="s">
        <v>373</v>
      </c>
      <c r="W36" s="265" t="s">
        <v>373</v>
      </c>
      <c r="X36" s="263" t="s">
        <v>373</v>
      </c>
      <c r="Y36" s="263" t="s">
        <v>373</v>
      </c>
      <c r="Z36" s="263" t="s">
        <v>373</v>
      </c>
      <c r="AA36" s="59" t="s">
        <v>883</v>
      </c>
    </row>
    <row r="37" spans="1:27" ht="38.25" x14ac:dyDescent="0.2">
      <c r="A37" s="59" t="s">
        <v>877</v>
      </c>
      <c r="B37" s="253" t="s">
        <v>951</v>
      </c>
      <c r="C37" s="57" t="s">
        <v>927</v>
      </c>
      <c r="D37" s="85" t="s">
        <v>952</v>
      </c>
      <c r="E37" s="254" t="s">
        <v>24</v>
      </c>
      <c r="F37" s="73">
        <v>30</v>
      </c>
      <c r="G37" s="58">
        <v>31</v>
      </c>
      <c r="H37" s="253">
        <v>400</v>
      </c>
      <c r="I37" s="256">
        <v>1.2</v>
      </c>
      <c r="J37" s="268">
        <v>100193</v>
      </c>
      <c r="K37" s="258" t="s">
        <v>929</v>
      </c>
      <c r="L37" s="256">
        <v>40</v>
      </c>
      <c r="M37" s="259">
        <v>1.4477</v>
      </c>
      <c r="N37" s="260">
        <v>57.97</v>
      </c>
      <c r="P37" s="260">
        <v>42</v>
      </c>
      <c r="Q37" s="263" t="s">
        <v>373</v>
      </c>
      <c r="R37" s="263" t="s">
        <v>373</v>
      </c>
      <c r="S37" s="85" t="s">
        <v>953</v>
      </c>
      <c r="T37" s="266" t="s">
        <v>24</v>
      </c>
      <c r="U37" s="57">
        <v>400</v>
      </c>
      <c r="V37" s="58">
        <v>1.2</v>
      </c>
      <c r="W37" s="267">
        <v>101.4</v>
      </c>
      <c r="X37" s="263" t="s">
        <v>373</v>
      </c>
      <c r="Y37" s="263" t="s">
        <v>373</v>
      </c>
      <c r="Z37" s="263" t="s">
        <v>373</v>
      </c>
      <c r="AA37" s="59" t="s">
        <v>883</v>
      </c>
    </row>
    <row r="38" spans="1:27" ht="38.25" x14ac:dyDescent="0.2">
      <c r="A38" s="59" t="s">
        <v>877</v>
      </c>
      <c r="B38" s="253" t="s">
        <v>954</v>
      </c>
      <c r="C38" s="57" t="s">
        <v>879</v>
      </c>
      <c r="D38" s="85" t="s">
        <v>955</v>
      </c>
      <c r="E38" s="254" t="s">
        <v>24</v>
      </c>
      <c r="F38" s="73" t="s">
        <v>894</v>
      </c>
      <c r="G38" s="58">
        <v>41</v>
      </c>
      <c r="H38" s="253">
        <v>284</v>
      </c>
      <c r="I38" s="256">
        <v>2.25</v>
      </c>
      <c r="J38" s="257">
        <v>100154</v>
      </c>
      <c r="K38" s="258" t="s">
        <v>881</v>
      </c>
      <c r="L38" s="256">
        <v>37.979999999999997</v>
      </c>
      <c r="M38" s="259">
        <v>2.6869999999999998</v>
      </c>
      <c r="N38" s="260">
        <v>102.05</v>
      </c>
      <c r="P38" s="260">
        <v>52.4</v>
      </c>
      <c r="Q38" s="263" t="s">
        <v>373</v>
      </c>
      <c r="R38" s="263" t="s">
        <v>373</v>
      </c>
      <c r="S38" s="85" t="s">
        <v>956</v>
      </c>
      <c r="T38" s="266" t="s">
        <v>24</v>
      </c>
      <c r="U38" s="57">
        <v>284</v>
      </c>
      <c r="V38" s="58">
        <v>2.25</v>
      </c>
      <c r="W38" s="267">
        <v>111.2</v>
      </c>
      <c r="X38" s="263" t="s">
        <v>373</v>
      </c>
      <c r="Y38" s="263" t="s">
        <v>373</v>
      </c>
      <c r="Z38" s="263" t="s">
        <v>373</v>
      </c>
      <c r="AA38" s="59" t="s">
        <v>883</v>
      </c>
    </row>
    <row r="39" spans="1:27" ht="38.25" x14ac:dyDescent="0.2">
      <c r="A39" s="59" t="s">
        <v>877</v>
      </c>
      <c r="B39" s="253" t="s">
        <v>957</v>
      </c>
      <c r="C39" s="57" t="s">
        <v>879</v>
      </c>
      <c r="D39" s="85" t="s">
        <v>958</v>
      </c>
      <c r="E39" s="254" t="s">
        <v>24</v>
      </c>
      <c r="F39" s="73" t="s">
        <v>894</v>
      </c>
      <c r="G39" s="58">
        <v>41</v>
      </c>
      <c r="H39" s="253">
        <v>284</v>
      </c>
      <c r="I39" s="256">
        <v>2.25</v>
      </c>
      <c r="J39" s="257">
        <v>100154</v>
      </c>
      <c r="K39" s="258" t="s">
        <v>881</v>
      </c>
      <c r="L39" s="256">
        <v>52.11</v>
      </c>
      <c r="M39" s="259">
        <v>2.6869999999999998</v>
      </c>
      <c r="N39" s="260">
        <v>140.02000000000001</v>
      </c>
      <c r="P39" s="260">
        <v>54</v>
      </c>
      <c r="Q39" s="263" t="s">
        <v>373</v>
      </c>
      <c r="R39" s="263" t="s">
        <v>373</v>
      </c>
      <c r="S39" s="263" t="s">
        <v>373</v>
      </c>
      <c r="T39" s="263" t="s">
        <v>373</v>
      </c>
      <c r="U39" s="263" t="s">
        <v>373</v>
      </c>
      <c r="V39" s="264" t="s">
        <v>373</v>
      </c>
      <c r="W39" s="265" t="s">
        <v>373</v>
      </c>
      <c r="X39" s="263" t="s">
        <v>373</v>
      </c>
      <c r="Y39" s="263" t="s">
        <v>373</v>
      </c>
      <c r="Z39" s="263" t="s">
        <v>373</v>
      </c>
      <c r="AA39" s="59" t="s">
        <v>883</v>
      </c>
    </row>
    <row r="40" spans="1:27" ht="38.25" x14ac:dyDescent="0.2">
      <c r="A40" s="59" t="s">
        <v>877</v>
      </c>
      <c r="B40" s="253" t="s">
        <v>959</v>
      </c>
      <c r="C40" s="57" t="s">
        <v>879</v>
      </c>
      <c r="D40" s="85" t="s">
        <v>960</v>
      </c>
      <c r="E40" s="254" t="s">
        <v>24</v>
      </c>
      <c r="F40" s="73" t="s">
        <v>961</v>
      </c>
      <c r="G40" s="58">
        <v>31</v>
      </c>
      <c r="H40" s="253">
        <v>90</v>
      </c>
      <c r="I40" s="256">
        <v>5.33</v>
      </c>
      <c r="J40" s="257">
        <v>100154</v>
      </c>
      <c r="K40" s="258" t="s">
        <v>881</v>
      </c>
      <c r="L40" s="256">
        <v>15.81</v>
      </c>
      <c r="M40" s="259">
        <v>2.6869999999999998</v>
      </c>
      <c r="N40" s="260">
        <v>42.48</v>
      </c>
      <c r="P40" s="260">
        <v>33.6</v>
      </c>
      <c r="Q40" s="263" t="s">
        <v>373</v>
      </c>
      <c r="R40" s="263" t="s">
        <v>373</v>
      </c>
      <c r="S40" s="85" t="s">
        <v>962</v>
      </c>
      <c r="T40" s="266" t="s">
        <v>24</v>
      </c>
      <c r="U40" s="57">
        <v>90</v>
      </c>
      <c r="V40" s="58">
        <v>5.33</v>
      </c>
      <c r="W40" s="267">
        <v>74.7</v>
      </c>
      <c r="X40" s="263" t="s">
        <v>373</v>
      </c>
      <c r="Y40" s="263" t="s">
        <v>373</v>
      </c>
      <c r="Z40" s="263" t="s">
        <v>373</v>
      </c>
      <c r="AA40" s="59" t="s">
        <v>883</v>
      </c>
    </row>
    <row r="41" spans="1:27" ht="38.25" x14ac:dyDescent="0.2">
      <c r="A41" s="59" t="s">
        <v>877</v>
      </c>
      <c r="B41" s="253" t="s">
        <v>963</v>
      </c>
      <c r="C41" s="57" t="s">
        <v>879</v>
      </c>
      <c r="D41" s="85" t="s">
        <v>964</v>
      </c>
      <c r="E41" s="254" t="s">
        <v>24</v>
      </c>
      <c r="F41" s="73" t="s">
        <v>961</v>
      </c>
      <c r="G41" s="58">
        <v>31</v>
      </c>
      <c r="H41" s="253">
        <v>158</v>
      </c>
      <c r="I41" s="256">
        <v>3.03</v>
      </c>
      <c r="J41" s="257">
        <v>100154</v>
      </c>
      <c r="K41" s="258" t="s">
        <v>881</v>
      </c>
      <c r="L41" s="256">
        <v>16.47</v>
      </c>
      <c r="M41" s="259">
        <v>2.6869999999999998</v>
      </c>
      <c r="N41" s="260">
        <v>44.25</v>
      </c>
      <c r="P41" s="260">
        <v>32.1</v>
      </c>
      <c r="Q41" s="263" t="s">
        <v>373</v>
      </c>
      <c r="R41" s="263" t="s">
        <v>373</v>
      </c>
      <c r="S41" s="85" t="s">
        <v>965</v>
      </c>
      <c r="T41" s="266" t="s">
        <v>24</v>
      </c>
      <c r="U41" s="263">
        <v>158</v>
      </c>
      <c r="V41" s="263">
        <v>3.03</v>
      </c>
      <c r="W41" s="265">
        <v>74.7</v>
      </c>
      <c r="X41" s="263" t="s">
        <v>373</v>
      </c>
      <c r="Y41" s="263" t="s">
        <v>373</v>
      </c>
      <c r="Z41" s="263" t="s">
        <v>373</v>
      </c>
      <c r="AA41" s="59" t="s">
        <v>883</v>
      </c>
    </row>
    <row r="42" spans="1:27" ht="38.25" x14ac:dyDescent="0.2">
      <c r="A42" s="59" t="s">
        <v>877</v>
      </c>
      <c r="B42" s="253" t="s">
        <v>966</v>
      </c>
      <c r="C42" s="57" t="s">
        <v>879</v>
      </c>
      <c r="D42" s="85" t="s">
        <v>967</v>
      </c>
      <c r="E42" s="254" t="s">
        <v>24</v>
      </c>
      <c r="F42" s="73">
        <v>30</v>
      </c>
      <c r="G42" s="58">
        <v>31</v>
      </c>
      <c r="H42" s="253">
        <v>160</v>
      </c>
      <c r="I42" s="256">
        <v>3</v>
      </c>
      <c r="J42" s="257">
        <v>100154</v>
      </c>
      <c r="K42" s="258" t="s">
        <v>881</v>
      </c>
      <c r="L42" s="256">
        <v>29.41</v>
      </c>
      <c r="M42" s="259">
        <v>2.6869999999999998</v>
      </c>
      <c r="N42" s="260">
        <v>79.02</v>
      </c>
      <c r="P42" s="260">
        <v>48.9</v>
      </c>
      <c r="Q42" s="263" t="s">
        <v>373</v>
      </c>
      <c r="R42" s="263" t="s">
        <v>373</v>
      </c>
      <c r="S42" s="85" t="s">
        <v>968</v>
      </c>
      <c r="T42" s="266" t="s">
        <v>24</v>
      </c>
      <c r="U42" s="57">
        <v>160</v>
      </c>
      <c r="V42" s="58">
        <v>3</v>
      </c>
      <c r="W42" s="267">
        <v>99.3</v>
      </c>
      <c r="X42" s="263" t="s">
        <v>373</v>
      </c>
      <c r="Y42" s="263" t="s">
        <v>373</v>
      </c>
      <c r="Z42" s="263" t="s">
        <v>373</v>
      </c>
      <c r="AA42" s="59" t="s">
        <v>883</v>
      </c>
    </row>
    <row r="43" spans="1:27" ht="38.25" x14ac:dyDescent="0.2">
      <c r="A43" s="59" t="s">
        <v>877</v>
      </c>
      <c r="B43" s="253" t="s">
        <v>969</v>
      </c>
      <c r="C43" s="57" t="s">
        <v>879</v>
      </c>
      <c r="D43" s="85" t="s">
        <v>970</v>
      </c>
      <c r="E43" s="254" t="s">
        <v>24</v>
      </c>
      <c r="F43" s="73">
        <v>20.48</v>
      </c>
      <c r="G43" s="58">
        <v>21.48</v>
      </c>
      <c r="H43" s="253">
        <v>144</v>
      </c>
      <c r="I43" s="256">
        <v>2.2749999999999999</v>
      </c>
      <c r="J43" s="257">
        <v>100154</v>
      </c>
      <c r="K43" s="258" t="s">
        <v>881</v>
      </c>
      <c r="L43" s="256">
        <v>14.98</v>
      </c>
      <c r="M43" s="259">
        <v>2.6869999999999998</v>
      </c>
      <c r="N43" s="260">
        <v>40.25</v>
      </c>
      <c r="P43" s="260">
        <v>47.14</v>
      </c>
      <c r="Q43" s="263" t="s">
        <v>373</v>
      </c>
      <c r="R43" s="263" t="s">
        <v>373</v>
      </c>
      <c r="S43" s="263" t="s">
        <v>373</v>
      </c>
      <c r="T43" s="263" t="s">
        <v>373</v>
      </c>
      <c r="U43" s="263" t="s">
        <v>373</v>
      </c>
      <c r="V43" s="264" t="s">
        <v>373</v>
      </c>
      <c r="W43" s="265" t="s">
        <v>373</v>
      </c>
      <c r="X43" s="263" t="s">
        <v>373</v>
      </c>
      <c r="Y43" s="263" t="s">
        <v>373</v>
      </c>
      <c r="Z43" s="263" t="s">
        <v>373</v>
      </c>
      <c r="AA43" s="59" t="s">
        <v>883</v>
      </c>
    </row>
    <row r="44" spans="1:27" ht="25.5" x14ac:dyDescent="0.2">
      <c r="A44" s="59" t="s">
        <v>877</v>
      </c>
      <c r="B44" s="253" t="s">
        <v>971</v>
      </c>
      <c r="C44" s="57" t="s">
        <v>879</v>
      </c>
      <c r="D44" s="85" t="s">
        <v>972</v>
      </c>
      <c r="E44" s="254" t="s">
        <v>24</v>
      </c>
      <c r="F44" s="73">
        <v>20.48</v>
      </c>
      <c r="G44" s="58">
        <v>21.48</v>
      </c>
      <c r="H44" s="253">
        <v>72</v>
      </c>
      <c r="I44" s="256">
        <v>4.55</v>
      </c>
      <c r="J44" s="257">
        <v>100154</v>
      </c>
      <c r="K44" s="258" t="s">
        <v>881</v>
      </c>
      <c r="L44" s="256">
        <v>14.98</v>
      </c>
      <c r="M44" s="259">
        <v>2.6869999999999998</v>
      </c>
      <c r="N44" s="260">
        <v>40.25</v>
      </c>
      <c r="P44" s="260"/>
      <c r="Q44" s="263"/>
      <c r="R44" s="263"/>
      <c r="S44" s="263"/>
      <c r="T44" s="263"/>
      <c r="U44" s="263"/>
      <c r="V44" s="264"/>
      <c r="W44" s="265"/>
      <c r="X44" s="263"/>
      <c r="Y44" s="263"/>
      <c r="Z44" s="263"/>
      <c r="AA44" s="59"/>
    </row>
    <row r="45" spans="1:27" ht="38.25" x14ac:dyDescent="0.2">
      <c r="A45" s="59"/>
      <c r="B45" s="253"/>
      <c r="C45" s="57"/>
      <c r="D45" s="85"/>
      <c r="E45" s="254"/>
      <c r="F45" s="73"/>
      <c r="G45" s="58"/>
      <c r="H45" s="253"/>
      <c r="I45" s="256"/>
      <c r="J45" s="257">
        <v>100036</v>
      </c>
      <c r="K45" s="258" t="s">
        <v>973</v>
      </c>
      <c r="L45" s="256">
        <v>1.1299999999999999</v>
      </c>
      <c r="M45" s="259">
        <v>1.7956000000000001</v>
      </c>
      <c r="N45" s="260">
        <v>2.0299999999999998</v>
      </c>
      <c r="P45" s="260">
        <v>44.24</v>
      </c>
      <c r="Q45" s="263" t="s">
        <v>373</v>
      </c>
      <c r="R45" s="263" t="s">
        <v>373</v>
      </c>
      <c r="S45" s="263" t="s">
        <v>373</v>
      </c>
      <c r="T45" s="263" t="s">
        <v>373</v>
      </c>
      <c r="U45" s="263" t="s">
        <v>373</v>
      </c>
      <c r="V45" s="264" t="s">
        <v>373</v>
      </c>
      <c r="W45" s="265" t="s">
        <v>373</v>
      </c>
      <c r="X45" s="263" t="s">
        <v>373</v>
      </c>
      <c r="Y45" s="263" t="s">
        <v>373</v>
      </c>
      <c r="Z45" s="263" t="s">
        <v>373</v>
      </c>
      <c r="AA45" s="59" t="s">
        <v>883</v>
      </c>
    </row>
    <row r="46" spans="1:27" ht="38.25" x14ac:dyDescent="0.2">
      <c r="A46" s="59" t="s">
        <v>877</v>
      </c>
      <c r="B46" s="253" t="s">
        <v>974</v>
      </c>
      <c r="C46" s="57" t="s">
        <v>879</v>
      </c>
      <c r="D46" s="85" t="s">
        <v>975</v>
      </c>
      <c r="E46" s="254" t="s">
        <v>24</v>
      </c>
      <c r="F46" s="73">
        <v>19.690000000000001</v>
      </c>
      <c r="G46" s="58">
        <v>20.69</v>
      </c>
      <c r="H46" s="253">
        <v>75</v>
      </c>
      <c r="I46" s="256">
        <v>4.2</v>
      </c>
      <c r="J46" s="257">
        <v>100154</v>
      </c>
      <c r="K46" s="258" t="s">
        <v>881</v>
      </c>
      <c r="L46" s="256">
        <v>10.64</v>
      </c>
      <c r="M46" s="259">
        <v>2.6869999999999998</v>
      </c>
      <c r="N46" s="260">
        <v>28.59</v>
      </c>
      <c r="P46" s="260">
        <v>49.57</v>
      </c>
      <c r="Q46" s="263" t="s">
        <v>373</v>
      </c>
      <c r="R46" s="263" t="s">
        <v>373</v>
      </c>
      <c r="S46" s="263" t="s">
        <v>373</v>
      </c>
      <c r="T46" s="263" t="s">
        <v>373</v>
      </c>
      <c r="U46" s="263" t="s">
        <v>373</v>
      </c>
      <c r="V46" s="264" t="s">
        <v>373</v>
      </c>
      <c r="W46" s="265" t="s">
        <v>373</v>
      </c>
      <c r="X46" s="263" t="s">
        <v>373</v>
      </c>
      <c r="Y46" s="263" t="s">
        <v>373</v>
      </c>
      <c r="Z46" s="263" t="s">
        <v>373</v>
      </c>
      <c r="AA46" s="59" t="s">
        <v>883</v>
      </c>
    </row>
    <row r="47" spans="1:27" ht="38.25" x14ac:dyDescent="0.2">
      <c r="A47" s="59" t="s">
        <v>877</v>
      </c>
      <c r="B47" s="253" t="s">
        <v>976</v>
      </c>
      <c r="C47" s="57" t="s">
        <v>879</v>
      </c>
      <c r="D47" s="85" t="s">
        <v>977</v>
      </c>
      <c r="E47" s="254" t="s">
        <v>24</v>
      </c>
      <c r="F47" s="73">
        <v>20.48</v>
      </c>
      <c r="G47" s="58">
        <v>21.48</v>
      </c>
      <c r="H47" s="253">
        <v>72</v>
      </c>
      <c r="I47" s="256">
        <v>4.55</v>
      </c>
      <c r="J47" s="257">
        <v>100154</v>
      </c>
      <c r="K47" s="258" t="s">
        <v>881</v>
      </c>
      <c r="L47" s="256">
        <v>14.98</v>
      </c>
      <c r="M47" s="259">
        <v>2.6869999999999998</v>
      </c>
      <c r="N47" s="260">
        <v>40.25</v>
      </c>
      <c r="P47" s="260">
        <v>45.15</v>
      </c>
      <c r="Q47" s="263" t="s">
        <v>373</v>
      </c>
      <c r="R47" s="263" t="s">
        <v>373</v>
      </c>
      <c r="S47" s="85" t="s">
        <v>978</v>
      </c>
      <c r="T47" s="266" t="s">
        <v>24</v>
      </c>
      <c r="U47" s="57">
        <v>72</v>
      </c>
      <c r="V47" s="58">
        <v>4.45</v>
      </c>
      <c r="W47" s="267">
        <v>61.34</v>
      </c>
      <c r="X47" s="263" t="s">
        <v>373</v>
      </c>
      <c r="Y47" s="263" t="s">
        <v>373</v>
      </c>
      <c r="Z47" s="263" t="s">
        <v>373</v>
      </c>
      <c r="AA47" s="59" t="s">
        <v>883</v>
      </c>
    </row>
    <row r="48" spans="1:27" ht="38.25" x14ac:dyDescent="0.2">
      <c r="A48" s="59" t="s">
        <v>877</v>
      </c>
      <c r="B48" s="253" t="s">
        <v>979</v>
      </c>
      <c r="C48" s="57" t="s">
        <v>879</v>
      </c>
      <c r="D48" s="85" t="s">
        <v>980</v>
      </c>
      <c r="E48" s="254" t="s">
        <v>24</v>
      </c>
      <c r="F48" s="73">
        <v>19.920000000000002</v>
      </c>
      <c r="G48" s="58">
        <v>20.92</v>
      </c>
      <c r="H48" s="253">
        <v>75</v>
      </c>
      <c r="I48" s="256">
        <v>4.25</v>
      </c>
      <c r="J48" s="257">
        <v>100154</v>
      </c>
      <c r="K48" s="258" t="s">
        <v>881</v>
      </c>
      <c r="L48" s="256">
        <v>12.83</v>
      </c>
      <c r="M48" s="259">
        <v>2.6869999999999998</v>
      </c>
      <c r="N48" s="260">
        <v>34.47</v>
      </c>
      <c r="P48" s="260">
        <v>42.03</v>
      </c>
      <c r="Q48" s="263" t="s">
        <v>373</v>
      </c>
      <c r="R48" s="263" t="s">
        <v>373</v>
      </c>
      <c r="S48" s="263" t="s">
        <v>373</v>
      </c>
      <c r="T48" s="263" t="s">
        <v>373</v>
      </c>
      <c r="U48" s="263" t="s">
        <v>373</v>
      </c>
      <c r="V48" s="264" t="s">
        <v>373</v>
      </c>
      <c r="W48" s="265" t="s">
        <v>373</v>
      </c>
      <c r="X48" s="263" t="s">
        <v>373</v>
      </c>
      <c r="Y48" s="263" t="s">
        <v>373</v>
      </c>
      <c r="Z48" s="263" t="s">
        <v>373</v>
      </c>
      <c r="AA48" s="59" t="s">
        <v>883</v>
      </c>
    </row>
    <row r="49" spans="1:27" ht="38.25" x14ac:dyDescent="0.2">
      <c r="A49" s="59" t="s">
        <v>877</v>
      </c>
      <c r="B49" s="253" t="s">
        <v>981</v>
      </c>
      <c r="C49" s="57" t="s">
        <v>879</v>
      </c>
      <c r="D49" s="85" t="s">
        <v>982</v>
      </c>
      <c r="E49" s="254" t="s">
        <v>24</v>
      </c>
      <c r="F49" s="73">
        <v>22.05</v>
      </c>
      <c r="G49" s="58">
        <v>23.05</v>
      </c>
      <c r="H49" s="253">
        <v>144</v>
      </c>
      <c r="I49" s="256">
        <v>2.4500000000000002</v>
      </c>
      <c r="J49" s="257">
        <v>100154</v>
      </c>
      <c r="K49" s="258" t="s">
        <v>881</v>
      </c>
      <c r="L49" s="256">
        <v>14.71</v>
      </c>
      <c r="M49" s="259">
        <v>2.6869999999999998</v>
      </c>
      <c r="N49" s="260">
        <v>39.53</v>
      </c>
      <c r="P49" s="260">
        <v>56.01</v>
      </c>
      <c r="Q49" s="263" t="s">
        <v>373</v>
      </c>
      <c r="R49" s="263" t="s">
        <v>373</v>
      </c>
      <c r="S49" s="263" t="s">
        <v>373</v>
      </c>
      <c r="T49" s="263" t="s">
        <v>373</v>
      </c>
      <c r="U49" s="263" t="s">
        <v>373</v>
      </c>
      <c r="V49" s="264" t="s">
        <v>373</v>
      </c>
      <c r="W49" s="265" t="s">
        <v>373</v>
      </c>
      <c r="X49" s="263" t="s">
        <v>373</v>
      </c>
      <c r="Y49" s="263" t="s">
        <v>373</v>
      </c>
      <c r="Z49" s="263" t="s">
        <v>373</v>
      </c>
      <c r="AA49" s="59" t="s">
        <v>883</v>
      </c>
    </row>
    <row r="50" spans="1:27" ht="38.25" x14ac:dyDescent="0.2">
      <c r="A50" s="59" t="s">
        <v>877</v>
      </c>
      <c r="B50" s="253" t="s">
        <v>983</v>
      </c>
      <c r="C50" s="57" t="s">
        <v>879</v>
      </c>
      <c r="D50" s="85" t="s">
        <v>984</v>
      </c>
      <c r="E50" s="254" t="s">
        <v>24</v>
      </c>
      <c r="F50" s="73">
        <v>20.25</v>
      </c>
      <c r="G50" s="58">
        <v>21.25</v>
      </c>
      <c r="H50" s="253">
        <v>144</v>
      </c>
      <c r="I50" s="256">
        <v>2.25</v>
      </c>
      <c r="J50" s="257">
        <v>100154</v>
      </c>
      <c r="K50" s="258" t="s">
        <v>881</v>
      </c>
      <c r="L50" s="256">
        <v>9.8699999999999992</v>
      </c>
      <c r="M50" s="259">
        <v>2.6869999999999998</v>
      </c>
      <c r="N50" s="260">
        <v>26.52</v>
      </c>
      <c r="P50" s="260">
        <v>73.72</v>
      </c>
      <c r="Q50" s="263" t="s">
        <v>373</v>
      </c>
      <c r="R50" s="263" t="s">
        <v>373</v>
      </c>
      <c r="S50" s="263" t="s">
        <v>373</v>
      </c>
      <c r="T50" s="263" t="s">
        <v>373</v>
      </c>
      <c r="U50" s="263" t="s">
        <v>373</v>
      </c>
      <c r="V50" s="264" t="s">
        <v>373</v>
      </c>
      <c r="W50" s="265" t="s">
        <v>373</v>
      </c>
      <c r="X50" s="263" t="s">
        <v>373</v>
      </c>
      <c r="Y50" s="263" t="s">
        <v>373</v>
      </c>
      <c r="Z50" s="263" t="s">
        <v>373</v>
      </c>
      <c r="AA50" s="59" t="s">
        <v>883</v>
      </c>
    </row>
    <row r="51" spans="1:27" ht="38.25" x14ac:dyDescent="0.2">
      <c r="A51" s="59" t="s">
        <v>877</v>
      </c>
      <c r="B51" s="253" t="s">
        <v>985</v>
      </c>
      <c r="C51" s="57" t="s">
        <v>927</v>
      </c>
      <c r="D51" s="85" t="s">
        <v>986</v>
      </c>
      <c r="E51" s="254" t="s">
        <v>24</v>
      </c>
      <c r="F51" s="73">
        <v>22.05</v>
      </c>
      <c r="G51" s="58">
        <v>23.05</v>
      </c>
      <c r="H51" s="253">
        <v>144</v>
      </c>
      <c r="I51" s="256">
        <v>2.4500000000000002</v>
      </c>
      <c r="J51" s="268">
        <v>100193</v>
      </c>
      <c r="K51" s="258" t="s">
        <v>929</v>
      </c>
      <c r="L51" s="256">
        <v>18.53</v>
      </c>
      <c r="M51" s="259">
        <v>1.4477</v>
      </c>
      <c r="N51" s="260">
        <v>26.83</v>
      </c>
      <c r="P51" s="260">
        <v>56.01</v>
      </c>
      <c r="Q51" s="263" t="s">
        <v>373</v>
      </c>
      <c r="R51" s="263" t="s">
        <v>373</v>
      </c>
      <c r="S51" s="263" t="s">
        <v>373</v>
      </c>
      <c r="T51" s="263" t="s">
        <v>373</v>
      </c>
      <c r="U51" s="263" t="s">
        <v>373</v>
      </c>
      <c r="V51" s="264" t="s">
        <v>373</v>
      </c>
      <c r="W51" s="265" t="s">
        <v>373</v>
      </c>
      <c r="X51" s="263" t="s">
        <v>373</v>
      </c>
      <c r="Y51" s="263" t="s">
        <v>373</v>
      </c>
      <c r="Z51" s="263" t="s">
        <v>373</v>
      </c>
      <c r="AA51" s="59" t="s">
        <v>883</v>
      </c>
    </row>
    <row r="52" spans="1:27" ht="38.25" x14ac:dyDescent="0.2">
      <c r="A52" s="59" t="s">
        <v>877</v>
      </c>
      <c r="B52" s="253" t="s">
        <v>987</v>
      </c>
      <c r="C52" s="57" t="s">
        <v>927</v>
      </c>
      <c r="D52" s="85" t="s">
        <v>988</v>
      </c>
      <c r="E52" s="254" t="s">
        <v>24</v>
      </c>
      <c r="F52" s="73">
        <v>21.33</v>
      </c>
      <c r="G52" s="58">
        <v>22.33</v>
      </c>
      <c r="H52" s="253">
        <v>144</v>
      </c>
      <c r="I52" s="256">
        <v>2.37</v>
      </c>
      <c r="J52" s="268">
        <v>100193</v>
      </c>
      <c r="K52" s="258" t="s">
        <v>929</v>
      </c>
      <c r="L52" s="256">
        <v>19.3</v>
      </c>
      <c r="M52" s="259">
        <v>1.4477</v>
      </c>
      <c r="N52" s="260">
        <v>27.94</v>
      </c>
      <c r="P52" s="260">
        <v>68.47</v>
      </c>
      <c r="Q52" s="263" t="s">
        <v>373</v>
      </c>
      <c r="R52" s="263" t="s">
        <v>373</v>
      </c>
      <c r="S52" s="263" t="s">
        <v>373</v>
      </c>
      <c r="T52" s="263" t="s">
        <v>373</v>
      </c>
      <c r="U52" s="263" t="s">
        <v>373</v>
      </c>
      <c r="V52" s="264" t="s">
        <v>373</v>
      </c>
      <c r="W52" s="265" t="s">
        <v>373</v>
      </c>
      <c r="X52" s="263" t="s">
        <v>373</v>
      </c>
      <c r="Y52" s="263" t="s">
        <v>373</v>
      </c>
      <c r="Z52" s="263" t="s">
        <v>373</v>
      </c>
      <c r="AA52" s="59" t="s">
        <v>883</v>
      </c>
    </row>
  </sheetData>
  <protectedRanges>
    <protectedRange password="8F60" sqref="Z6" name="Calculations_40"/>
  </protectedRanges>
  <mergeCells count="1">
    <mergeCell ref="P5:Q5"/>
  </mergeCells>
  <conditionalFormatting sqref="D1:D6">
    <cfRule type="duplicateValues" dxfId="221" priority="2"/>
  </conditionalFormatting>
  <conditionalFormatting sqref="T6">
    <cfRule type="duplicateValues" dxfId="220" priority="1"/>
  </conditionalFormatting>
  <conditionalFormatting sqref="E1:E6">
    <cfRule type="duplicateValues" dxfId="219" priority="3"/>
  </conditionalFormatting>
  <conditionalFormatting sqref="T1:T5 S1:S6">
    <cfRule type="duplicateValues" dxfId="218" priority="4"/>
  </conditionalFormatting>
  <pageMargins left="0.25" right="0.25" top="0.25" bottom="0.25" header="0.3" footer="0.3"/>
  <pageSetup paperSize="5" scale="53" fitToHeight="0" orientation="landscape" r:id="rId1"/>
  <legacyDrawing r:id="rId2"/>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5416EB-371B-4166-A893-FDAB164BAC1D}">
  <dimension ref="A1:T55"/>
  <sheetViews>
    <sheetView zoomScale="89" zoomScaleNormal="89" workbookViewId="0">
      <pane xSplit="3" ySplit="6" topLeftCell="D7" activePane="bottomRight" state="frozen"/>
      <selection pane="topRight" activeCell="F1" sqref="F1"/>
      <selection pane="bottomLeft" activeCell="A7" sqref="A7"/>
      <selection pane="bottomRight" activeCell="D9" sqref="D9"/>
    </sheetView>
  </sheetViews>
  <sheetFormatPr defaultColWidth="9.140625" defaultRowHeight="12.75" x14ac:dyDescent="0.2"/>
  <cols>
    <col min="1" max="1" width="9.5703125" style="12" bestFit="1" customWidth="1"/>
    <col min="2" max="2" width="20.140625" style="12" customWidth="1"/>
    <col min="3" max="3" width="14" style="13" customWidth="1"/>
    <col min="4" max="5" width="10.140625" style="13" bestFit="1" customWidth="1"/>
    <col min="6" max="6" width="10.140625" style="13" customWidth="1"/>
    <col min="7" max="7" width="8.42578125" style="13" bestFit="1" customWidth="1"/>
    <col min="8" max="8" width="7.42578125" style="13" bestFit="1" customWidth="1"/>
    <col min="9" max="9" width="9.140625" style="13"/>
    <col min="10" max="10" width="22" style="13" bestFit="1" customWidth="1"/>
    <col min="11" max="11" width="20.85546875" style="13" customWidth="1"/>
    <col min="12" max="12" width="14.28515625" style="13" customWidth="1"/>
    <col min="13" max="13" width="11.42578125" style="13" customWidth="1"/>
    <col min="14" max="14" width="10.140625" style="15" bestFit="1" customWidth="1"/>
    <col min="15" max="16" width="8.5703125" style="14" bestFit="1" customWidth="1"/>
    <col min="17" max="17" width="5.85546875" style="17" customWidth="1"/>
    <col min="18" max="18" width="11.85546875" style="14" customWidth="1"/>
    <col min="19" max="19" width="15.85546875" style="14" bestFit="1" customWidth="1"/>
    <col min="20" max="20" width="17.42578125" style="13" customWidth="1"/>
    <col min="21" max="16384" width="9.140625" style="12"/>
  </cols>
  <sheetData>
    <row r="1" spans="1:20" s="22" customFormat="1" x14ac:dyDescent="0.2">
      <c r="A1" s="77"/>
      <c r="B1" s="282" t="s">
        <v>41</v>
      </c>
      <c r="C1" s="283"/>
      <c r="D1" s="282"/>
      <c r="E1" s="283"/>
      <c r="F1" s="283"/>
      <c r="G1" s="283"/>
      <c r="H1" s="283"/>
      <c r="I1" s="283"/>
      <c r="J1" s="283"/>
      <c r="K1" s="283"/>
      <c r="L1" s="283"/>
      <c r="M1" s="283"/>
      <c r="N1" s="284"/>
      <c r="O1" s="285"/>
      <c r="P1" s="285"/>
      <c r="Q1" s="286"/>
      <c r="R1" s="111"/>
      <c r="S1" s="84"/>
      <c r="T1" s="85"/>
    </row>
    <row r="2" spans="1:20" s="22" customFormat="1" x14ac:dyDescent="0.2">
      <c r="A2" s="86"/>
      <c r="B2" s="287" t="s">
        <v>40</v>
      </c>
      <c r="C2" s="288"/>
      <c r="D2" s="287"/>
      <c r="E2" s="289"/>
      <c r="F2" s="288"/>
      <c r="G2" s="288"/>
      <c r="H2" s="288"/>
      <c r="I2" s="288"/>
      <c r="J2" s="288"/>
      <c r="K2" s="288"/>
      <c r="L2" s="288"/>
      <c r="M2" s="288"/>
      <c r="N2" s="290"/>
      <c r="O2" s="291"/>
      <c r="P2" s="291"/>
      <c r="Q2" s="292"/>
      <c r="R2" s="84"/>
      <c r="S2" s="94"/>
      <c r="T2" s="57"/>
    </row>
    <row r="3" spans="1:20" s="22" customFormat="1" x14ac:dyDescent="0.2">
      <c r="A3" s="86"/>
      <c r="B3" s="293" t="s">
        <v>0</v>
      </c>
      <c r="C3" s="294"/>
      <c r="D3" s="293"/>
      <c r="E3" s="295"/>
      <c r="F3" s="294"/>
      <c r="G3" s="294"/>
      <c r="H3" s="294"/>
      <c r="I3" s="294"/>
      <c r="J3" s="294"/>
      <c r="K3" s="294"/>
      <c r="L3" s="294"/>
      <c r="M3" s="294"/>
      <c r="N3" s="296"/>
      <c r="O3" s="297"/>
      <c r="P3" s="297"/>
      <c r="Q3" s="298"/>
      <c r="R3" s="299"/>
      <c r="S3" s="94"/>
      <c r="T3" s="57"/>
    </row>
    <row r="4" spans="1:20" s="22" customFormat="1" ht="13.5" thickBot="1" x14ac:dyDescent="0.25">
      <c r="A4" s="86"/>
      <c r="B4" s="293"/>
      <c r="C4" s="294"/>
      <c r="D4" s="295"/>
      <c r="E4" s="294"/>
      <c r="F4" s="294"/>
      <c r="G4" s="294"/>
      <c r="H4" s="294"/>
      <c r="I4" s="294"/>
      <c r="J4" s="294"/>
      <c r="K4" s="294"/>
      <c r="L4" s="294"/>
      <c r="M4" s="294"/>
      <c r="N4" s="296"/>
      <c r="O4" s="297"/>
      <c r="P4" s="297"/>
      <c r="Q4" s="298"/>
      <c r="R4" s="299"/>
      <c r="S4" s="94"/>
      <c r="T4" s="57"/>
    </row>
    <row r="5" spans="1:20" ht="15.75" customHeight="1" x14ac:dyDescent="0.2">
      <c r="A5" s="26"/>
      <c r="B5" s="102"/>
      <c r="C5" s="300" t="s">
        <v>1</v>
      </c>
      <c r="D5" s="301"/>
      <c r="E5" s="302"/>
      <c r="F5" s="302"/>
      <c r="G5" s="302"/>
      <c r="H5" s="302"/>
      <c r="I5" s="302"/>
      <c r="J5" s="303"/>
      <c r="K5" s="303"/>
      <c r="L5" s="303"/>
      <c r="M5" s="303"/>
      <c r="N5" s="304"/>
      <c r="O5" s="305"/>
      <c r="P5" s="305"/>
      <c r="Q5" s="109"/>
      <c r="R5" s="306" t="s">
        <v>14</v>
      </c>
      <c r="S5" s="111"/>
      <c r="T5" s="27"/>
    </row>
    <row r="6" spans="1:20" ht="76.5" x14ac:dyDescent="0.2">
      <c r="A6" s="307" t="s">
        <v>3</v>
      </c>
      <c r="B6" s="308" t="s">
        <v>8</v>
      </c>
      <c r="C6" s="309" t="s">
        <v>18</v>
      </c>
      <c r="D6" s="310" t="s">
        <v>9</v>
      </c>
      <c r="E6" s="310" t="s">
        <v>5</v>
      </c>
      <c r="F6" s="310" t="s">
        <v>20</v>
      </c>
      <c r="G6" s="308" t="s">
        <v>37</v>
      </c>
      <c r="H6" s="310" t="s">
        <v>38</v>
      </c>
      <c r="I6" s="311" t="s">
        <v>10</v>
      </c>
      <c r="J6" s="310" t="s">
        <v>11</v>
      </c>
      <c r="K6" s="312" t="s">
        <v>989</v>
      </c>
      <c r="L6" s="313" t="s">
        <v>29</v>
      </c>
      <c r="M6" s="314" t="s">
        <v>30</v>
      </c>
      <c r="N6" s="315" t="s">
        <v>27</v>
      </c>
      <c r="O6" s="316" t="s">
        <v>12</v>
      </c>
      <c r="P6" s="316" t="s">
        <v>13</v>
      </c>
      <c r="Q6" s="317"/>
      <c r="R6" s="316" t="s">
        <v>16</v>
      </c>
      <c r="S6" s="316" t="s">
        <v>17</v>
      </c>
      <c r="T6" s="318" t="s">
        <v>7</v>
      </c>
    </row>
    <row r="7" spans="1:20" ht="54.95" customHeight="1" x14ac:dyDescent="0.2">
      <c r="A7" s="3" t="s">
        <v>990</v>
      </c>
      <c r="B7" s="44" t="s">
        <v>991</v>
      </c>
      <c r="C7" s="5" t="s">
        <v>992</v>
      </c>
      <c r="D7" s="5" t="s">
        <v>24</v>
      </c>
      <c r="E7" s="319">
        <v>30</v>
      </c>
      <c r="F7" s="319">
        <v>31</v>
      </c>
      <c r="G7" s="5">
        <v>240</v>
      </c>
      <c r="H7" s="320">
        <v>2</v>
      </c>
      <c r="I7" s="5">
        <v>110242</v>
      </c>
      <c r="J7" s="321" t="s">
        <v>993</v>
      </c>
      <c r="K7" s="322">
        <v>55.87</v>
      </c>
      <c r="L7" s="8" t="s">
        <v>373</v>
      </c>
      <c r="M7" s="8" t="s">
        <v>373</v>
      </c>
      <c r="N7" s="323">
        <v>10.59</v>
      </c>
      <c r="O7" s="324">
        <v>1.7956000000000001</v>
      </c>
      <c r="P7" s="325">
        <v>19.02</v>
      </c>
      <c r="Q7" s="11"/>
      <c r="R7" s="325">
        <v>19.02</v>
      </c>
      <c r="S7" s="8" t="s">
        <v>373</v>
      </c>
      <c r="T7" s="321" t="s">
        <v>994</v>
      </c>
    </row>
    <row r="8" spans="1:20" ht="54.95" customHeight="1" x14ac:dyDescent="0.2">
      <c r="A8" s="3" t="s">
        <v>990</v>
      </c>
      <c r="B8" s="44" t="s">
        <v>995</v>
      </c>
      <c r="C8" s="5" t="s">
        <v>996</v>
      </c>
      <c r="D8" s="5" t="s">
        <v>24</v>
      </c>
      <c r="E8" s="319">
        <v>30</v>
      </c>
      <c r="F8" s="319">
        <v>31</v>
      </c>
      <c r="G8" s="5">
        <v>240</v>
      </c>
      <c r="H8" s="320">
        <v>2</v>
      </c>
      <c r="I8" s="5">
        <v>110242</v>
      </c>
      <c r="J8" s="321" t="s">
        <v>993</v>
      </c>
      <c r="K8" s="322">
        <v>55.87</v>
      </c>
      <c r="L8" s="8" t="s">
        <v>373</v>
      </c>
      <c r="M8" s="8" t="s">
        <v>373</v>
      </c>
      <c r="N8" s="323">
        <v>10.59</v>
      </c>
      <c r="O8" s="324">
        <v>1.7956000000000001</v>
      </c>
      <c r="P8" s="325">
        <v>19.02</v>
      </c>
      <c r="Q8" s="11"/>
      <c r="R8" s="325">
        <v>19.02</v>
      </c>
      <c r="S8" s="8" t="s">
        <v>373</v>
      </c>
      <c r="T8" s="321" t="s">
        <v>994</v>
      </c>
    </row>
    <row r="9" spans="1:20" ht="54.95" customHeight="1" x14ac:dyDescent="0.2">
      <c r="A9" s="3" t="s">
        <v>990</v>
      </c>
      <c r="B9" s="44" t="s">
        <v>997</v>
      </c>
      <c r="C9" s="5" t="s">
        <v>998</v>
      </c>
      <c r="D9" s="5" t="s">
        <v>24</v>
      </c>
      <c r="E9" s="319">
        <v>30</v>
      </c>
      <c r="F9" s="319">
        <v>31</v>
      </c>
      <c r="G9" s="5">
        <v>80</v>
      </c>
      <c r="H9" s="320">
        <v>6</v>
      </c>
      <c r="I9" s="5">
        <v>110242</v>
      </c>
      <c r="J9" s="321" t="s">
        <v>993</v>
      </c>
      <c r="K9" s="322">
        <v>53.48</v>
      </c>
      <c r="L9" s="8" t="s">
        <v>373</v>
      </c>
      <c r="M9" s="8" t="s">
        <v>373</v>
      </c>
      <c r="N9" s="323">
        <v>6.65</v>
      </c>
      <c r="O9" s="324">
        <v>1.7956000000000001</v>
      </c>
      <c r="P9" s="325">
        <v>11.94</v>
      </c>
      <c r="Q9" s="11"/>
      <c r="R9" s="325">
        <v>11.94</v>
      </c>
      <c r="S9" s="8" t="s">
        <v>373</v>
      </c>
      <c r="T9" s="321" t="s">
        <v>994</v>
      </c>
    </row>
    <row r="10" spans="1:20" ht="54.95" customHeight="1" x14ac:dyDescent="0.2">
      <c r="A10" s="3" t="s">
        <v>990</v>
      </c>
      <c r="B10" s="44" t="s">
        <v>999</v>
      </c>
      <c r="C10" s="5" t="s">
        <v>1000</v>
      </c>
      <c r="D10" s="5" t="s">
        <v>24</v>
      </c>
      <c r="E10" s="319">
        <v>30</v>
      </c>
      <c r="F10" s="319">
        <v>31</v>
      </c>
      <c r="G10" s="5">
        <v>80</v>
      </c>
      <c r="H10" s="320">
        <v>6</v>
      </c>
      <c r="I10" s="5">
        <v>110242</v>
      </c>
      <c r="J10" s="321" t="s">
        <v>993</v>
      </c>
      <c r="K10" s="322">
        <v>53.48</v>
      </c>
      <c r="L10" s="8" t="s">
        <v>373</v>
      </c>
      <c r="M10" s="8" t="s">
        <v>373</v>
      </c>
      <c r="N10" s="323">
        <v>6.65</v>
      </c>
      <c r="O10" s="324">
        <v>1.7956000000000001</v>
      </c>
      <c r="P10" s="325">
        <v>11.94</v>
      </c>
      <c r="Q10" s="11"/>
      <c r="R10" s="325">
        <v>11.94</v>
      </c>
      <c r="S10" s="8" t="s">
        <v>373</v>
      </c>
      <c r="T10" s="321" t="s">
        <v>994</v>
      </c>
    </row>
    <row r="11" spans="1:20" ht="54.95" customHeight="1" x14ac:dyDescent="0.2">
      <c r="A11" s="3" t="s">
        <v>990</v>
      </c>
      <c r="B11" s="44" t="s">
        <v>1001</v>
      </c>
      <c r="C11" s="5">
        <v>16929</v>
      </c>
      <c r="D11" s="5" t="s">
        <v>24</v>
      </c>
      <c r="E11" s="319">
        <v>26.4</v>
      </c>
      <c r="F11" s="319">
        <v>28.4</v>
      </c>
      <c r="G11" s="5">
        <v>96</v>
      </c>
      <c r="H11" s="320">
        <v>4.4000000000000004</v>
      </c>
      <c r="I11" s="5">
        <v>110242</v>
      </c>
      <c r="J11" s="321" t="s">
        <v>993</v>
      </c>
      <c r="K11" s="322">
        <v>76.95</v>
      </c>
      <c r="L11" s="8" t="s">
        <v>373</v>
      </c>
      <c r="M11" s="8" t="s">
        <v>373</v>
      </c>
      <c r="N11" s="320">
        <v>12</v>
      </c>
      <c r="O11" s="324">
        <v>1.7956000000000001</v>
      </c>
      <c r="P11" s="325">
        <v>21.55</v>
      </c>
      <c r="Q11" s="11"/>
      <c r="R11" s="325">
        <v>21.55</v>
      </c>
      <c r="S11" s="8" t="s">
        <v>373</v>
      </c>
      <c r="T11" s="321" t="s">
        <v>994</v>
      </c>
    </row>
    <row r="12" spans="1:20" ht="54.95" customHeight="1" x14ac:dyDescent="0.2">
      <c r="A12" s="3" t="s">
        <v>990</v>
      </c>
      <c r="B12" s="44" t="s">
        <v>1002</v>
      </c>
      <c r="C12" s="5">
        <v>16934</v>
      </c>
      <c r="D12" s="5" t="s">
        <v>24</v>
      </c>
      <c r="E12" s="319">
        <v>23.4</v>
      </c>
      <c r="F12" s="319">
        <v>25.4</v>
      </c>
      <c r="G12" s="5">
        <v>96</v>
      </c>
      <c r="H12" s="320">
        <v>3.9</v>
      </c>
      <c r="I12" s="5">
        <v>110242</v>
      </c>
      <c r="J12" s="321" t="s">
        <v>993</v>
      </c>
      <c r="K12" s="322">
        <v>77.3</v>
      </c>
      <c r="L12" s="8" t="s">
        <v>373</v>
      </c>
      <c r="M12" s="8" t="s">
        <v>373</v>
      </c>
      <c r="N12" s="320">
        <v>12</v>
      </c>
      <c r="O12" s="324">
        <v>1.7956000000000001</v>
      </c>
      <c r="P12" s="325">
        <v>21.55</v>
      </c>
      <c r="Q12" s="11"/>
      <c r="R12" s="325">
        <v>21.55</v>
      </c>
      <c r="S12" s="8" t="s">
        <v>373</v>
      </c>
      <c r="T12" s="321" t="s">
        <v>994</v>
      </c>
    </row>
    <row r="13" spans="1:20" ht="54.95" customHeight="1" x14ac:dyDescent="0.2">
      <c r="A13" s="3" t="s">
        <v>990</v>
      </c>
      <c r="B13" s="44" t="s">
        <v>1003</v>
      </c>
      <c r="C13" s="5">
        <v>16935</v>
      </c>
      <c r="D13" s="5" t="s">
        <v>24</v>
      </c>
      <c r="E13" s="319">
        <v>23.4</v>
      </c>
      <c r="F13" s="319">
        <v>25.4</v>
      </c>
      <c r="G13" s="5">
        <v>96</v>
      </c>
      <c r="H13" s="320">
        <v>3.9</v>
      </c>
      <c r="I13" s="5">
        <v>110242</v>
      </c>
      <c r="J13" s="321" t="s">
        <v>993</v>
      </c>
      <c r="K13" s="322">
        <v>81.17</v>
      </c>
      <c r="L13" s="8" t="s">
        <v>373</v>
      </c>
      <c r="M13" s="8" t="s">
        <v>373</v>
      </c>
      <c r="N13" s="320">
        <v>12</v>
      </c>
      <c r="O13" s="324">
        <v>1.7956000000000001</v>
      </c>
      <c r="P13" s="325">
        <v>21.55</v>
      </c>
      <c r="Q13" s="11"/>
      <c r="R13" s="325">
        <v>21.55</v>
      </c>
      <c r="S13" s="8" t="s">
        <v>373</v>
      </c>
      <c r="T13" s="321" t="s">
        <v>994</v>
      </c>
    </row>
    <row r="14" spans="1:20" ht="54.95" customHeight="1" x14ac:dyDescent="0.2">
      <c r="A14" s="3" t="s">
        <v>990</v>
      </c>
      <c r="B14" s="44" t="s">
        <v>1004</v>
      </c>
      <c r="C14" s="5">
        <v>16939</v>
      </c>
      <c r="D14" s="5" t="s">
        <v>24</v>
      </c>
      <c r="E14" s="319">
        <v>26.4</v>
      </c>
      <c r="F14" s="319">
        <v>28.4</v>
      </c>
      <c r="G14" s="5">
        <v>96</v>
      </c>
      <c r="H14" s="320">
        <v>4.4000000000000004</v>
      </c>
      <c r="I14" s="5">
        <v>110242</v>
      </c>
      <c r="J14" s="321" t="s">
        <v>993</v>
      </c>
      <c r="K14" s="322">
        <v>80.790000000000006</v>
      </c>
      <c r="L14" s="8" t="s">
        <v>373</v>
      </c>
      <c r="M14" s="8" t="s">
        <v>373</v>
      </c>
      <c r="N14" s="320">
        <v>12</v>
      </c>
      <c r="O14" s="324">
        <v>1.7956000000000001</v>
      </c>
      <c r="P14" s="325">
        <v>21.55</v>
      </c>
      <c r="Q14" s="11"/>
      <c r="R14" s="325">
        <v>21.55</v>
      </c>
      <c r="S14" s="8" t="s">
        <v>373</v>
      </c>
      <c r="T14" s="321" t="s">
        <v>994</v>
      </c>
    </row>
    <row r="15" spans="1:20" ht="54.95" customHeight="1" x14ac:dyDescent="0.2">
      <c r="A15" s="3" t="s">
        <v>990</v>
      </c>
      <c r="B15" s="44" t="s">
        <v>1005</v>
      </c>
      <c r="C15" s="5">
        <v>16944</v>
      </c>
      <c r="D15" s="5" t="s">
        <v>24</v>
      </c>
      <c r="E15" s="319">
        <v>23.4</v>
      </c>
      <c r="F15" s="319">
        <v>25.4</v>
      </c>
      <c r="G15" s="5">
        <v>96</v>
      </c>
      <c r="H15" s="320">
        <v>3.9</v>
      </c>
      <c r="I15" s="5">
        <v>110242</v>
      </c>
      <c r="J15" s="321" t="s">
        <v>993</v>
      </c>
      <c r="K15" s="322">
        <v>81.14</v>
      </c>
      <c r="L15" s="8" t="s">
        <v>373</v>
      </c>
      <c r="M15" s="8" t="s">
        <v>373</v>
      </c>
      <c r="N15" s="320">
        <v>12</v>
      </c>
      <c r="O15" s="324">
        <v>1.7956000000000001</v>
      </c>
      <c r="P15" s="325">
        <v>21.55</v>
      </c>
      <c r="Q15" s="11"/>
      <c r="R15" s="325">
        <v>21.55</v>
      </c>
      <c r="S15" s="8" t="s">
        <v>373</v>
      </c>
      <c r="T15" s="321" t="s">
        <v>994</v>
      </c>
    </row>
    <row r="16" spans="1:20" ht="54.95" customHeight="1" x14ac:dyDescent="0.2">
      <c r="A16" s="3" t="s">
        <v>990</v>
      </c>
      <c r="B16" s="44" t="s">
        <v>1006</v>
      </c>
      <c r="C16" s="5">
        <v>16945</v>
      </c>
      <c r="D16" s="5" t="s">
        <v>24</v>
      </c>
      <c r="E16" s="319">
        <v>23.4</v>
      </c>
      <c r="F16" s="319">
        <v>25.4</v>
      </c>
      <c r="G16" s="5">
        <v>96</v>
      </c>
      <c r="H16" s="320">
        <v>3.9</v>
      </c>
      <c r="I16" s="5">
        <v>110242</v>
      </c>
      <c r="J16" s="321" t="s">
        <v>993</v>
      </c>
      <c r="K16" s="322">
        <v>85.01</v>
      </c>
      <c r="L16" s="8" t="s">
        <v>373</v>
      </c>
      <c r="M16" s="8" t="s">
        <v>373</v>
      </c>
      <c r="N16" s="320">
        <v>12</v>
      </c>
      <c r="O16" s="324">
        <v>1.7956000000000001</v>
      </c>
      <c r="P16" s="325">
        <v>21.55</v>
      </c>
      <c r="Q16" s="11"/>
      <c r="R16" s="325">
        <v>21.55</v>
      </c>
      <c r="S16" s="8" t="s">
        <v>373</v>
      </c>
      <c r="T16" s="321" t="s">
        <v>994</v>
      </c>
    </row>
    <row r="17" spans="1:20" ht="54.95" customHeight="1" x14ac:dyDescent="0.2">
      <c r="A17" s="3" t="s">
        <v>990</v>
      </c>
      <c r="B17" s="44" t="s">
        <v>1007</v>
      </c>
      <c r="C17" s="5">
        <v>25341</v>
      </c>
      <c r="D17" s="5" t="s">
        <v>24</v>
      </c>
      <c r="E17" s="319">
        <v>20</v>
      </c>
      <c r="F17" s="319">
        <v>22.5</v>
      </c>
      <c r="G17" s="5">
        <v>160</v>
      </c>
      <c r="H17" s="320">
        <v>2</v>
      </c>
      <c r="I17" s="5">
        <v>110242</v>
      </c>
      <c r="J17" s="321" t="s">
        <v>993</v>
      </c>
      <c r="K17" s="322">
        <v>75.38</v>
      </c>
      <c r="L17" s="8" t="s">
        <v>373</v>
      </c>
      <c r="M17" s="8" t="s">
        <v>373</v>
      </c>
      <c r="N17" s="320">
        <v>5</v>
      </c>
      <c r="O17" s="324">
        <v>1.7956000000000001</v>
      </c>
      <c r="P17" s="325">
        <v>8.98</v>
      </c>
      <c r="Q17" s="11"/>
      <c r="R17" s="325">
        <v>8.98</v>
      </c>
      <c r="S17" s="8" t="s">
        <v>373</v>
      </c>
      <c r="T17" s="321" t="s">
        <v>994</v>
      </c>
    </row>
    <row r="18" spans="1:20" ht="54.95" customHeight="1" x14ac:dyDescent="0.2">
      <c r="A18" s="3" t="s">
        <v>990</v>
      </c>
      <c r="B18" s="44" t="s">
        <v>1008</v>
      </c>
      <c r="C18" s="5">
        <v>25342</v>
      </c>
      <c r="D18" s="5" t="s">
        <v>24</v>
      </c>
      <c r="E18" s="319">
        <v>20</v>
      </c>
      <c r="F18" s="319">
        <v>22.5</v>
      </c>
      <c r="G18" s="5">
        <v>160</v>
      </c>
      <c r="H18" s="320">
        <v>2</v>
      </c>
      <c r="I18" s="5">
        <v>110242</v>
      </c>
      <c r="J18" s="321" t="s">
        <v>993</v>
      </c>
      <c r="K18" s="322">
        <v>78.58</v>
      </c>
      <c r="L18" s="8" t="s">
        <v>373</v>
      </c>
      <c r="M18" s="8" t="s">
        <v>373</v>
      </c>
      <c r="N18" s="320">
        <v>5</v>
      </c>
      <c r="O18" s="324">
        <v>1.7956000000000001</v>
      </c>
      <c r="P18" s="325">
        <v>8.98</v>
      </c>
      <c r="Q18" s="11"/>
      <c r="R18" s="325">
        <v>8.98</v>
      </c>
      <c r="S18" s="8" t="s">
        <v>373</v>
      </c>
      <c r="T18" s="321" t="s">
        <v>994</v>
      </c>
    </row>
    <row r="19" spans="1:20" ht="54.95" customHeight="1" x14ac:dyDescent="0.2">
      <c r="A19" s="3" t="s">
        <v>990</v>
      </c>
      <c r="B19" s="44" t="s">
        <v>1009</v>
      </c>
      <c r="C19" s="5">
        <v>25343</v>
      </c>
      <c r="D19" s="5" t="s">
        <v>24</v>
      </c>
      <c r="E19" s="319">
        <v>20</v>
      </c>
      <c r="F19" s="319">
        <v>22.5</v>
      </c>
      <c r="G19" s="5">
        <v>160</v>
      </c>
      <c r="H19" s="320">
        <v>2</v>
      </c>
      <c r="I19" s="5">
        <v>110242</v>
      </c>
      <c r="J19" s="321" t="s">
        <v>993</v>
      </c>
      <c r="K19" s="322">
        <v>76.98</v>
      </c>
      <c r="L19" s="8" t="s">
        <v>373</v>
      </c>
      <c r="M19" s="8" t="s">
        <v>373</v>
      </c>
      <c r="N19" s="320">
        <v>5</v>
      </c>
      <c r="O19" s="324">
        <v>1.7956000000000001</v>
      </c>
      <c r="P19" s="325">
        <v>8.98</v>
      </c>
      <c r="Q19" s="11"/>
      <c r="R19" s="325">
        <v>8.98</v>
      </c>
      <c r="S19" s="8" t="s">
        <v>373</v>
      </c>
      <c r="T19" s="321" t="s">
        <v>994</v>
      </c>
    </row>
    <row r="20" spans="1:20" ht="54.95" customHeight="1" x14ac:dyDescent="0.2">
      <c r="A20" s="3" t="s">
        <v>990</v>
      </c>
      <c r="B20" s="44" t="s">
        <v>1010</v>
      </c>
      <c r="C20" s="5">
        <v>25344</v>
      </c>
      <c r="D20" s="5" t="s">
        <v>24</v>
      </c>
      <c r="E20" s="319">
        <v>20</v>
      </c>
      <c r="F20" s="319">
        <v>22.5</v>
      </c>
      <c r="G20" s="5">
        <v>160</v>
      </c>
      <c r="H20" s="320">
        <v>2</v>
      </c>
      <c r="I20" s="5">
        <v>110242</v>
      </c>
      <c r="J20" s="321" t="s">
        <v>993</v>
      </c>
      <c r="K20" s="322">
        <v>80.180000000000007</v>
      </c>
      <c r="L20" s="8" t="s">
        <v>373</v>
      </c>
      <c r="M20" s="8" t="s">
        <v>373</v>
      </c>
      <c r="N20" s="320">
        <v>5</v>
      </c>
      <c r="O20" s="324">
        <v>1.7956000000000001</v>
      </c>
      <c r="P20" s="325">
        <v>8.98</v>
      </c>
      <c r="Q20" s="11"/>
      <c r="R20" s="325">
        <v>8.98</v>
      </c>
      <c r="S20" s="8" t="s">
        <v>373</v>
      </c>
      <c r="T20" s="321" t="s">
        <v>994</v>
      </c>
    </row>
    <row r="21" spans="1:20" ht="54.95" customHeight="1" x14ac:dyDescent="0.2">
      <c r="A21" s="3" t="s">
        <v>990</v>
      </c>
      <c r="B21" s="44" t="s">
        <v>1011</v>
      </c>
      <c r="C21" s="5">
        <v>25401</v>
      </c>
      <c r="D21" s="5" t="s">
        <v>24</v>
      </c>
      <c r="E21" s="319">
        <v>24.6</v>
      </c>
      <c r="F21" s="319">
        <v>26.6</v>
      </c>
      <c r="G21" s="5">
        <v>96</v>
      </c>
      <c r="H21" s="320">
        <v>4.0999999999999996</v>
      </c>
      <c r="I21" s="5">
        <v>110244</v>
      </c>
      <c r="J21" s="321" t="s">
        <v>1012</v>
      </c>
      <c r="K21" s="322">
        <v>69.260000000000005</v>
      </c>
      <c r="L21" s="8" t="s">
        <v>373</v>
      </c>
      <c r="M21" s="8" t="s">
        <v>373</v>
      </c>
      <c r="N21" s="320">
        <v>8.6999999999999993</v>
      </c>
      <c r="O21" s="324">
        <v>1.8467</v>
      </c>
      <c r="P21" s="325">
        <v>16.07</v>
      </c>
      <c r="Q21" s="11"/>
      <c r="R21" s="325">
        <v>16.07</v>
      </c>
      <c r="S21" s="8" t="s">
        <v>373</v>
      </c>
      <c r="T21" s="321" t="s">
        <v>994</v>
      </c>
    </row>
    <row r="22" spans="1:20" ht="54.95" customHeight="1" x14ac:dyDescent="0.2">
      <c r="A22" s="3" t="s">
        <v>990</v>
      </c>
      <c r="B22" s="44" t="s">
        <v>1013</v>
      </c>
      <c r="C22" s="5">
        <v>25404</v>
      </c>
      <c r="D22" s="5" t="s">
        <v>24</v>
      </c>
      <c r="E22" s="319">
        <v>25.8</v>
      </c>
      <c r="F22" s="319">
        <v>27.8</v>
      </c>
      <c r="G22" s="5">
        <v>96</v>
      </c>
      <c r="H22" s="320">
        <v>4.3</v>
      </c>
      <c r="I22" s="5">
        <v>110244</v>
      </c>
      <c r="J22" s="321" t="s">
        <v>1012</v>
      </c>
      <c r="K22" s="322">
        <v>70.64</v>
      </c>
      <c r="L22" s="8" t="s">
        <v>373</v>
      </c>
      <c r="M22" s="8" t="s">
        <v>373</v>
      </c>
      <c r="N22" s="320">
        <v>7.8</v>
      </c>
      <c r="O22" s="324">
        <v>1.8467</v>
      </c>
      <c r="P22" s="325">
        <v>14.4</v>
      </c>
      <c r="Q22" s="11"/>
      <c r="R22" s="325">
        <v>14.4</v>
      </c>
      <c r="S22" s="8" t="s">
        <v>373</v>
      </c>
      <c r="T22" s="321" t="s">
        <v>994</v>
      </c>
    </row>
    <row r="23" spans="1:20" ht="54.95" customHeight="1" x14ac:dyDescent="0.2">
      <c r="A23" s="3" t="s">
        <v>990</v>
      </c>
      <c r="B23" s="44" t="s">
        <v>1014</v>
      </c>
      <c r="C23" s="5">
        <v>25405</v>
      </c>
      <c r="D23" s="5" t="s">
        <v>24</v>
      </c>
      <c r="E23" s="319">
        <v>24</v>
      </c>
      <c r="F23" s="319">
        <v>26.2</v>
      </c>
      <c r="G23" s="5">
        <v>96</v>
      </c>
      <c r="H23" s="320">
        <v>4</v>
      </c>
      <c r="I23" s="5">
        <v>110244</v>
      </c>
      <c r="J23" s="321" t="s">
        <v>1012</v>
      </c>
      <c r="K23" s="322">
        <v>73.97</v>
      </c>
      <c r="L23" s="8" t="s">
        <v>373</v>
      </c>
      <c r="M23" s="8" t="s">
        <v>373</v>
      </c>
      <c r="N23" s="320">
        <v>7.5</v>
      </c>
      <c r="O23" s="324">
        <v>1.8467</v>
      </c>
      <c r="P23" s="325">
        <v>13.85</v>
      </c>
      <c r="Q23" s="11"/>
      <c r="R23" s="325">
        <v>13.85</v>
      </c>
      <c r="S23" s="8" t="s">
        <v>373</v>
      </c>
      <c r="T23" s="321" t="s">
        <v>994</v>
      </c>
    </row>
    <row r="24" spans="1:20" ht="54.95" customHeight="1" x14ac:dyDescent="0.2">
      <c r="A24" s="3" t="s">
        <v>990</v>
      </c>
      <c r="B24" s="44" t="s">
        <v>1015</v>
      </c>
      <c r="C24" s="5">
        <v>25406</v>
      </c>
      <c r="D24" s="5" t="s">
        <v>24</v>
      </c>
      <c r="E24" s="319">
        <v>27</v>
      </c>
      <c r="F24" s="319">
        <v>32</v>
      </c>
      <c r="G24" s="5">
        <v>96</v>
      </c>
      <c r="H24" s="320">
        <v>4.5</v>
      </c>
      <c r="I24" s="5">
        <v>110244</v>
      </c>
      <c r="J24" s="321" t="s">
        <v>1012</v>
      </c>
      <c r="K24" s="322">
        <v>74.98</v>
      </c>
      <c r="L24" s="8" t="s">
        <v>373</v>
      </c>
      <c r="M24" s="8" t="s">
        <v>373</v>
      </c>
      <c r="N24" s="320">
        <v>8.1</v>
      </c>
      <c r="O24" s="324">
        <v>1.8467</v>
      </c>
      <c r="P24" s="325">
        <v>14.96</v>
      </c>
      <c r="Q24" s="11"/>
      <c r="R24" s="325">
        <v>14.96</v>
      </c>
      <c r="S24" s="8" t="s">
        <v>373</v>
      </c>
      <c r="T24" s="321" t="s">
        <v>994</v>
      </c>
    </row>
    <row r="25" spans="1:20" ht="54.95" customHeight="1" x14ac:dyDescent="0.2">
      <c r="A25" s="3" t="s">
        <v>990</v>
      </c>
      <c r="B25" s="44" t="s">
        <v>1016</v>
      </c>
      <c r="C25" s="5">
        <v>25407</v>
      </c>
      <c r="D25" s="5" t="s">
        <v>24</v>
      </c>
      <c r="E25" s="5">
        <v>27.36</v>
      </c>
      <c r="F25" s="319">
        <v>29.4</v>
      </c>
      <c r="G25" s="5">
        <v>96</v>
      </c>
      <c r="H25" s="320">
        <v>4.5599999999999996</v>
      </c>
      <c r="I25" s="5">
        <v>110244</v>
      </c>
      <c r="J25" s="321" t="s">
        <v>1012</v>
      </c>
      <c r="K25" s="322">
        <v>70.22</v>
      </c>
      <c r="L25" s="8" t="s">
        <v>373</v>
      </c>
      <c r="M25" s="8" t="s">
        <v>373</v>
      </c>
      <c r="N25" s="320">
        <v>8.6999999999999993</v>
      </c>
      <c r="O25" s="324">
        <v>1.8467</v>
      </c>
      <c r="P25" s="325">
        <v>16.07</v>
      </c>
      <c r="Q25" s="11"/>
      <c r="R25" s="325">
        <v>16.07</v>
      </c>
      <c r="S25" s="8" t="s">
        <v>373</v>
      </c>
      <c r="T25" s="321" t="s">
        <v>994</v>
      </c>
    </row>
    <row r="26" spans="1:20" ht="54.95" customHeight="1" x14ac:dyDescent="0.2">
      <c r="A26" s="3" t="s">
        <v>990</v>
      </c>
      <c r="B26" s="44" t="s">
        <v>1017</v>
      </c>
      <c r="C26" s="5">
        <v>25411</v>
      </c>
      <c r="D26" s="5" t="s">
        <v>24</v>
      </c>
      <c r="E26" s="319">
        <v>24.6</v>
      </c>
      <c r="F26" s="319">
        <v>26.6</v>
      </c>
      <c r="G26" s="5">
        <v>96</v>
      </c>
      <c r="H26" s="320">
        <v>4.0999999999999996</v>
      </c>
      <c r="I26" s="5">
        <v>110244</v>
      </c>
      <c r="J26" s="321" t="s">
        <v>1012</v>
      </c>
      <c r="K26" s="322">
        <v>66.38</v>
      </c>
      <c r="L26" s="8" t="s">
        <v>373</v>
      </c>
      <c r="M26" s="8" t="s">
        <v>373</v>
      </c>
      <c r="N26" s="320">
        <v>8.6999999999999993</v>
      </c>
      <c r="O26" s="324">
        <v>1.8467</v>
      </c>
      <c r="P26" s="325">
        <v>16.07</v>
      </c>
      <c r="Q26" s="11"/>
      <c r="R26" s="325">
        <v>16.07</v>
      </c>
      <c r="S26" s="8" t="s">
        <v>373</v>
      </c>
      <c r="T26" s="321" t="s">
        <v>994</v>
      </c>
    </row>
    <row r="27" spans="1:20" ht="54.95" customHeight="1" x14ac:dyDescent="0.2">
      <c r="A27" s="3" t="s">
        <v>990</v>
      </c>
      <c r="B27" s="44" t="s">
        <v>1018</v>
      </c>
      <c r="C27" s="5">
        <v>25414</v>
      </c>
      <c r="D27" s="5" t="s">
        <v>24</v>
      </c>
      <c r="E27" s="319">
        <v>25.8</v>
      </c>
      <c r="F27" s="319">
        <v>27.8</v>
      </c>
      <c r="G27" s="5">
        <v>96</v>
      </c>
      <c r="H27" s="320">
        <v>4.3</v>
      </c>
      <c r="I27" s="5">
        <v>110244</v>
      </c>
      <c r="J27" s="321" t="s">
        <v>1012</v>
      </c>
      <c r="K27" s="322">
        <v>74.48</v>
      </c>
      <c r="L27" s="8" t="s">
        <v>373</v>
      </c>
      <c r="M27" s="8" t="s">
        <v>373</v>
      </c>
      <c r="N27" s="320">
        <v>7.8</v>
      </c>
      <c r="O27" s="324">
        <v>1.8467</v>
      </c>
      <c r="P27" s="325">
        <v>14.4</v>
      </c>
      <c r="Q27" s="11"/>
      <c r="R27" s="325">
        <v>14.4</v>
      </c>
      <c r="S27" s="8" t="s">
        <v>373</v>
      </c>
      <c r="T27" s="321" t="s">
        <v>994</v>
      </c>
    </row>
    <row r="28" spans="1:20" ht="54.95" customHeight="1" x14ac:dyDescent="0.2">
      <c r="A28" s="3" t="s">
        <v>990</v>
      </c>
      <c r="B28" s="44" t="s">
        <v>1019</v>
      </c>
      <c r="C28" s="5">
        <v>25415</v>
      </c>
      <c r="D28" s="5" t="s">
        <v>24</v>
      </c>
      <c r="E28" s="319">
        <v>24</v>
      </c>
      <c r="F28" s="319">
        <v>26.2</v>
      </c>
      <c r="G28" s="5">
        <v>96</v>
      </c>
      <c r="H28" s="320">
        <v>4</v>
      </c>
      <c r="I28" s="5">
        <v>110244</v>
      </c>
      <c r="J28" s="321" t="s">
        <v>1012</v>
      </c>
      <c r="K28" s="322">
        <v>77.81</v>
      </c>
      <c r="L28" s="8" t="s">
        <v>373</v>
      </c>
      <c r="M28" s="8" t="s">
        <v>373</v>
      </c>
      <c r="N28" s="320">
        <v>7.5</v>
      </c>
      <c r="O28" s="324">
        <v>1.8467</v>
      </c>
      <c r="P28" s="325">
        <v>13.85</v>
      </c>
      <c r="Q28" s="11"/>
      <c r="R28" s="325">
        <v>13.85</v>
      </c>
      <c r="S28" s="8" t="s">
        <v>373</v>
      </c>
      <c r="T28" s="321" t="s">
        <v>994</v>
      </c>
    </row>
    <row r="29" spans="1:20" ht="54.95" customHeight="1" x14ac:dyDescent="0.2">
      <c r="A29" s="3" t="s">
        <v>990</v>
      </c>
      <c r="B29" s="44" t="s">
        <v>1020</v>
      </c>
      <c r="C29" s="5">
        <v>25416</v>
      </c>
      <c r="D29" s="5" t="s">
        <v>24</v>
      </c>
      <c r="E29" s="319">
        <v>27</v>
      </c>
      <c r="F29" s="319">
        <v>32</v>
      </c>
      <c r="G29" s="5">
        <v>96</v>
      </c>
      <c r="H29" s="320">
        <v>4.5</v>
      </c>
      <c r="I29" s="5">
        <v>110244</v>
      </c>
      <c r="J29" s="321" t="s">
        <v>1012</v>
      </c>
      <c r="K29" s="322">
        <v>78.819999999999993</v>
      </c>
      <c r="L29" s="8" t="s">
        <v>373</v>
      </c>
      <c r="M29" s="8" t="s">
        <v>373</v>
      </c>
      <c r="N29" s="320">
        <v>8.1</v>
      </c>
      <c r="O29" s="324">
        <v>1.8467</v>
      </c>
      <c r="P29" s="325">
        <v>14.96</v>
      </c>
      <c r="Q29" s="11"/>
      <c r="R29" s="325">
        <v>14.96</v>
      </c>
      <c r="S29" s="8" t="s">
        <v>373</v>
      </c>
      <c r="T29" s="321" t="s">
        <v>994</v>
      </c>
    </row>
    <row r="30" spans="1:20" ht="54.95" customHeight="1" x14ac:dyDescent="0.2">
      <c r="A30" s="3" t="s">
        <v>990</v>
      </c>
      <c r="B30" s="44" t="s">
        <v>1021</v>
      </c>
      <c r="C30" s="5">
        <v>25417</v>
      </c>
      <c r="D30" s="5" t="s">
        <v>24</v>
      </c>
      <c r="E30" s="5">
        <v>27.36</v>
      </c>
      <c r="F30" s="319">
        <v>29.4</v>
      </c>
      <c r="G30" s="5">
        <v>96</v>
      </c>
      <c r="H30" s="320">
        <v>4.5599999999999996</v>
      </c>
      <c r="I30" s="5">
        <v>110244</v>
      </c>
      <c r="J30" s="321" t="s">
        <v>1012</v>
      </c>
      <c r="K30" s="322">
        <v>74.06</v>
      </c>
      <c r="L30" s="8" t="s">
        <v>373</v>
      </c>
      <c r="M30" s="8" t="s">
        <v>373</v>
      </c>
      <c r="N30" s="320">
        <v>8.6999999999999993</v>
      </c>
      <c r="O30" s="324">
        <v>1.8467</v>
      </c>
      <c r="P30" s="325">
        <v>16.07</v>
      </c>
      <c r="Q30" s="11"/>
      <c r="R30" s="325">
        <v>16.07</v>
      </c>
      <c r="S30" s="8" t="s">
        <v>373</v>
      </c>
      <c r="T30" s="321" t="s">
        <v>994</v>
      </c>
    </row>
    <row r="31" spans="1:20" ht="54.95" customHeight="1" x14ac:dyDescent="0.2">
      <c r="A31" s="3" t="s">
        <v>990</v>
      </c>
      <c r="B31" s="44" t="s">
        <v>1022</v>
      </c>
      <c r="C31" s="5">
        <v>40244</v>
      </c>
      <c r="D31" s="5" t="s">
        <v>24</v>
      </c>
      <c r="E31" s="319">
        <v>10</v>
      </c>
      <c r="F31" s="319">
        <v>11.5</v>
      </c>
      <c r="G31" s="5">
        <v>160</v>
      </c>
      <c r="H31" s="320">
        <v>1</v>
      </c>
      <c r="I31" s="5">
        <v>110244</v>
      </c>
      <c r="J31" s="321" t="s">
        <v>1012</v>
      </c>
      <c r="K31" s="322">
        <v>53.47</v>
      </c>
      <c r="L31" s="8" t="s">
        <v>373</v>
      </c>
      <c r="M31" s="8" t="s">
        <v>373</v>
      </c>
      <c r="N31" s="320">
        <v>10</v>
      </c>
      <c r="O31" s="324">
        <v>1.8467</v>
      </c>
      <c r="P31" s="325">
        <v>18.47</v>
      </c>
      <c r="Q31" s="11"/>
      <c r="R31" s="325">
        <v>18.47</v>
      </c>
      <c r="S31" s="8" t="s">
        <v>373</v>
      </c>
      <c r="T31" s="321" t="s">
        <v>1023</v>
      </c>
    </row>
    <row r="32" spans="1:20" ht="54.95" customHeight="1" x14ac:dyDescent="0.2">
      <c r="A32" s="3" t="s">
        <v>990</v>
      </c>
      <c r="B32" s="44" t="s">
        <v>1024</v>
      </c>
      <c r="C32" s="5">
        <v>40245</v>
      </c>
      <c r="D32" s="5" t="s">
        <v>24</v>
      </c>
      <c r="E32" s="319">
        <v>12</v>
      </c>
      <c r="F32" s="319">
        <v>13.75</v>
      </c>
      <c r="G32" s="5">
        <v>48</v>
      </c>
      <c r="H32" s="320">
        <v>4</v>
      </c>
      <c r="I32" s="5">
        <v>110242</v>
      </c>
      <c r="J32" s="321" t="s">
        <v>993</v>
      </c>
      <c r="K32" s="322">
        <v>56.83</v>
      </c>
      <c r="L32" s="8" t="s">
        <v>373</v>
      </c>
      <c r="M32" s="8" t="s">
        <v>373</v>
      </c>
      <c r="N32" s="320">
        <v>12</v>
      </c>
      <c r="O32" s="324">
        <v>1.7956000000000001</v>
      </c>
      <c r="P32" s="325">
        <v>21.55</v>
      </c>
      <c r="Q32" s="11"/>
      <c r="R32" s="325">
        <v>21.55</v>
      </c>
      <c r="S32" s="8" t="s">
        <v>373</v>
      </c>
      <c r="T32" s="321" t="s">
        <v>1023</v>
      </c>
    </row>
    <row r="33" spans="1:20" ht="54.95" customHeight="1" x14ac:dyDescent="0.2">
      <c r="A33" s="3" t="s">
        <v>990</v>
      </c>
      <c r="B33" s="44" t="s">
        <v>1025</v>
      </c>
      <c r="C33" s="5">
        <v>40246</v>
      </c>
      <c r="D33" s="5" t="s">
        <v>24</v>
      </c>
      <c r="E33" s="319">
        <v>12</v>
      </c>
      <c r="F33" s="319">
        <v>13.5</v>
      </c>
      <c r="G33" s="5">
        <v>12</v>
      </c>
      <c r="H33" s="320">
        <v>16</v>
      </c>
      <c r="I33" s="5">
        <v>110242</v>
      </c>
      <c r="J33" s="321" t="s">
        <v>993</v>
      </c>
      <c r="K33" s="322">
        <v>51.55</v>
      </c>
      <c r="L33" s="8" t="s">
        <v>373</v>
      </c>
      <c r="M33" s="8" t="s">
        <v>373</v>
      </c>
      <c r="N33" s="320">
        <v>12</v>
      </c>
      <c r="O33" s="324">
        <v>1.7956000000000001</v>
      </c>
      <c r="P33" s="325">
        <v>21.55</v>
      </c>
      <c r="Q33" s="11"/>
      <c r="R33" s="325">
        <v>21.55</v>
      </c>
      <c r="S33" s="8" t="s">
        <v>373</v>
      </c>
      <c r="T33" s="321" t="s">
        <v>1023</v>
      </c>
    </row>
    <row r="34" spans="1:20" ht="54.95" customHeight="1" x14ac:dyDescent="0.2">
      <c r="A34" s="3" t="s">
        <v>990</v>
      </c>
      <c r="B34" s="44" t="s">
        <v>1026</v>
      </c>
      <c r="C34" s="5">
        <v>40247</v>
      </c>
      <c r="D34" s="5" t="s">
        <v>24</v>
      </c>
      <c r="E34" s="319">
        <v>10</v>
      </c>
      <c r="F34" s="319">
        <v>11.5</v>
      </c>
      <c r="G34" s="5">
        <v>160</v>
      </c>
      <c r="H34" s="320">
        <v>1</v>
      </c>
      <c r="I34" s="5">
        <v>110242</v>
      </c>
      <c r="J34" s="321" t="s">
        <v>993</v>
      </c>
      <c r="K34" s="322">
        <v>52.96</v>
      </c>
      <c r="L34" s="8" t="s">
        <v>373</v>
      </c>
      <c r="M34" s="8" t="s">
        <v>373</v>
      </c>
      <c r="N34" s="320">
        <v>10</v>
      </c>
      <c r="O34" s="324">
        <v>1.7956000000000001</v>
      </c>
      <c r="P34" s="325">
        <v>17.96</v>
      </c>
      <c r="Q34" s="11"/>
      <c r="R34" s="325">
        <v>17.96</v>
      </c>
      <c r="S34" s="8" t="s">
        <v>373</v>
      </c>
      <c r="T34" s="321" t="s">
        <v>1023</v>
      </c>
    </row>
    <row r="35" spans="1:20" ht="54.95" customHeight="1" x14ac:dyDescent="0.2">
      <c r="A35" s="3" t="s">
        <v>990</v>
      </c>
      <c r="B35" s="44" t="s">
        <v>1027</v>
      </c>
      <c r="C35" s="5">
        <v>40248</v>
      </c>
      <c r="D35" s="5" t="s">
        <v>24</v>
      </c>
      <c r="E35" s="319">
        <v>10</v>
      </c>
      <c r="F35" s="319">
        <v>11.5</v>
      </c>
      <c r="G35" s="5">
        <v>160</v>
      </c>
      <c r="H35" s="320">
        <v>1</v>
      </c>
      <c r="I35" s="5">
        <v>110242</v>
      </c>
      <c r="J35" s="321" t="s">
        <v>993</v>
      </c>
      <c r="K35" s="322">
        <v>52.96</v>
      </c>
      <c r="L35" s="8" t="s">
        <v>373</v>
      </c>
      <c r="M35" s="8" t="s">
        <v>373</v>
      </c>
      <c r="N35" s="320">
        <v>10</v>
      </c>
      <c r="O35" s="324">
        <v>1.7956000000000001</v>
      </c>
      <c r="P35" s="325">
        <v>17.96</v>
      </c>
      <c r="Q35" s="11"/>
      <c r="R35" s="325">
        <v>17.96</v>
      </c>
      <c r="S35" s="8" t="s">
        <v>373</v>
      </c>
      <c r="T35" s="321" t="s">
        <v>1023</v>
      </c>
    </row>
    <row r="36" spans="1:20" ht="54.95" customHeight="1" x14ac:dyDescent="0.2">
      <c r="A36" s="3" t="s">
        <v>990</v>
      </c>
      <c r="B36" s="44" t="s">
        <v>1028</v>
      </c>
      <c r="C36" s="5">
        <v>40249</v>
      </c>
      <c r="D36" s="5" t="s">
        <v>24</v>
      </c>
      <c r="E36" s="319">
        <v>10</v>
      </c>
      <c r="F36" s="319">
        <v>11.5</v>
      </c>
      <c r="G36" s="5">
        <v>160</v>
      </c>
      <c r="H36" s="320">
        <v>1</v>
      </c>
      <c r="I36" s="5">
        <v>110242</v>
      </c>
      <c r="J36" s="321" t="s">
        <v>993</v>
      </c>
      <c r="K36" s="322">
        <v>52.96</v>
      </c>
      <c r="L36" s="8" t="s">
        <v>373</v>
      </c>
      <c r="M36" s="8" t="s">
        <v>373</v>
      </c>
      <c r="N36" s="320">
        <v>10</v>
      </c>
      <c r="O36" s="324">
        <v>1.7956000000000001</v>
      </c>
      <c r="P36" s="325">
        <v>17.96</v>
      </c>
      <c r="Q36" s="11"/>
      <c r="R36" s="325">
        <v>17.96</v>
      </c>
      <c r="S36" s="8" t="s">
        <v>373</v>
      </c>
      <c r="T36" s="321" t="s">
        <v>1023</v>
      </c>
    </row>
    <row r="37" spans="1:20" ht="54.95" customHeight="1" x14ac:dyDescent="0.2">
      <c r="A37" s="3" t="s">
        <v>990</v>
      </c>
      <c r="B37" s="44" t="s">
        <v>1029</v>
      </c>
      <c r="C37" s="5">
        <v>40250</v>
      </c>
      <c r="D37" s="5" t="s">
        <v>24</v>
      </c>
      <c r="E37" s="319">
        <v>10.5</v>
      </c>
      <c r="F37" s="319">
        <v>12</v>
      </c>
      <c r="G37" s="5">
        <v>84</v>
      </c>
      <c r="H37" s="320">
        <v>2</v>
      </c>
      <c r="I37" s="5">
        <v>110242</v>
      </c>
      <c r="J37" s="321" t="s">
        <v>993</v>
      </c>
      <c r="K37" s="322">
        <v>51.09</v>
      </c>
      <c r="L37" s="8" t="s">
        <v>373</v>
      </c>
      <c r="M37" s="8" t="s">
        <v>373</v>
      </c>
      <c r="N37" s="320">
        <v>10.5</v>
      </c>
      <c r="O37" s="324">
        <v>1.7956000000000001</v>
      </c>
      <c r="P37" s="325">
        <v>18.850000000000001</v>
      </c>
      <c r="Q37" s="11"/>
      <c r="R37" s="325">
        <v>18.850000000000001</v>
      </c>
      <c r="S37" s="8" t="s">
        <v>373</v>
      </c>
      <c r="T37" s="321" t="s">
        <v>1023</v>
      </c>
    </row>
    <row r="38" spans="1:20" ht="54.95" customHeight="1" x14ac:dyDescent="0.2">
      <c r="A38" s="3" t="s">
        <v>990</v>
      </c>
      <c r="B38" s="44" t="s">
        <v>1030</v>
      </c>
      <c r="C38" s="5">
        <v>61191</v>
      </c>
      <c r="D38" s="5" t="s">
        <v>24</v>
      </c>
      <c r="E38" s="5">
        <v>12.79</v>
      </c>
      <c r="F38" s="319">
        <v>15</v>
      </c>
      <c r="G38" s="5">
        <v>60</v>
      </c>
      <c r="H38" s="320">
        <v>3.41</v>
      </c>
      <c r="I38" s="5">
        <v>110244</v>
      </c>
      <c r="J38" s="321" t="s">
        <v>1012</v>
      </c>
      <c r="K38" s="322">
        <v>71.040000000000006</v>
      </c>
      <c r="L38" s="8" t="s">
        <v>373</v>
      </c>
      <c r="M38" s="8" t="s">
        <v>373</v>
      </c>
      <c r="N38" s="320">
        <v>3.74</v>
      </c>
      <c r="O38" s="324">
        <v>1.8467</v>
      </c>
      <c r="P38" s="325">
        <v>6.91</v>
      </c>
      <c r="Q38" s="11"/>
      <c r="R38" s="325">
        <v>6.91</v>
      </c>
      <c r="S38" s="8" t="s">
        <v>373</v>
      </c>
      <c r="T38" s="321" t="s">
        <v>1031</v>
      </c>
    </row>
    <row r="39" spans="1:20" ht="54.95" customHeight="1" x14ac:dyDescent="0.2">
      <c r="A39" s="3" t="s">
        <v>990</v>
      </c>
      <c r="B39" s="44" t="s">
        <v>1032</v>
      </c>
      <c r="C39" s="5">
        <v>61406</v>
      </c>
      <c r="D39" s="5" t="s">
        <v>24</v>
      </c>
      <c r="E39" s="5">
        <v>24.11</v>
      </c>
      <c r="F39" s="319">
        <v>26.4</v>
      </c>
      <c r="G39" s="5">
        <v>30</v>
      </c>
      <c r="H39" s="320">
        <v>12.86</v>
      </c>
      <c r="I39" s="5">
        <v>110242</v>
      </c>
      <c r="J39" s="321" t="s">
        <v>993</v>
      </c>
      <c r="K39" s="322">
        <v>67.5</v>
      </c>
      <c r="L39" s="8" t="s">
        <v>373</v>
      </c>
      <c r="M39" s="8" t="s">
        <v>373</v>
      </c>
      <c r="N39" s="320">
        <v>1.71</v>
      </c>
      <c r="O39" s="324">
        <v>1.7956000000000001</v>
      </c>
      <c r="P39" s="325">
        <v>3.06</v>
      </c>
      <c r="Q39" s="11"/>
      <c r="R39" s="325">
        <v>3.06</v>
      </c>
      <c r="S39" s="8" t="s">
        <v>373</v>
      </c>
      <c r="T39" s="321" t="s">
        <v>1033</v>
      </c>
    </row>
    <row r="40" spans="1:20" ht="54.95" customHeight="1" x14ac:dyDescent="0.2">
      <c r="A40" s="3" t="s">
        <v>990</v>
      </c>
      <c r="B40" s="44" t="s">
        <v>1034</v>
      </c>
      <c r="C40" s="5">
        <v>61410</v>
      </c>
      <c r="D40" s="5" t="s">
        <v>24</v>
      </c>
      <c r="E40" s="5">
        <v>17.03</v>
      </c>
      <c r="F40" s="319">
        <v>26</v>
      </c>
      <c r="G40" s="5">
        <v>30</v>
      </c>
      <c r="H40" s="320">
        <v>9.08</v>
      </c>
      <c r="I40" s="5">
        <v>110242</v>
      </c>
      <c r="J40" s="321" t="s">
        <v>993</v>
      </c>
      <c r="K40" s="322">
        <v>61.5</v>
      </c>
      <c r="L40" s="8" t="s">
        <v>373</v>
      </c>
      <c r="M40" s="8" t="s">
        <v>373</v>
      </c>
      <c r="N40" s="320">
        <v>1.94</v>
      </c>
      <c r="O40" s="324">
        <v>1.7956000000000001</v>
      </c>
      <c r="P40" s="325">
        <v>3.48</v>
      </c>
      <c r="Q40" s="11"/>
      <c r="R40" s="325">
        <v>3.48</v>
      </c>
      <c r="S40" s="8" t="s">
        <v>373</v>
      </c>
      <c r="T40" s="321" t="s">
        <v>1033</v>
      </c>
    </row>
    <row r="41" spans="1:20" ht="54.95" customHeight="1" x14ac:dyDescent="0.2">
      <c r="A41" s="3" t="s">
        <v>990</v>
      </c>
      <c r="B41" s="44" t="s">
        <v>1035</v>
      </c>
      <c r="C41" s="5">
        <v>61411</v>
      </c>
      <c r="D41" s="5" t="s">
        <v>24</v>
      </c>
      <c r="E41" s="5">
        <v>22.31</v>
      </c>
      <c r="F41" s="319">
        <v>25</v>
      </c>
      <c r="G41" s="5">
        <v>30</v>
      </c>
      <c r="H41" s="320">
        <v>11.9</v>
      </c>
      <c r="I41" s="5">
        <v>110242</v>
      </c>
      <c r="J41" s="321" t="s">
        <v>993</v>
      </c>
      <c r="K41" s="322">
        <v>67.5</v>
      </c>
      <c r="L41" s="8" t="s">
        <v>373</v>
      </c>
      <c r="M41" s="8" t="s">
        <v>373</v>
      </c>
      <c r="N41" s="320">
        <v>1.56</v>
      </c>
      <c r="O41" s="324">
        <v>1.7956000000000001</v>
      </c>
      <c r="P41" s="325">
        <v>2.79</v>
      </c>
      <c r="Q41" s="11"/>
      <c r="R41" s="325">
        <v>2.79</v>
      </c>
      <c r="S41" s="8" t="s">
        <v>373</v>
      </c>
      <c r="T41" s="321" t="s">
        <v>1033</v>
      </c>
    </row>
    <row r="42" spans="1:20" ht="54.95" customHeight="1" x14ac:dyDescent="0.2">
      <c r="A42" s="3" t="s">
        <v>990</v>
      </c>
      <c r="B42" s="44" t="s">
        <v>1036</v>
      </c>
      <c r="C42" s="5">
        <v>61418</v>
      </c>
      <c r="D42" s="5" t="s">
        <v>24</v>
      </c>
      <c r="E42" s="5">
        <v>22.31</v>
      </c>
      <c r="F42" s="319">
        <v>25</v>
      </c>
      <c r="G42" s="5">
        <v>30</v>
      </c>
      <c r="H42" s="320">
        <v>11.9</v>
      </c>
      <c r="I42" s="5">
        <v>110242</v>
      </c>
      <c r="J42" s="321" t="s">
        <v>993</v>
      </c>
      <c r="K42" s="322">
        <v>61.5</v>
      </c>
      <c r="L42" s="8" t="s">
        <v>373</v>
      </c>
      <c r="M42" s="8" t="s">
        <v>373</v>
      </c>
      <c r="N42" s="320">
        <v>1.56</v>
      </c>
      <c r="O42" s="324">
        <v>1.7956000000000001</v>
      </c>
      <c r="P42" s="325">
        <v>2.79</v>
      </c>
      <c r="Q42" s="11"/>
      <c r="R42" s="325">
        <v>2.79</v>
      </c>
      <c r="S42" s="8" t="s">
        <v>373</v>
      </c>
      <c r="T42" s="321" t="s">
        <v>1033</v>
      </c>
    </row>
    <row r="43" spans="1:20" ht="54.95" customHeight="1" x14ac:dyDescent="0.2">
      <c r="A43" s="3" t="s">
        <v>990</v>
      </c>
      <c r="B43" s="44" t="s">
        <v>1037</v>
      </c>
      <c r="C43" s="5">
        <v>61419</v>
      </c>
      <c r="D43" s="5" t="s">
        <v>24</v>
      </c>
      <c r="E43" s="5">
        <v>17.03</v>
      </c>
      <c r="F43" s="319">
        <v>26</v>
      </c>
      <c r="G43" s="5">
        <v>30</v>
      </c>
      <c r="H43" s="320">
        <v>9.08</v>
      </c>
      <c r="I43" s="5">
        <v>110242</v>
      </c>
      <c r="J43" s="321" t="s">
        <v>993</v>
      </c>
      <c r="K43" s="322">
        <v>61.5</v>
      </c>
      <c r="L43" s="8" t="s">
        <v>373</v>
      </c>
      <c r="M43" s="8" t="s">
        <v>373</v>
      </c>
      <c r="N43" s="320">
        <v>1.94</v>
      </c>
      <c r="O43" s="324">
        <v>1.7956000000000001</v>
      </c>
      <c r="P43" s="325">
        <v>3.48</v>
      </c>
      <c r="Q43" s="11"/>
      <c r="R43" s="325">
        <v>3.48</v>
      </c>
      <c r="S43" s="8" t="s">
        <v>373</v>
      </c>
      <c r="T43" s="321" t="s">
        <v>1033</v>
      </c>
    </row>
    <row r="44" spans="1:20" ht="54.95" customHeight="1" x14ac:dyDescent="0.2">
      <c r="A44" s="3" t="s">
        <v>990</v>
      </c>
      <c r="B44" s="44" t="s">
        <v>1038</v>
      </c>
      <c r="C44" s="5">
        <v>61853</v>
      </c>
      <c r="D44" s="5" t="s">
        <v>24</v>
      </c>
      <c r="E44" s="5">
        <v>33.630000000000003</v>
      </c>
      <c r="F44" s="319">
        <v>35.630000000000003</v>
      </c>
      <c r="G44" s="5">
        <v>48</v>
      </c>
      <c r="H44" s="320">
        <v>11.21</v>
      </c>
      <c r="I44" s="5">
        <v>110242</v>
      </c>
      <c r="J44" s="321" t="s">
        <v>993</v>
      </c>
      <c r="K44" s="322">
        <v>107.52</v>
      </c>
      <c r="L44" s="8" t="s">
        <v>373</v>
      </c>
      <c r="M44" s="8" t="s">
        <v>373</v>
      </c>
      <c r="N44" s="320">
        <v>4.71</v>
      </c>
      <c r="O44" s="324">
        <v>1.7956000000000001</v>
      </c>
      <c r="P44" s="325">
        <v>8.4600000000000009</v>
      </c>
      <c r="Q44" s="11"/>
      <c r="R44" s="325">
        <v>8.4600000000000009</v>
      </c>
      <c r="S44" s="8" t="s">
        <v>373</v>
      </c>
      <c r="T44" s="321" t="s">
        <v>1039</v>
      </c>
    </row>
    <row r="45" spans="1:20" ht="54.95" customHeight="1" x14ac:dyDescent="0.2">
      <c r="A45" s="3" t="s">
        <v>990</v>
      </c>
      <c r="B45" s="44" t="s">
        <v>1040</v>
      </c>
      <c r="C45" s="5">
        <v>61862</v>
      </c>
      <c r="D45" s="5" t="s">
        <v>24</v>
      </c>
      <c r="E45" s="5">
        <v>26.08</v>
      </c>
      <c r="F45" s="319">
        <v>30</v>
      </c>
      <c r="G45" s="5">
        <v>48</v>
      </c>
      <c r="H45" s="320">
        <v>8.69</v>
      </c>
      <c r="I45" s="5">
        <v>110244</v>
      </c>
      <c r="J45" s="321" t="s">
        <v>1012</v>
      </c>
      <c r="K45" s="322">
        <v>107.52</v>
      </c>
      <c r="L45" s="8" t="s">
        <v>373</v>
      </c>
      <c r="M45" s="8" t="s">
        <v>373</v>
      </c>
      <c r="N45" s="320">
        <v>3</v>
      </c>
      <c r="O45" s="324">
        <v>1.8467</v>
      </c>
      <c r="P45" s="325">
        <v>5.54</v>
      </c>
      <c r="Q45" s="11"/>
      <c r="R45" s="325">
        <v>5.54</v>
      </c>
      <c r="S45" s="8" t="s">
        <v>373</v>
      </c>
      <c r="T45" s="321" t="s">
        <v>1039</v>
      </c>
    </row>
    <row r="46" spans="1:20" ht="54.95" customHeight="1" x14ac:dyDescent="0.2">
      <c r="A46" s="3" t="s">
        <v>990</v>
      </c>
      <c r="B46" s="44" t="s">
        <v>1041</v>
      </c>
      <c r="C46" s="5">
        <v>61921</v>
      </c>
      <c r="D46" s="5" t="s">
        <v>24</v>
      </c>
      <c r="E46" s="5">
        <v>19.13</v>
      </c>
      <c r="F46" s="319">
        <v>27.9</v>
      </c>
      <c r="G46" s="5">
        <v>30</v>
      </c>
      <c r="H46" s="320">
        <v>10.199999999999999</v>
      </c>
      <c r="I46" s="5">
        <v>110244</v>
      </c>
      <c r="J46" s="321" t="s">
        <v>1012</v>
      </c>
      <c r="K46" s="322">
        <v>67.5</v>
      </c>
      <c r="L46" s="8" t="s">
        <v>373</v>
      </c>
      <c r="M46" s="8" t="s">
        <v>373</v>
      </c>
      <c r="N46" s="320">
        <v>1.88</v>
      </c>
      <c r="O46" s="324">
        <v>1.8467</v>
      </c>
      <c r="P46" s="325">
        <v>3.46</v>
      </c>
      <c r="Q46" s="11"/>
      <c r="R46" s="325">
        <v>3.46</v>
      </c>
      <c r="S46" s="8" t="s">
        <v>373</v>
      </c>
      <c r="T46" s="321" t="s">
        <v>1042</v>
      </c>
    </row>
    <row r="47" spans="1:20" ht="54.95" customHeight="1" x14ac:dyDescent="0.2">
      <c r="A47" s="3" t="s">
        <v>990</v>
      </c>
      <c r="B47" s="44" t="s">
        <v>1043</v>
      </c>
      <c r="C47" s="5">
        <v>61925</v>
      </c>
      <c r="D47" s="5" t="s">
        <v>24</v>
      </c>
      <c r="E47" s="5">
        <v>20.63</v>
      </c>
      <c r="F47" s="319">
        <v>29.9</v>
      </c>
      <c r="G47" s="5">
        <v>30</v>
      </c>
      <c r="H47" s="320">
        <v>11</v>
      </c>
      <c r="I47" s="5">
        <v>110242</v>
      </c>
      <c r="J47" s="321" t="s">
        <v>993</v>
      </c>
      <c r="K47" s="322">
        <v>64.2</v>
      </c>
      <c r="L47" s="8" t="s">
        <v>373</v>
      </c>
      <c r="M47" s="8" t="s">
        <v>373</v>
      </c>
      <c r="N47" s="320">
        <v>1.43</v>
      </c>
      <c r="O47" s="324">
        <v>1.7956000000000001</v>
      </c>
      <c r="P47" s="325">
        <v>2.56</v>
      </c>
      <c r="Q47" s="11"/>
      <c r="R47" s="325">
        <v>2.56</v>
      </c>
      <c r="S47" s="8" t="s">
        <v>373</v>
      </c>
      <c r="T47" s="321" t="s">
        <v>1042</v>
      </c>
    </row>
    <row r="48" spans="1:20" ht="54.95" customHeight="1" x14ac:dyDescent="0.2">
      <c r="A48" s="3" t="s">
        <v>990</v>
      </c>
      <c r="B48" s="44" t="s">
        <v>1044</v>
      </c>
      <c r="C48" s="5">
        <v>61938</v>
      </c>
      <c r="D48" s="5" t="s">
        <v>24</v>
      </c>
      <c r="E48" s="5">
        <v>18.84</v>
      </c>
      <c r="F48" s="319">
        <v>24.5</v>
      </c>
      <c r="G48" s="5">
        <v>30</v>
      </c>
      <c r="H48" s="320">
        <v>10.050000000000001</v>
      </c>
      <c r="I48" s="5">
        <v>110242</v>
      </c>
      <c r="J48" s="321" t="s">
        <v>993</v>
      </c>
      <c r="K48" s="322">
        <v>67.5</v>
      </c>
      <c r="L48" s="8" t="s">
        <v>373</v>
      </c>
      <c r="M48" s="8" t="s">
        <v>373</v>
      </c>
      <c r="N48" s="320">
        <v>1.43</v>
      </c>
      <c r="O48" s="324">
        <v>1.7956000000000001</v>
      </c>
      <c r="P48" s="325">
        <v>2.56</v>
      </c>
      <c r="Q48" s="11"/>
      <c r="R48" s="325">
        <v>2.56</v>
      </c>
      <c r="S48" s="8" t="s">
        <v>373</v>
      </c>
      <c r="T48" s="321" t="s">
        <v>1042</v>
      </c>
    </row>
    <row r="49" spans="1:20" ht="54.95" customHeight="1" x14ac:dyDescent="0.2">
      <c r="A49" s="3" t="s">
        <v>990</v>
      </c>
      <c r="B49" s="44" t="s">
        <v>1045</v>
      </c>
      <c r="C49" s="5">
        <v>61948</v>
      </c>
      <c r="D49" s="5" t="s">
        <v>24</v>
      </c>
      <c r="E49" s="5">
        <v>23.11</v>
      </c>
      <c r="F49" s="319">
        <v>29</v>
      </c>
      <c r="G49" s="5">
        <v>30</v>
      </c>
      <c r="H49" s="320">
        <v>12.33</v>
      </c>
      <c r="I49" s="5">
        <v>110242</v>
      </c>
      <c r="J49" s="321" t="s">
        <v>993</v>
      </c>
      <c r="K49" s="322">
        <v>67.5</v>
      </c>
      <c r="L49" s="8" t="s">
        <v>373</v>
      </c>
      <c r="M49" s="8" t="s">
        <v>373</v>
      </c>
      <c r="N49" s="320">
        <v>0.94</v>
      </c>
      <c r="O49" s="324">
        <v>1.7956000000000001</v>
      </c>
      <c r="P49" s="325">
        <v>1.69</v>
      </c>
      <c r="Q49" s="11"/>
      <c r="R49" s="325">
        <v>1.69</v>
      </c>
      <c r="S49" s="8" t="s">
        <v>373</v>
      </c>
      <c r="T49" s="321" t="s">
        <v>1042</v>
      </c>
    </row>
    <row r="50" spans="1:20" ht="54.95" customHeight="1" x14ac:dyDescent="0.2">
      <c r="A50" s="3" t="s">
        <v>990</v>
      </c>
      <c r="B50" s="44" t="s">
        <v>1046</v>
      </c>
      <c r="C50" s="5">
        <v>61949</v>
      </c>
      <c r="D50" s="5" t="s">
        <v>24</v>
      </c>
      <c r="E50" s="5">
        <v>23.06</v>
      </c>
      <c r="F50" s="319">
        <v>28</v>
      </c>
      <c r="G50" s="5">
        <v>30</v>
      </c>
      <c r="H50" s="320">
        <v>12.3</v>
      </c>
      <c r="I50" s="5">
        <v>110244</v>
      </c>
      <c r="J50" s="321" t="s">
        <v>1012</v>
      </c>
      <c r="K50" s="322">
        <v>68.5</v>
      </c>
      <c r="L50" s="8" t="s">
        <v>373</v>
      </c>
      <c r="M50" s="8" t="s">
        <v>373</v>
      </c>
      <c r="N50" s="320">
        <v>1.87</v>
      </c>
      <c r="O50" s="324">
        <v>1.8467</v>
      </c>
      <c r="P50" s="325">
        <v>3.45</v>
      </c>
      <c r="Q50" s="11"/>
      <c r="R50" s="325">
        <v>3.45</v>
      </c>
      <c r="S50" s="8" t="s">
        <v>373</v>
      </c>
      <c r="T50" s="321" t="s">
        <v>1042</v>
      </c>
    </row>
    <row r="51" spans="1:20" ht="54.95" customHeight="1" x14ac:dyDescent="0.2">
      <c r="A51" s="3" t="s">
        <v>990</v>
      </c>
      <c r="B51" s="44" t="s">
        <v>1047</v>
      </c>
      <c r="C51" s="5">
        <v>61952</v>
      </c>
      <c r="D51" s="5" t="s">
        <v>24</v>
      </c>
      <c r="E51" s="5">
        <v>23.45</v>
      </c>
      <c r="F51" s="319">
        <v>29</v>
      </c>
      <c r="G51" s="5">
        <v>30</v>
      </c>
      <c r="H51" s="320">
        <v>12.4</v>
      </c>
      <c r="I51" s="5">
        <v>110244</v>
      </c>
      <c r="J51" s="321" t="s">
        <v>1012</v>
      </c>
      <c r="K51" s="322">
        <v>67.5</v>
      </c>
      <c r="L51" s="8" t="s">
        <v>373</v>
      </c>
      <c r="M51" s="8" t="s">
        <v>373</v>
      </c>
      <c r="N51" s="320">
        <v>1.87</v>
      </c>
      <c r="O51" s="324">
        <v>1.8467</v>
      </c>
      <c r="P51" s="325">
        <v>3.45</v>
      </c>
      <c r="Q51" s="11"/>
      <c r="R51" s="325">
        <v>3.45</v>
      </c>
      <c r="S51" s="8" t="s">
        <v>373</v>
      </c>
      <c r="T51" s="321" t="s">
        <v>1042</v>
      </c>
    </row>
    <row r="52" spans="1:20" ht="54.95" customHeight="1" x14ac:dyDescent="0.2">
      <c r="A52" s="3" t="s">
        <v>990</v>
      </c>
      <c r="B52" s="44" t="s">
        <v>1048</v>
      </c>
      <c r="C52" s="5">
        <v>61953</v>
      </c>
      <c r="D52" s="5" t="s">
        <v>24</v>
      </c>
      <c r="E52" s="5">
        <v>25.17</v>
      </c>
      <c r="F52" s="319">
        <v>29</v>
      </c>
      <c r="G52" s="5">
        <v>30</v>
      </c>
      <c r="H52" s="320">
        <v>13.43</v>
      </c>
      <c r="I52" s="5">
        <v>110242</v>
      </c>
      <c r="J52" s="321" t="s">
        <v>993</v>
      </c>
      <c r="K52" s="322">
        <v>67.5</v>
      </c>
      <c r="L52" s="8" t="s">
        <v>373</v>
      </c>
      <c r="M52" s="8" t="s">
        <v>373</v>
      </c>
      <c r="N52" s="320">
        <v>0.94</v>
      </c>
      <c r="O52" s="324">
        <v>1.7956000000000001</v>
      </c>
      <c r="P52" s="325">
        <v>1.69</v>
      </c>
      <c r="Q52" s="11"/>
      <c r="R52" s="325">
        <v>1.69</v>
      </c>
      <c r="S52" s="8" t="s">
        <v>373</v>
      </c>
      <c r="T52" s="321" t="s">
        <v>1042</v>
      </c>
    </row>
    <row r="53" spans="1:20" ht="54.95" customHeight="1" x14ac:dyDescent="0.2">
      <c r="A53" s="3" t="s">
        <v>990</v>
      </c>
      <c r="B53" s="44" t="s">
        <v>1049</v>
      </c>
      <c r="C53" s="5">
        <v>61954</v>
      </c>
      <c r="D53" s="5" t="s">
        <v>24</v>
      </c>
      <c r="E53" s="5">
        <v>25.13</v>
      </c>
      <c r="F53" s="319">
        <v>27.9</v>
      </c>
      <c r="G53" s="5">
        <v>30</v>
      </c>
      <c r="H53" s="320">
        <v>13.4</v>
      </c>
      <c r="I53" s="5">
        <v>110244</v>
      </c>
      <c r="J53" s="321" t="s">
        <v>1012</v>
      </c>
      <c r="K53" s="322">
        <v>67.5</v>
      </c>
      <c r="L53" s="8" t="s">
        <v>373</v>
      </c>
      <c r="M53" s="8" t="s">
        <v>373</v>
      </c>
      <c r="N53" s="320">
        <v>1.87</v>
      </c>
      <c r="O53" s="324">
        <v>1.8467</v>
      </c>
      <c r="P53" s="325">
        <v>3.45</v>
      </c>
      <c r="Q53" s="11"/>
      <c r="R53" s="325">
        <v>3.45</v>
      </c>
      <c r="S53" s="8" t="s">
        <v>373</v>
      </c>
      <c r="T53" s="321" t="s">
        <v>1042</v>
      </c>
    </row>
    <row r="54" spans="1:20" ht="54.95" customHeight="1" x14ac:dyDescent="0.2">
      <c r="A54" s="3" t="s">
        <v>990</v>
      </c>
      <c r="B54" s="44" t="s">
        <v>1050</v>
      </c>
      <c r="C54" s="5">
        <v>61970</v>
      </c>
      <c r="D54" s="5" t="s">
        <v>24</v>
      </c>
      <c r="E54" s="5">
        <v>11.63</v>
      </c>
      <c r="F54" s="319">
        <v>15</v>
      </c>
      <c r="G54" s="5">
        <v>60</v>
      </c>
      <c r="H54" s="320">
        <v>3.1</v>
      </c>
      <c r="I54" s="5">
        <v>110244</v>
      </c>
      <c r="J54" s="321" t="s">
        <v>1012</v>
      </c>
      <c r="K54" s="322">
        <v>92.4</v>
      </c>
      <c r="L54" s="8" t="s">
        <v>373</v>
      </c>
      <c r="M54" s="8" t="s">
        <v>373</v>
      </c>
      <c r="N54" s="320">
        <v>3.74</v>
      </c>
      <c r="O54" s="324">
        <v>1.8467</v>
      </c>
      <c r="P54" s="325">
        <v>6.91</v>
      </c>
      <c r="Q54" s="11"/>
      <c r="R54" s="325">
        <v>6.91</v>
      </c>
      <c r="S54" s="8" t="s">
        <v>373</v>
      </c>
      <c r="T54" s="321" t="s">
        <v>1042</v>
      </c>
    </row>
    <row r="55" spans="1:20" ht="54.95" customHeight="1" x14ac:dyDescent="0.2">
      <c r="A55" s="3" t="s">
        <v>990</v>
      </c>
      <c r="B55" s="44" t="s">
        <v>1051</v>
      </c>
      <c r="C55" s="5" t="s">
        <v>1052</v>
      </c>
      <c r="D55" s="5" t="s">
        <v>24</v>
      </c>
      <c r="E55" s="5">
        <v>24.86</v>
      </c>
      <c r="F55" s="319">
        <v>28.8</v>
      </c>
      <c r="G55" s="5">
        <v>30</v>
      </c>
      <c r="H55" s="320">
        <v>13.26</v>
      </c>
      <c r="I55" s="5">
        <v>110242</v>
      </c>
      <c r="J55" s="321" t="s">
        <v>993</v>
      </c>
      <c r="K55" s="322">
        <v>64.2</v>
      </c>
      <c r="L55" s="8" t="s">
        <v>373</v>
      </c>
      <c r="M55" s="8" t="s">
        <v>373</v>
      </c>
      <c r="N55" s="320">
        <v>1.43</v>
      </c>
      <c r="O55" s="324">
        <v>1.7956000000000001</v>
      </c>
      <c r="P55" s="325">
        <v>2.56</v>
      </c>
      <c r="Q55" s="11"/>
      <c r="R55" s="325">
        <v>2.56</v>
      </c>
      <c r="S55" s="8" t="s">
        <v>373</v>
      </c>
      <c r="T55" s="321" t="s">
        <v>1042</v>
      </c>
    </row>
  </sheetData>
  <protectedRanges>
    <protectedRange password="8F60" sqref="S6" name="Calculations_40"/>
  </protectedRanges>
  <conditionalFormatting sqref="C4:C6">
    <cfRule type="duplicateValues" dxfId="217" priority="3"/>
  </conditionalFormatting>
  <conditionalFormatting sqref="D4:D6">
    <cfRule type="duplicateValues" dxfId="216" priority="4"/>
  </conditionalFormatting>
  <conditionalFormatting sqref="D1:D3">
    <cfRule type="duplicateValues" dxfId="215" priority="1"/>
  </conditionalFormatting>
  <conditionalFormatting sqref="E1:E3">
    <cfRule type="duplicateValues" dxfId="214" priority="2"/>
  </conditionalFormatting>
  <pageMargins left="0" right="0" top="0.75" bottom="0.75" header="0.3" footer="0.3"/>
  <pageSetup scale="55" orientation="landscape"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2B51D0-A5E4-4124-9B2B-8A434B6B6BC3}">
  <dimension ref="A1:AA8"/>
  <sheetViews>
    <sheetView workbookViewId="0">
      <pane xSplit="4" ySplit="6" topLeftCell="E7" activePane="bottomRight" state="frozen"/>
      <selection activeCell="K34" sqref="K34"/>
      <selection pane="topRight" activeCell="K34" sqref="K34"/>
      <selection pane="bottomLeft" activeCell="K34" sqref="K34"/>
      <selection pane="bottomRight" activeCell="C6" sqref="C6"/>
    </sheetView>
  </sheetViews>
  <sheetFormatPr defaultColWidth="9.28515625" defaultRowHeight="12.75" x14ac:dyDescent="0.2"/>
  <cols>
    <col min="1" max="1" width="9.28515625" style="12"/>
    <col min="2" max="2" width="17.7109375" style="12" customWidth="1"/>
    <col min="3" max="3" width="13.28515625" style="12" bestFit="1" customWidth="1"/>
    <col min="4" max="4" width="13" style="12" customWidth="1"/>
    <col min="5" max="5" width="9.28515625" style="13"/>
    <col min="6" max="6" width="10.42578125" style="13" customWidth="1"/>
    <col min="7" max="7" width="12" style="13" customWidth="1"/>
    <col min="8" max="10" width="9.28515625" style="13"/>
    <col min="11" max="11" width="22" style="13" bestFit="1" customWidth="1"/>
    <col min="12" max="12" width="12" style="13" customWidth="1"/>
    <col min="13" max="14" width="9.28515625" style="14"/>
    <col min="15" max="15" width="3.7109375" style="17" customWidth="1"/>
    <col min="16" max="16" width="17.7109375" style="14" customWidth="1"/>
    <col min="17" max="18" width="19.28515625" style="14" customWidth="1"/>
    <col min="19" max="19" width="14" style="13" customWidth="1"/>
    <col min="20" max="22" width="9.28515625" style="13"/>
    <col min="23" max="23" width="21.5703125" style="14" customWidth="1"/>
    <col min="24" max="24" width="22.28515625" style="14" customWidth="1"/>
    <col min="25" max="25" width="22.7109375" style="14" customWidth="1"/>
    <col min="26" max="26" width="12.5703125" style="14" customWidth="1"/>
    <col min="27" max="27" width="9.28515625" style="13"/>
    <col min="28" max="16384" width="9.28515625" style="12"/>
  </cols>
  <sheetData>
    <row r="1" spans="1:27" s="22" customFormat="1" x14ac:dyDescent="0.2">
      <c r="A1" s="77"/>
      <c r="B1" s="78" t="s">
        <v>41</v>
      </c>
      <c r="C1" s="78"/>
      <c r="D1" s="78"/>
      <c r="E1" s="79"/>
      <c r="F1" s="79"/>
      <c r="G1" s="79"/>
      <c r="H1" s="79"/>
      <c r="I1" s="79"/>
      <c r="J1" s="79"/>
      <c r="K1" s="79"/>
      <c r="L1" s="79"/>
      <c r="M1" s="81"/>
      <c r="N1" s="81"/>
      <c r="O1" s="82"/>
      <c r="P1" s="81"/>
      <c r="Q1" s="83"/>
      <c r="R1" s="83"/>
      <c r="S1" s="79"/>
      <c r="T1" s="79"/>
      <c r="U1" s="79"/>
      <c r="V1" s="79"/>
      <c r="W1" s="81"/>
      <c r="X1" s="81"/>
      <c r="Y1" s="81"/>
      <c r="Z1" s="84"/>
      <c r="AA1" s="85"/>
    </row>
    <row r="2" spans="1:27" s="22" customFormat="1" x14ac:dyDescent="0.2">
      <c r="A2" s="86"/>
      <c r="B2" s="87" t="s">
        <v>40</v>
      </c>
      <c r="C2" s="87"/>
      <c r="D2" s="87"/>
      <c r="E2" s="88"/>
      <c r="F2" s="89"/>
      <c r="G2" s="89"/>
      <c r="H2" s="89"/>
      <c r="I2" s="89"/>
      <c r="J2" s="89"/>
      <c r="K2" s="89"/>
      <c r="L2" s="89"/>
      <c r="M2" s="91"/>
      <c r="N2" s="91"/>
      <c r="O2" s="92"/>
      <c r="P2" s="91"/>
      <c r="Q2" s="93"/>
      <c r="R2" s="93"/>
      <c r="S2" s="89"/>
      <c r="T2" s="88"/>
      <c r="U2" s="89"/>
      <c r="V2" s="89"/>
      <c r="W2" s="91"/>
      <c r="X2" s="91"/>
      <c r="Y2" s="91"/>
      <c r="Z2" s="94"/>
      <c r="AA2" s="57"/>
    </row>
    <row r="3" spans="1:27" s="22" customFormat="1" x14ac:dyDescent="0.2">
      <c r="A3" s="86"/>
      <c r="B3" s="95" t="s">
        <v>0</v>
      </c>
      <c r="C3" s="95"/>
      <c r="D3" s="95"/>
      <c r="E3" s="96"/>
      <c r="F3" s="97"/>
      <c r="G3" s="97"/>
      <c r="H3" s="97"/>
      <c r="I3" s="97"/>
      <c r="J3" s="97"/>
      <c r="K3" s="97"/>
      <c r="L3" s="97"/>
      <c r="M3" s="99"/>
      <c r="N3" s="99"/>
      <c r="O3" s="100"/>
      <c r="P3" s="99"/>
      <c r="Q3" s="101"/>
      <c r="R3" s="101"/>
      <c r="S3" s="97"/>
      <c r="T3" s="126"/>
      <c r="U3" s="97"/>
      <c r="V3" s="97"/>
      <c r="W3" s="99"/>
      <c r="X3" s="99"/>
      <c r="Y3" s="99"/>
      <c r="Z3" s="94"/>
      <c r="AA3" s="57"/>
    </row>
    <row r="4" spans="1:27" s="22" customFormat="1" ht="13.5" thickBot="1" x14ac:dyDescent="0.25">
      <c r="A4" s="86"/>
      <c r="C4" s="95"/>
      <c r="D4" s="95"/>
      <c r="E4" s="96"/>
      <c r="F4" s="97"/>
      <c r="G4" s="97"/>
      <c r="H4" s="97"/>
      <c r="I4" s="97"/>
      <c r="J4" s="97"/>
      <c r="K4" s="97"/>
      <c r="L4" s="97"/>
      <c r="M4" s="99"/>
      <c r="N4" s="99"/>
      <c r="O4" s="100"/>
      <c r="P4" s="99"/>
      <c r="Q4" s="101"/>
      <c r="R4" s="101"/>
      <c r="S4" s="97"/>
      <c r="T4" s="96"/>
      <c r="U4" s="97"/>
      <c r="V4" s="97"/>
      <c r="W4" s="99"/>
      <c r="X4" s="99"/>
      <c r="Y4" s="99"/>
      <c r="Z4" s="94"/>
      <c r="AA4" s="57"/>
    </row>
    <row r="5" spans="1:27" ht="15.75" customHeight="1" thickBot="1" x14ac:dyDescent="0.25">
      <c r="A5" s="26"/>
      <c r="B5" s="102"/>
      <c r="C5" s="102"/>
      <c r="D5" s="127" t="s">
        <v>1</v>
      </c>
      <c r="E5" s="104"/>
      <c r="F5" s="105"/>
      <c r="G5" s="105"/>
      <c r="H5" s="105"/>
      <c r="I5" s="105"/>
      <c r="J5" s="105"/>
      <c r="K5" s="106"/>
      <c r="L5" s="104"/>
      <c r="M5" s="108"/>
      <c r="N5" s="108"/>
      <c r="O5" s="109"/>
      <c r="P5" s="128" t="s">
        <v>19</v>
      </c>
      <c r="Q5" s="129"/>
      <c r="R5" s="130"/>
      <c r="S5" s="131" t="s">
        <v>2</v>
      </c>
      <c r="T5" s="132"/>
      <c r="U5" s="133"/>
      <c r="V5" s="133"/>
      <c r="W5" s="134"/>
      <c r="X5" s="134"/>
      <c r="Y5" s="135"/>
      <c r="Z5" s="111"/>
      <c r="AA5" s="27"/>
    </row>
    <row r="6" spans="1:27" ht="64.5" thickBot="1" x14ac:dyDescent="0.25">
      <c r="A6" s="112" t="s">
        <v>3</v>
      </c>
      <c r="B6" s="113" t="s">
        <v>8</v>
      </c>
      <c r="C6" s="113" t="s">
        <v>4</v>
      </c>
      <c r="D6" s="114" t="s">
        <v>18</v>
      </c>
      <c r="E6" s="115" t="s">
        <v>9</v>
      </c>
      <c r="F6" s="115" t="s">
        <v>5</v>
      </c>
      <c r="G6" s="115" t="s">
        <v>6</v>
      </c>
      <c r="H6" s="113" t="s">
        <v>37</v>
      </c>
      <c r="I6" s="115" t="s">
        <v>38</v>
      </c>
      <c r="J6" s="116" t="s">
        <v>10</v>
      </c>
      <c r="K6" s="115" t="s">
        <v>11</v>
      </c>
      <c r="L6" s="136" t="s">
        <v>27</v>
      </c>
      <c r="M6" s="1" t="s">
        <v>12</v>
      </c>
      <c r="N6" s="1" t="s">
        <v>13</v>
      </c>
      <c r="O6" s="119"/>
      <c r="P6" s="117" t="s">
        <v>31</v>
      </c>
      <c r="Q6" s="117" t="s">
        <v>32</v>
      </c>
      <c r="R6" s="117" t="s">
        <v>33</v>
      </c>
      <c r="S6" s="114" t="s">
        <v>15</v>
      </c>
      <c r="T6" s="115" t="s">
        <v>9</v>
      </c>
      <c r="U6" s="113" t="s">
        <v>39</v>
      </c>
      <c r="V6" s="115" t="s">
        <v>38</v>
      </c>
      <c r="W6" s="117" t="s">
        <v>34</v>
      </c>
      <c r="X6" s="117" t="s">
        <v>35</v>
      </c>
      <c r="Y6" s="117" t="s">
        <v>36</v>
      </c>
      <c r="Z6" s="120" t="s">
        <v>17</v>
      </c>
      <c r="AA6" s="117" t="s">
        <v>7</v>
      </c>
    </row>
    <row r="7" spans="1:27" ht="25.5" x14ac:dyDescent="0.2">
      <c r="A7" s="12" t="s">
        <v>101</v>
      </c>
      <c r="B7" s="123" t="s">
        <v>102</v>
      </c>
      <c r="C7" s="12" t="s">
        <v>23</v>
      </c>
      <c r="D7" s="12" t="s">
        <v>103</v>
      </c>
      <c r="E7" s="13" t="s">
        <v>24</v>
      </c>
      <c r="F7" s="13">
        <v>20</v>
      </c>
      <c r="G7" s="13">
        <v>21</v>
      </c>
      <c r="H7" s="13">
        <v>118</v>
      </c>
      <c r="I7" s="13">
        <v>2.7</v>
      </c>
      <c r="J7" s="13">
        <v>100154</v>
      </c>
      <c r="K7" s="13" t="s">
        <v>25</v>
      </c>
      <c r="L7" s="13">
        <v>24.27</v>
      </c>
      <c r="M7" s="14">
        <v>2.6869999999999998</v>
      </c>
      <c r="N7" s="14">
        <f>+M7*L7</f>
        <v>65.213489999999993</v>
      </c>
      <c r="P7" s="14">
        <v>55.01</v>
      </c>
      <c r="S7" s="13">
        <v>9003</v>
      </c>
      <c r="T7" s="13" t="s">
        <v>24</v>
      </c>
      <c r="U7" s="13">
        <v>118</v>
      </c>
      <c r="V7" s="13">
        <v>2.7</v>
      </c>
      <c r="W7" s="14">
        <v>87.32</v>
      </c>
      <c r="AA7" s="13" t="s">
        <v>104</v>
      </c>
    </row>
    <row r="8" spans="1:27" ht="25.5" x14ac:dyDescent="0.2">
      <c r="A8" s="12" t="s">
        <v>101</v>
      </c>
      <c r="B8" s="123" t="s">
        <v>105</v>
      </c>
      <c r="C8" s="12" t="s">
        <v>23</v>
      </c>
      <c r="D8" s="12" t="s">
        <v>106</v>
      </c>
      <c r="E8" s="13" t="s">
        <v>24</v>
      </c>
      <c r="F8" s="13">
        <v>20</v>
      </c>
      <c r="G8" s="13">
        <v>21</v>
      </c>
      <c r="H8" s="13">
        <v>118</v>
      </c>
      <c r="I8" s="13">
        <v>2.7</v>
      </c>
      <c r="J8" s="13">
        <v>100156</v>
      </c>
      <c r="K8" s="13" t="s">
        <v>107</v>
      </c>
      <c r="L8" s="13">
        <v>19.57</v>
      </c>
      <c r="M8" s="14">
        <v>5.0185000000000004</v>
      </c>
      <c r="N8" s="14">
        <f>+M8*L8</f>
        <v>98.212045000000003</v>
      </c>
      <c r="P8" s="14">
        <v>55.01</v>
      </c>
      <c r="S8" s="13">
        <v>22100</v>
      </c>
      <c r="T8" s="13" t="s">
        <v>24</v>
      </c>
      <c r="U8" s="13">
        <v>118</v>
      </c>
      <c r="V8" s="13">
        <v>2.7</v>
      </c>
      <c r="W8" s="14">
        <v>103.84</v>
      </c>
      <c r="AA8" s="13" t="s">
        <v>104</v>
      </c>
    </row>
  </sheetData>
  <protectedRanges>
    <protectedRange password="8F60" sqref="Z6" name="Calculations_40"/>
  </protectedRanges>
  <mergeCells count="1">
    <mergeCell ref="P5:Q5"/>
  </mergeCells>
  <conditionalFormatting sqref="D1:D6">
    <cfRule type="duplicateValues" dxfId="324" priority="2"/>
  </conditionalFormatting>
  <conditionalFormatting sqref="T6">
    <cfRule type="duplicateValues" dxfId="323" priority="1"/>
  </conditionalFormatting>
  <conditionalFormatting sqref="E1:E6">
    <cfRule type="duplicateValues" dxfId="322" priority="3"/>
  </conditionalFormatting>
  <conditionalFormatting sqref="T1:T5 S1:S6">
    <cfRule type="duplicateValues" dxfId="321" priority="4"/>
  </conditionalFormatting>
  <pageMargins left="0.7" right="0.7" top="0.75" bottom="0.75" header="0.3" footer="0.3"/>
  <legacyDrawing r:id="rId1"/>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5F5FAE-B00E-4DF2-AF1F-53CDA6BA6632}">
  <dimension ref="A1:T35"/>
  <sheetViews>
    <sheetView workbookViewId="0">
      <pane xSplit="3" ySplit="6" topLeftCell="D7" activePane="bottomRight" state="frozen"/>
      <selection pane="topRight" activeCell="F1" sqref="F1"/>
      <selection pane="bottomLeft" activeCell="A7" sqref="A7"/>
      <selection pane="bottomRight" sqref="A1:XFD1048576"/>
    </sheetView>
  </sheetViews>
  <sheetFormatPr defaultColWidth="9.28515625" defaultRowHeight="12.75" x14ac:dyDescent="0.2"/>
  <cols>
    <col min="1" max="1" width="16.42578125" style="12" bestFit="1" customWidth="1"/>
    <col min="2" max="2" width="47.7109375" style="12" customWidth="1"/>
    <col min="3" max="3" width="27.140625" style="12" bestFit="1" customWidth="1"/>
    <col min="4" max="6" width="10.140625" style="13" bestFit="1" customWidth="1"/>
    <col min="7" max="7" width="8.42578125" style="13" bestFit="1" customWidth="1"/>
    <col min="8" max="8" width="7.42578125" style="13" bestFit="1" customWidth="1"/>
    <col min="9" max="9" width="9.140625" style="13" bestFit="1" customWidth="1"/>
    <col min="10" max="10" width="37" style="13" bestFit="1" customWidth="1"/>
    <col min="11" max="11" width="16.85546875" style="13" bestFit="1" customWidth="1"/>
    <col min="12" max="12" width="19.7109375" style="13" customWidth="1"/>
    <col min="13" max="13" width="16.85546875" style="13" bestFit="1" customWidth="1"/>
    <col min="14" max="14" width="10.28515625" style="15" bestFit="1" customWidth="1"/>
    <col min="15" max="16" width="8.5703125" style="14" bestFit="1" customWidth="1"/>
    <col min="17" max="17" width="5.7109375" style="17" customWidth="1"/>
    <col min="18" max="18" width="16" style="14" bestFit="1" customWidth="1"/>
    <col min="19" max="19" width="15.28515625" style="14" bestFit="1" customWidth="1"/>
    <col min="20" max="20" width="59.42578125" style="13" bestFit="1" customWidth="1"/>
    <col min="21" max="16384" width="9.28515625" style="12"/>
  </cols>
  <sheetData>
    <row r="1" spans="1:20" s="22" customFormat="1" x14ac:dyDescent="0.2">
      <c r="A1" s="77"/>
      <c r="B1" s="78" t="s">
        <v>41</v>
      </c>
      <c r="C1" s="78"/>
      <c r="D1" s="78"/>
      <c r="E1" s="79"/>
      <c r="F1" s="79"/>
      <c r="G1" s="79"/>
      <c r="H1" s="79"/>
      <c r="I1" s="79"/>
      <c r="J1" s="79"/>
      <c r="K1" s="79"/>
      <c r="L1" s="79"/>
      <c r="M1" s="79"/>
      <c r="N1" s="80"/>
      <c r="O1" s="81"/>
      <c r="P1" s="81"/>
      <c r="Q1" s="82"/>
      <c r="R1" s="83"/>
      <c r="S1" s="84"/>
      <c r="T1" s="85"/>
    </row>
    <row r="2" spans="1:20" s="22" customFormat="1" x14ac:dyDescent="0.2">
      <c r="A2" s="86"/>
      <c r="B2" s="87" t="s">
        <v>40</v>
      </c>
      <c r="C2" s="87"/>
      <c r="D2" s="87"/>
      <c r="E2" s="88"/>
      <c r="F2" s="89"/>
      <c r="G2" s="89"/>
      <c r="H2" s="89"/>
      <c r="I2" s="89"/>
      <c r="J2" s="89"/>
      <c r="K2" s="89"/>
      <c r="L2" s="89"/>
      <c r="M2" s="89"/>
      <c r="N2" s="90"/>
      <c r="O2" s="91"/>
      <c r="P2" s="91"/>
      <c r="Q2" s="92"/>
      <c r="R2" s="93"/>
      <c r="S2" s="94"/>
      <c r="T2" s="57"/>
    </row>
    <row r="3" spans="1:20" s="22" customFormat="1" x14ac:dyDescent="0.2">
      <c r="A3" s="86"/>
      <c r="B3" s="95" t="s">
        <v>0</v>
      </c>
      <c r="C3" s="95"/>
      <c r="D3" s="95"/>
      <c r="E3" s="96"/>
      <c r="F3" s="97"/>
      <c r="G3" s="97"/>
      <c r="H3" s="97"/>
      <c r="I3" s="97"/>
      <c r="J3" s="97"/>
      <c r="K3" s="97"/>
      <c r="L3" s="97"/>
      <c r="M3" s="97"/>
      <c r="N3" s="98"/>
      <c r="O3" s="99"/>
      <c r="P3" s="99"/>
      <c r="Q3" s="100"/>
      <c r="R3" s="101"/>
      <c r="S3" s="94"/>
      <c r="T3" s="57"/>
    </row>
    <row r="4" spans="1:20" s="22" customFormat="1" ht="13.5" thickBot="1" x14ac:dyDescent="0.25">
      <c r="A4" s="86"/>
      <c r="B4" s="95"/>
      <c r="C4" s="95"/>
      <c r="D4" s="96"/>
      <c r="E4" s="97"/>
      <c r="F4" s="97"/>
      <c r="G4" s="97"/>
      <c r="H4" s="97"/>
      <c r="I4" s="97"/>
      <c r="J4" s="97"/>
      <c r="K4" s="97"/>
      <c r="L4" s="97"/>
      <c r="M4" s="97"/>
      <c r="N4" s="98"/>
      <c r="O4" s="99"/>
      <c r="P4" s="99"/>
      <c r="Q4" s="100"/>
      <c r="R4" s="101"/>
      <c r="S4" s="94"/>
      <c r="T4" s="57"/>
    </row>
    <row r="5" spans="1:20" ht="15.75" customHeight="1" thickBot="1" x14ac:dyDescent="0.25">
      <c r="A5" s="26"/>
      <c r="B5" s="102"/>
      <c r="C5" s="103" t="s">
        <v>1</v>
      </c>
      <c r="D5" s="104"/>
      <c r="E5" s="105"/>
      <c r="F5" s="105"/>
      <c r="G5" s="105"/>
      <c r="H5" s="105"/>
      <c r="I5" s="105"/>
      <c r="J5" s="106"/>
      <c r="K5" s="106"/>
      <c r="L5" s="106"/>
      <c r="M5" s="106"/>
      <c r="N5" s="107"/>
      <c r="O5" s="108"/>
      <c r="P5" s="108"/>
      <c r="Q5" s="109"/>
      <c r="R5" s="110" t="s">
        <v>14</v>
      </c>
      <c r="S5" s="111"/>
      <c r="T5" s="27"/>
    </row>
    <row r="6" spans="1:20" ht="64.5" thickBot="1" x14ac:dyDescent="0.25">
      <c r="A6" s="112" t="s">
        <v>3</v>
      </c>
      <c r="B6" s="113" t="s">
        <v>8</v>
      </c>
      <c r="C6" s="114" t="s">
        <v>18</v>
      </c>
      <c r="D6" s="115" t="s">
        <v>9</v>
      </c>
      <c r="E6" s="115" t="s">
        <v>5</v>
      </c>
      <c r="F6" s="115" t="s">
        <v>20</v>
      </c>
      <c r="G6" s="113" t="s">
        <v>37</v>
      </c>
      <c r="H6" s="115" t="s">
        <v>38</v>
      </c>
      <c r="I6" s="116" t="s">
        <v>10</v>
      </c>
      <c r="J6" s="115" t="s">
        <v>11</v>
      </c>
      <c r="K6" s="117" t="s">
        <v>1053</v>
      </c>
      <c r="L6" s="118" t="s">
        <v>1054</v>
      </c>
      <c r="M6" s="117" t="s">
        <v>1055</v>
      </c>
      <c r="N6" s="2" t="s">
        <v>27</v>
      </c>
      <c r="O6" s="1" t="s">
        <v>12</v>
      </c>
      <c r="P6" s="1" t="s">
        <v>13</v>
      </c>
      <c r="Q6" s="119"/>
      <c r="R6" s="1" t="s">
        <v>16</v>
      </c>
      <c r="S6" s="120" t="s">
        <v>17</v>
      </c>
      <c r="T6" s="117" t="s">
        <v>7</v>
      </c>
    </row>
    <row r="7" spans="1:20" x14ac:dyDescent="0.2">
      <c r="A7" s="12" t="s">
        <v>1056</v>
      </c>
      <c r="B7" s="12" t="s">
        <v>1057</v>
      </c>
      <c r="C7" s="12">
        <v>5210</v>
      </c>
      <c r="D7" s="13" t="s">
        <v>24</v>
      </c>
      <c r="E7" s="13">
        <v>18.75</v>
      </c>
      <c r="F7" s="13">
        <v>20.46</v>
      </c>
      <c r="G7" s="13">
        <v>60</v>
      </c>
      <c r="H7" s="13">
        <v>5</v>
      </c>
      <c r="I7" s="13">
        <v>110242</v>
      </c>
      <c r="J7" s="13" t="s">
        <v>336</v>
      </c>
      <c r="K7" s="14">
        <f>VLOOKUP(C7,'[6]Fernando''s'!$B:$P,15,FALSE)</f>
        <v>43.75</v>
      </c>
      <c r="L7" s="14">
        <f>VLOOKUP(C7,'[6]Fernando''s'!$B:$Q,16,FALSE)</f>
        <v>42.63</v>
      </c>
      <c r="M7" s="14">
        <f>VLOOKUP(C7,'[6]Fernando''s'!$B:$S,18,FALSE)</f>
        <v>41.69</v>
      </c>
      <c r="N7" s="15">
        <v>1.75</v>
      </c>
      <c r="O7" s="16">
        <v>1.7956000000000001</v>
      </c>
      <c r="P7" s="14">
        <v>3.14</v>
      </c>
      <c r="R7" s="14">
        <v>3.14</v>
      </c>
      <c r="S7" s="14">
        <f>VLOOKUP(C7,'[6]Fernando''s Blanket Bid -CN ONLY'!$B:$L,11,FALSE)</f>
        <v>3.56</v>
      </c>
      <c r="T7" s="13" t="s">
        <v>1058</v>
      </c>
    </row>
    <row r="8" spans="1:20" x14ac:dyDescent="0.2">
      <c r="A8" s="12" t="s">
        <v>1056</v>
      </c>
      <c r="B8" s="12" t="s">
        <v>1059</v>
      </c>
      <c r="C8" s="12">
        <v>5211</v>
      </c>
      <c r="D8" s="13" t="s">
        <v>24</v>
      </c>
      <c r="E8" s="13">
        <v>18.75</v>
      </c>
      <c r="F8" s="13">
        <v>20.46</v>
      </c>
      <c r="G8" s="13">
        <v>60</v>
      </c>
      <c r="H8" s="13">
        <v>5</v>
      </c>
      <c r="I8" s="13">
        <v>110242</v>
      </c>
      <c r="J8" s="13" t="s">
        <v>336</v>
      </c>
      <c r="K8" s="14">
        <f>VLOOKUP(C8,'[6]Fernando''s'!$B:$P,15,FALSE)</f>
        <v>43.88</v>
      </c>
      <c r="L8" s="14">
        <f>VLOOKUP(C8,'[6]Fernando''s'!$B:$Q,16,FALSE)</f>
        <v>42.76</v>
      </c>
      <c r="M8" s="14">
        <f>VLOOKUP(C8,'[6]Fernando''s'!$B:$S,18,FALSE)</f>
        <v>41.82</v>
      </c>
      <c r="N8" s="15">
        <v>1.72</v>
      </c>
      <c r="O8" s="16">
        <v>1.7956000000000001</v>
      </c>
      <c r="P8" s="14">
        <v>3.09</v>
      </c>
      <c r="R8" s="14">
        <v>3.09</v>
      </c>
      <c r="S8" s="14">
        <f>VLOOKUP(C8,'[6]Fernando''s Blanket Bid -CN ONLY'!$B:$L,11,FALSE)</f>
        <v>3.56</v>
      </c>
      <c r="T8" s="13" t="s">
        <v>1058</v>
      </c>
    </row>
    <row r="9" spans="1:20" x14ac:dyDescent="0.2">
      <c r="A9" s="12" t="s">
        <v>1056</v>
      </c>
      <c r="B9" s="12" t="s">
        <v>1060</v>
      </c>
      <c r="C9" s="12">
        <v>5212</v>
      </c>
      <c r="D9" s="13" t="s">
        <v>24</v>
      </c>
      <c r="E9" s="13">
        <v>18.75</v>
      </c>
      <c r="F9" s="13">
        <v>20.46</v>
      </c>
      <c r="G9" s="13">
        <v>60</v>
      </c>
      <c r="H9" s="13">
        <v>5</v>
      </c>
      <c r="I9" s="13">
        <v>110242</v>
      </c>
      <c r="J9" s="13" t="s">
        <v>336</v>
      </c>
      <c r="K9" s="14">
        <f>VLOOKUP(C9,'[6]Fernando''s'!$B:$P,15,FALSE)</f>
        <v>39.57</v>
      </c>
      <c r="L9" s="14">
        <f>VLOOKUP(C9,'[6]Fernando''s'!$B:$Q,16,FALSE)</f>
        <v>38.450000000000003</v>
      </c>
      <c r="M9" s="14">
        <f>VLOOKUP(C9,'[6]Fernando''s'!$B:$S,18,FALSE)</f>
        <v>37.51</v>
      </c>
      <c r="N9" s="15">
        <v>1.56</v>
      </c>
      <c r="O9" s="16">
        <v>1.7956000000000001</v>
      </c>
      <c r="P9" s="14">
        <v>2.8</v>
      </c>
      <c r="R9" s="14">
        <v>2.8</v>
      </c>
      <c r="S9" s="14">
        <f>VLOOKUP(C9,'[6]Fernando''s Blanket Bid -CN ONLY'!$B:$L,11,FALSE)</f>
        <v>3.56</v>
      </c>
      <c r="T9" s="13" t="s">
        <v>1058</v>
      </c>
    </row>
    <row r="10" spans="1:20" x14ac:dyDescent="0.2">
      <c r="A10" s="12" t="s">
        <v>1056</v>
      </c>
      <c r="B10" s="12" t="s">
        <v>1061</v>
      </c>
      <c r="C10" s="12">
        <v>5213</v>
      </c>
      <c r="D10" s="13" t="s">
        <v>24</v>
      </c>
      <c r="E10" s="13">
        <v>18.75</v>
      </c>
      <c r="F10" s="13">
        <v>20.46</v>
      </c>
      <c r="G10" s="13">
        <v>60</v>
      </c>
      <c r="H10" s="13">
        <v>5</v>
      </c>
      <c r="I10" s="13">
        <v>110242</v>
      </c>
      <c r="J10" s="13" t="s">
        <v>336</v>
      </c>
      <c r="K10" s="14">
        <f>VLOOKUP(C10,'[6]Fernando''s'!$B:$P,15,FALSE)</f>
        <v>44.95</v>
      </c>
      <c r="L10" s="14">
        <f>VLOOKUP(C10,'[6]Fernando''s'!$B:$Q,16,FALSE)</f>
        <v>43.83</v>
      </c>
      <c r="M10" s="14">
        <f>VLOOKUP(C10,'[6]Fernando''s'!$B:$S,18,FALSE)</f>
        <v>42.89</v>
      </c>
      <c r="N10" s="15">
        <v>1.91</v>
      </c>
      <c r="O10" s="16">
        <v>1.7956000000000001</v>
      </c>
      <c r="P10" s="14">
        <v>3.43</v>
      </c>
      <c r="R10" s="14">
        <v>3.43</v>
      </c>
      <c r="S10" s="14">
        <f>VLOOKUP(C10,'[6]Fernando''s Blanket Bid -CN ONLY'!$B:$L,11,FALSE)</f>
        <v>3.56</v>
      </c>
      <c r="T10" s="13" t="s">
        <v>1058</v>
      </c>
    </row>
    <row r="11" spans="1:20" x14ac:dyDescent="0.2">
      <c r="A11" s="12" t="s">
        <v>1056</v>
      </c>
      <c r="B11" s="12" t="s">
        <v>1062</v>
      </c>
      <c r="C11" s="12">
        <v>5216</v>
      </c>
      <c r="D11" s="13" t="s">
        <v>24</v>
      </c>
      <c r="E11" s="13">
        <v>18.75</v>
      </c>
      <c r="F11" s="13">
        <v>20.46</v>
      </c>
      <c r="G11" s="13">
        <v>60</v>
      </c>
      <c r="H11" s="13">
        <v>5</v>
      </c>
      <c r="I11" s="13">
        <v>110242</v>
      </c>
      <c r="J11" s="13" t="s">
        <v>336</v>
      </c>
      <c r="K11" s="14">
        <f>VLOOKUP(C11,'[6]Fernando''s'!$B:$P,15,FALSE)</f>
        <v>43.7</v>
      </c>
      <c r="L11" s="14">
        <f>VLOOKUP(C11,'[6]Fernando''s'!$B:$Q,16,FALSE)</f>
        <v>42.58</v>
      </c>
      <c r="M11" s="14">
        <f>VLOOKUP(C11,'[6]Fernando''s'!$B:$S,18,FALSE)</f>
        <v>41.64</v>
      </c>
      <c r="N11" s="15">
        <v>2.65</v>
      </c>
      <c r="O11" s="16">
        <v>1.7956000000000001</v>
      </c>
      <c r="P11" s="14">
        <v>4.76</v>
      </c>
      <c r="R11" s="14">
        <v>4.76</v>
      </c>
      <c r="S11" s="14">
        <f>VLOOKUP(C11,'[6]Fernando''s Blanket Bid -CN ONLY'!$B:$L,11,FALSE)</f>
        <v>3.56</v>
      </c>
      <c r="T11" s="13" t="s">
        <v>1058</v>
      </c>
    </row>
    <row r="12" spans="1:20" x14ac:dyDescent="0.2">
      <c r="A12" s="12" t="s">
        <v>1056</v>
      </c>
      <c r="B12" s="12" t="s">
        <v>1063</v>
      </c>
      <c r="C12" s="12">
        <v>5218</v>
      </c>
      <c r="D12" s="13" t="s">
        <v>24</v>
      </c>
      <c r="E12" s="13">
        <v>18.75</v>
      </c>
      <c r="F12" s="13">
        <v>20.46</v>
      </c>
      <c r="G12" s="13">
        <v>60</v>
      </c>
      <c r="H12" s="13">
        <v>5</v>
      </c>
      <c r="I12" s="13">
        <v>110242</v>
      </c>
      <c r="J12" s="13" t="s">
        <v>336</v>
      </c>
      <c r="K12" s="14">
        <f>VLOOKUP(C12,'[6]Fernando''s'!$B:$P,15,FALSE)</f>
        <v>44.07</v>
      </c>
      <c r="L12" s="14">
        <f>VLOOKUP(C12,'[6]Fernando''s'!$B:$Q,16,FALSE)</f>
        <v>42.95</v>
      </c>
      <c r="M12" s="14">
        <f>VLOOKUP(C12,'[6]Fernando''s'!$B:$S,18,FALSE)</f>
        <v>42.01</v>
      </c>
      <c r="N12" s="15">
        <v>1.56</v>
      </c>
      <c r="O12" s="16">
        <v>1.7956000000000001</v>
      </c>
      <c r="P12" s="14">
        <v>2.8</v>
      </c>
      <c r="R12" s="14">
        <v>2.8</v>
      </c>
      <c r="S12" s="14">
        <f>VLOOKUP(C12,'[6]Fernando''s Blanket Bid -CN ONLY'!$B:$L,11,FALSE)</f>
        <v>3.56</v>
      </c>
      <c r="T12" s="13" t="s">
        <v>1058</v>
      </c>
    </row>
    <row r="13" spans="1:20" x14ac:dyDescent="0.2">
      <c r="A13" s="12" t="s">
        <v>1056</v>
      </c>
      <c r="B13" s="12" t="s">
        <v>1064</v>
      </c>
      <c r="C13" s="12">
        <v>5220</v>
      </c>
      <c r="D13" s="13" t="s">
        <v>24</v>
      </c>
      <c r="E13" s="13">
        <v>19.68</v>
      </c>
      <c r="F13" s="13">
        <v>21.08</v>
      </c>
      <c r="G13" s="13">
        <v>90</v>
      </c>
      <c r="H13" s="13">
        <v>3.5</v>
      </c>
      <c r="I13" s="13">
        <v>110242</v>
      </c>
      <c r="J13" s="13" t="s">
        <v>336</v>
      </c>
      <c r="K13" s="14">
        <f>VLOOKUP(C13,'[6]Fernando''s'!$B:$P,15,FALSE)</f>
        <v>49.21</v>
      </c>
      <c r="L13" s="14">
        <f>VLOOKUP(C13,'[6]Fernando''s'!$B:$Q,16,FALSE)</f>
        <v>48.03</v>
      </c>
      <c r="M13" s="14">
        <f>VLOOKUP(C13,'[6]Fernando''s'!$B:$S,18,FALSE)</f>
        <v>47.05</v>
      </c>
      <c r="N13" s="15">
        <v>1.89</v>
      </c>
      <c r="O13" s="16">
        <v>1.7956000000000001</v>
      </c>
      <c r="P13" s="14">
        <v>3.39</v>
      </c>
      <c r="R13" s="14">
        <v>3.39</v>
      </c>
      <c r="S13" s="14">
        <f>VLOOKUP(C13,'[6]Fernando''s Blanket Bid -CN ONLY'!$B:$L,11,FALSE)</f>
        <v>3.74</v>
      </c>
      <c r="T13" s="13" t="s">
        <v>1058</v>
      </c>
    </row>
    <row r="14" spans="1:20" x14ac:dyDescent="0.2">
      <c r="A14" s="12" t="s">
        <v>1056</v>
      </c>
      <c r="B14" s="12" t="s">
        <v>1065</v>
      </c>
      <c r="C14" s="12">
        <v>5221</v>
      </c>
      <c r="D14" s="13" t="s">
        <v>24</v>
      </c>
      <c r="E14" s="13">
        <v>19.68</v>
      </c>
      <c r="F14" s="13">
        <v>21.08</v>
      </c>
      <c r="G14" s="13">
        <v>90</v>
      </c>
      <c r="H14" s="13">
        <v>3.5</v>
      </c>
      <c r="I14" s="13">
        <v>110242</v>
      </c>
      <c r="J14" s="13" t="s">
        <v>336</v>
      </c>
      <c r="K14" s="14">
        <f>VLOOKUP(C14,'[6]Fernando''s'!$B:$P,15,FALSE)</f>
        <v>49.41</v>
      </c>
      <c r="L14" s="14">
        <f>VLOOKUP(C14,'[6]Fernando''s'!$B:$Q,16,FALSE)</f>
        <v>48.23</v>
      </c>
      <c r="M14" s="14">
        <f>VLOOKUP(C14,'[6]Fernando''s'!$B:$S,18,FALSE)</f>
        <v>47.25</v>
      </c>
      <c r="N14" s="15">
        <v>1.57</v>
      </c>
      <c r="O14" s="16">
        <v>1.7956000000000001</v>
      </c>
      <c r="P14" s="14">
        <v>2.82</v>
      </c>
      <c r="R14" s="14">
        <v>2.82</v>
      </c>
      <c r="S14" s="14">
        <f>VLOOKUP(C14,'[6]Fernando''s Blanket Bid -CN ONLY'!$B:$L,11,FALSE)</f>
        <v>3.74</v>
      </c>
      <c r="T14" s="13" t="s">
        <v>1058</v>
      </c>
    </row>
    <row r="15" spans="1:20" x14ac:dyDescent="0.2">
      <c r="A15" s="12" t="s">
        <v>1056</v>
      </c>
      <c r="B15" s="12" t="s">
        <v>1066</v>
      </c>
      <c r="C15" s="12">
        <v>5264</v>
      </c>
      <c r="D15" s="13" t="s">
        <v>24</v>
      </c>
      <c r="E15" s="13">
        <v>18.96</v>
      </c>
      <c r="F15" s="13">
        <v>20.309999999999999</v>
      </c>
      <c r="G15" s="13">
        <v>108</v>
      </c>
      <c r="H15" s="13">
        <v>2.81</v>
      </c>
      <c r="I15" s="13">
        <v>110242</v>
      </c>
      <c r="J15" s="13" t="s">
        <v>336</v>
      </c>
      <c r="K15" s="14">
        <f>VLOOKUP(C15,'[6]Fernando''s'!$B:$P,15,FALSE)</f>
        <v>50.27</v>
      </c>
      <c r="L15" s="14">
        <f>VLOOKUP(C15,'[6]Fernando''s'!$B:$Q,16,FALSE)</f>
        <v>49.13</v>
      </c>
      <c r="M15" s="14">
        <f>VLOOKUP(C15,'[6]Fernando''s'!$B:$S,18,FALSE)</f>
        <v>48.18</v>
      </c>
      <c r="N15" s="15">
        <v>2.97</v>
      </c>
      <c r="O15" s="16">
        <v>1.7956000000000001</v>
      </c>
      <c r="P15" s="14">
        <v>5.33</v>
      </c>
      <c r="R15" s="14">
        <v>5.33</v>
      </c>
      <c r="S15" s="14">
        <f>VLOOKUP(C15,'[6]Fernando''s Blanket Bid -CN ONLY'!$B:$L,11,FALSE)</f>
        <v>3.56</v>
      </c>
      <c r="T15" s="13" t="s">
        <v>1058</v>
      </c>
    </row>
    <row r="16" spans="1:20" x14ac:dyDescent="0.2">
      <c r="A16" s="12" t="s">
        <v>1056</v>
      </c>
      <c r="B16" s="12" t="s">
        <v>1067</v>
      </c>
      <c r="C16" s="12">
        <v>5277</v>
      </c>
      <c r="D16" s="13" t="s">
        <v>24</v>
      </c>
      <c r="E16" s="13">
        <v>21.6</v>
      </c>
      <c r="F16" s="13">
        <v>23.85</v>
      </c>
      <c r="G16" s="13">
        <v>144</v>
      </c>
      <c r="H16" s="13">
        <v>2.4</v>
      </c>
      <c r="I16" s="13">
        <v>110242</v>
      </c>
      <c r="J16" s="13" t="s">
        <v>336</v>
      </c>
      <c r="K16" s="14">
        <f>VLOOKUP(C16,'[6]Fernando''s'!$B:$P,15,FALSE)</f>
        <v>61.77</v>
      </c>
      <c r="L16" s="14">
        <f>VLOOKUP(C16,'[6]Fernando''s'!$B:$Q,16,FALSE)</f>
        <v>60.47</v>
      </c>
      <c r="M16" s="14">
        <f>VLOOKUP(C16,'[6]Fernando''s'!$B:$S,18,FALSE)</f>
        <v>59.39</v>
      </c>
      <c r="N16" s="15">
        <v>7.07</v>
      </c>
      <c r="O16" s="16">
        <v>1.7956000000000001</v>
      </c>
      <c r="P16" s="14">
        <v>12.69</v>
      </c>
      <c r="R16" s="14">
        <v>12.69</v>
      </c>
      <c r="S16" s="14">
        <f>VLOOKUP(C16,'[6]Fernando''s Blanket Bid -CN ONLY'!$B:$L,11,FALSE)</f>
        <v>3.56</v>
      </c>
      <c r="T16" s="13" t="s">
        <v>1058</v>
      </c>
    </row>
    <row r="17" spans="1:20" x14ac:dyDescent="0.2">
      <c r="A17" s="12" t="s">
        <v>1056</v>
      </c>
      <c r="B17" s="12" t="s">
        <v>1068</v>
      </c>
      <c r="C17" s="12">
        <v>5280</v>
      </c>
      <c r="D17" s="13" t="s">
        <v>24</v>
      </c>
      <c r="E17" s="13">
        <v>16.45</v>
      </c>
      <c r="F17" s="13">
        <v>17.649999999999999</v>
      </c>
      <c r="G17" s="13">
        <v>112</v>
      </c>
      <c r="H17" s="13">
        <v>2.35</v>
      </c>
      <c r="I17" s="13">
        <v>110242</v>
      </c>
      <c r="J17" s="13" t="s">
        <v>336</v>
      </c>
      <c r="K17" s="14">
        <f>VLOOKUP(C17,'[6]Fernando''s'!$B:$P,15,FALSE)</f>
        <v>40.83</v>
      </c>
      <c r="L17" s="14">
        <f>VLOOKUP(C17,'[6]Fernando''s'!$B:$Q,16,FALSE)</f>
        <v>39.840000000000003</v>
      </c>
      <c r="M17" s="14">
        <f>VLOOKUP(C17,'[6]Fernando''s'!$B:$S,18,FALSE)</f>
        <v>39.020000000000003</v>
      </c>
      <c r="N17" s="15">
        <v>4.0999999999999996</v>
      </c>
      <c r="O17" s="16">
        <v>1.7956000000000001</v>
      </c>
      <c r="P17" s="14">
        <v>7.36</v>
      </c>
      <c r="R17" s="14">
        <v>7.36</v>
      </c>
      <c r="S17" s="14">
        <f>VLOOKUP(C17,'[6]Fernando''s Blanket Bid -CN ONLY'!$B:$L,11,FALSE)</f>
        <v>3.13</v>
      </c>
      <c r="T17" s="13" t="s">
        <v>1058</v>
      </c>
    </row>
    <row r="18" spans="1:20" x14ac:dyDescent="0.2">
      <c r="A18" s="12" t="s">
        <v>1056</v>
      </c>
      <c r="B18" s="12" t="s">
        <v>1069</v>
      </c>
      <c r="C18" s="12">
        <v>5811</v>
      </c>
      <c r="D18" s="13" t="s">
        <v>24</v>
      </c>
      <c r="E18" s="13">
        <v>30</v>
      </c>
      <c r="F18" s="13">
        <v>32.11</v>
      </c>
      <c r="G18" s="13">
        <v>96</v>
      </c>
      <c r="H18" s="13">
        <v>5</v>
      </c>
      <c r="I18" s="13">
        <v>110242</v>
      </c>
      <c r="J18" s="13" t="s">
        <v>336</v>
      </c>
      <c r="K18" s="14">
        <f>VLOOKUP(C18,'[6]Fernando''s'!$B:$P,15,FALSE)</f>
        <v>70.22</v>
      </c>
      <c r="L18" s="14">
        <f>VLOOKUP(C18,'[6]Fernando''s'!$B:$Q,16,FALSE)</f>
        <v>68.42</v>
      </c>
      <c r="M18" s="14">
        <f>VLOOKUP(C18,'[6]Fernando''s'!$B:$S,18,FALSE)</f>
        <v>66.92</v>
      </c>
      <c r="N18" s="15">
        <v>2.76</v>
      </c>
      <c r="O18" s="16">
        <v>1.7956000000000001</v>
      </c>
      <c r="P18" s="14">
        <v>4.96</v>
      </c>
      <c r="R18" s="14">
        <v>4.96</v>
      </c>
      <c r="S18" s="14">
        <f>VLOOKUP(C18,'[6]Fernando''s Blanket Bid -CN ONLY'!$B:$L,11,FALSE)</f>
        <v>3.56</v>
      </c>
      <c r="T18" s="13" t="s">
        <v>1058</v>
      </c>
    </row>
    <row r="19" spans="1:20" x14ac:dyDescent="0.2">
      <c r="A19" s="12" t="s">
        <v>1056</v>
      </c>
      <c r="B19" s="12" t="s">
        <v>1070</v>
      </c>
      <c r="C19" s="12">
        <v>5818</v>
      </c>
      <c r="D19" s="13" t="s">
        <v>24</v>
      </c>
      <c r="E19" s="13">
        <v>30</v>
      </c>
      <c r="F19" s="13">
        <v>32.11</v>
      </c>
      <c r="G19" s="13">
        <v>96</v>
      </c>
      <c r="H19" s="13">
        <v>5</v>
      </c>
      <c r="I19" s="13">
        <v>110242</v>
      </c>
      <c r="J19" s="13" t="s">
        <v>336</v>
      </c>
      <c r="K19" s="14">
        <f>VLOOKUP(C19,'[6]Fernando''s'!$B:$P,15,FALSE)</f>
        <v>71.239999999999995</v>
      </c>
      <c r="L19" s="14">
        <f>VLOOKUP(C19,'[6]Fernando''s'!$B:$Q,16,FALSE)</f>
        <v>69.44</v>
      </c>
      <c r="M19" s="14">
        <f>VLOOKUP(C19,'[6]Fernando''s'!$B:$S,18,FALSE)</f>
        <v>67.94</v>
      </c>
      <c r="N19" s="15">
        <v>2.5</v>
      </c>
      <c r="O19" s="16">
        <v>1.7956000000000001</v>
      </c>
      <c r="P19" s="14">
        <v>4.49</v>
      </c>
      <c r="R19" s="14">
        <v>4.49</v>
      </c>
      <c r="S19" s="14">
        <f>VLOOKUP(C19,'[6]Fernando''s Blanket Bid -CN ONLY'!$B:$L,11,FALSE)</f>
        <v>3.56</v>
      </c>
      <c r="T19" s="13" t="s">
        <v>1058</v>
      </c>
    </row>
    <row r="20" spans="1:20" x14ac:dyDescent="0.2">
      <c r="A20" s="12" t="s">
        <v>1056</v>
      </c>
      <c r="B20" s="12" t="s">
        <v>1071</v>
      </c>
      <c r="C20" s="12">
        <v>5821</v>
      </c>
      <c r="D20" s="13" t="s">
        <v>24</v>
      </c>
      <c r="E20" s="13">
        <v>21</v>
      </c>
      <c r="F20" s="13">
        <v>23.145</v>
      </c>
      <c r="G20" s="13">
        <v>96</v>
      </c>
      <c r="H20" s="13">
        <v>3.5</v>
      </c>
      <c r="I20" s="13">
        <v>110242</v>
      </c>
      <c r="J20" s="13" t="s">
        <v>336</v>
      </c>
      <c r="K20" s="14">
        <f>VLOOKUP(C20,'[6]Fernando''s'!$B:$P,15,FALSE)</f>
        <v>56.63</v>
      </c>
      <c r="L20" s="14">
        <f>VLOOKUP(C20,'[6]Fernando''s'!$B:$Q,16,FALSE)</f>
        <v>55.37</v>
      </c>
      <c r="M20" s="14">
        <f>VLOOKUP(C20,'[6]Fernando''s'!$B:$S,18,FALSE)</f>
        <v>54.32</v>
      </c>
      <c r="N20" s="15">
        <v>1.68</v>
      </c>
      <c r="O20" s="16">
        <v>1.7956000000000001</v>
      </c>
      <c r="P20" s="14">
        <v>3.02</v>
      </c>
      <c r="R20" s="14">
        <v>3.02</v>
      </c>
      <c r="S20" s="14">
        <f>VLOOKUP(C20,'[6]Fernando''s Blanket Bid -CN ONLY'!$B:$L,11,FALSE)</f>
        <v>3.74</v>
      </c>
      <c r="T20" s="13" t="s">
        <v>1058</v>
      </c>
    </row>
    <row r="21" spans="1:20" x14ac:dyDescent="0.2">
      <c r="A21" s="12" t="s">
        <v>1056</v>
      </c>
      <c r="B21" s="12" t="s">
        <v>1072</v>
      </c>
      <c r="C21" s="12">
        <v>5828</v>
      </c>
      <c r="D21" s="13" t="s">
        <v>24</v>
      </c>
      <c r="E21" s="13">
        <v>21</v>
      </c>
      <c r="F21" s="13">
        <v>23.15</v>
      </c>
      <c r="G21" s="13">
        <v>96</v>
      </c>
      <c r="H21" s="13">
        <v>3.5</v>
      </c>
      <c r="I21" s="13">
        <v>110242</v>
      </c>
      <c r="J21" s="13" t="s">
        <v>336</v>
      </c>
      <c r="K21" s="14">
        <f>VLOOKUP(C21,'[6]Fernando''s'!$B:$P,15,FALSE)</f>
        <v>56.63</v>
      </c>
      <c r="L21" s="14">
        <f>VLOOKUP(C21,'[6]Fernando''s'!$B:$Q,16,FALSE)</f>
        <v>55.37</v>
      </c>
      <c r="M21" s="14">
        <f>VLOOKUP(C21,'[6]Fernando''s'!$B:$S,18,FALSE)</f>
        <v>54.32</v>
      </c>
      <c r="N21" s="15">
        <v>1.91</v>
      </c>
      <c r="O21" s="16">
        <v>1.7956000000000001</v>
      </c>
      <c r="P21" s="14">
        <v>3.43</v>
      </c>
      <c r="R21" s="14">
        <v>3.43</v>
      </c>
      <c r="S21" s="14">
        <f>VLOOKUP(C21,'[6]Fernando''s Blanket Bid -CN ONLY'!$B:$L,11,FALSE)</f>
        <v>3.56</v>
      </c>
      <c r="T21" s="13" t="s">
        <v>1058</v>
      </c>
    </row>
    <row r="22" spans="1:20" x14ac:dyDescent="0.2">
      <c r="A22" s="12" t="s">
        <v>1056</v>
      </c>
      <c r="B22" s="12" t="s">
        <v>1073</v>
      </c>
      <c r="C22" s="12">
        <v>5864</v>
      </c>
      <c r="D22" s="13" t="s">
        <v>24</v>
      </c>
      <c r="E22" s="13">
        <v>21.07</v>
      </c>
      <c r="F22" s="13">
        <v>23.18</v>
      </c>
      <c r="G22" s="13">
        <v>120</v>
      </c>
      <c r="H22" s="13">
        <v>2.81</v>
      </c>
      <c r="I22" s="13">
        <v>110242</v>
      </c>
      <c r="J22" s="13" t="s">
        <v>336</v>
      </c>
      <c r="K22" s="14">
        <f>VLOOKUP(C22,'[6]Fernando''s'!$B:$P,15,FALSE)</f>
        <v>58.29</v>
      </c>
      <c r="L22" s="14">
        <f>VLOOKUP(C22,'[6]Fernando''s'!$B:$Q,16,FALSE)</f>
        <v>57.02</v>
      </c>
      <c r="M22" s="14">
        <f>VLOOKUP(C22,'[6]Fernando''s'!$B:$S,18,FALSE)</f>
        <v>55.97</v>
      </c>
      <c r="N22" s="15">
        <v>3.28</v>
      </c>
      <c r="O22" s="16">
        <v>1.7956000000000001</v>
      </c>
      <c r="P22" s="14">
        <v>5.89</v>
      </c>
      <c r="R22" s="14">
        <v>5.89</v>
      </c>
      <c r="S22" s="14">
        <f>VLOOKUP(C22,'[6]Fernando''s Blanket Bid -CN ONLY'!$B:$L,11,FALSE)</f>
        <v>3.56</v>
      </c>
      <c r="T22" s="13" t="s">
        <v>1058</v>
      </c>
    </row>
    <row r="23" spans="1:20" x14ac:dyDescent="0.2">
      <c r="A23" s="12" t="s">
        <v>1056</v>
      </c>
      <c r="B23" s="12" t="s">
        <v>1074</v>
      </c>
      <c r="C23" s="12">
        <v>21072</v>
      </c>
      <c r="D23" s="13" t="s">
        <v>24</v>
      </c>
      <c r="E23" s="13">
        <v>21.38</v>
      </c>
      <c r="F23" s="13">
        <v>23.300999999999998</v>
      </c>
      <c r="G23" s="13">
        <v>72</v>
      </c>
      <c r="H23" s="13">
        <v>4.75</v>
      </c>
      <c r="I23" s="13">
        <v>110242</v>
      </c>
      <c r="J23" s="13" t="s">
        <v>336</v>
      </c>
      <c r="K23" s="14">
        <f>VLOOKUP(C23,'[6]Fernando''s'!$B:$P,15,FALSE)</f>
        <v>51.24</v>
      </c>
      <c r="L23" s="14">
        <f>VLOOKUP(C23,'[6]Fernando''s'!$B:$Q,16,FALSE)</f>
        <v>49.96</v>
      </c>
      <c r="M23" s="14">
        <f>VLOOKUP(C23,'[6]Fernando''s'!$B:$S,18,FALSE)</f>
        <v>48.89</v>
      </c>
      <c r="N23" s="15">
        <v>3.48</v>
      </c>
      <c r="O23" s="16">
        <v>1.7956000000000001</v>
      </c>
      <c r="P23" s="14">
        <v>6.25</v>
      </c>
      <c r="R23" s="14">
        <v>6.25</v>
      </c>
      <c r="S23" s="14">
        <f>VLOOKUP(C23,'[6]Fernando''s Blanket Bid -CN ONLY'!$B:$L,11,FALSE)</f>
        <v>3.98</v>
      </c>
      <c r="T23" s="13" t="s">
        <v>1058</v>
      </c>
    </row>
    <row r="24" spans="1:20" x14ac:dyDescent="0.2">
      <c r="A24" s="12" t="s">
        <v>1056</v>
      </c>
      <c r="B24" s="12" t="s">
        <v>1075</v>
      </c>
      <c r="C24" s="12">
        <v>21200</v>
      </c>
      <c r="D24" s="13" t="s">
        <v>24</v>
      </c>
      <c r="E24" s="13">
        <v>27</v>
      </c>
      <c r="F24" s="13">
        <v>28.97</v>
      </c>
      <c r="G24" s="13">
        <v>96</v>
      </c>
      <c r="H24" s="13">
        <v>4.5</v>
      </c>
      <c r="I24" s="13">
        <v>110242</v>
      </c>
      <c r="J24" s="13" t="s">
        <v>336</v>
      </c>
      <c r="K24" s="14">
        <f>VLOOKUP(C24,'[6]Fernando''s'!$B:$P,15,FALSE)</f>
        <v>53.69</v>
      </c>
      <c r="L24" s="14">
        <f>VLOOKUP(C24,'[6]Fernando''s'!$B:$Q,16,FALSE)</f>
        <v>52.07</v>
      </c>
      <c r="M24" s="14">
        <f>VLOOKUP(C24,'[6]Fernando''s'!$B:$S,18,FALSE)</f>
        <v>50.72</v>
      </c>
      <c r="N24" s="15">
        <v>3.06</v>
      </c>
      <c r="O24" s="16">
        <v>1.7956000000000001</v>
      </c>
      <c r="P24" s="14">
        <v>5.49</v>
      </c>
      <c r="R24" s="14">
        <v>5.49</v>
      </c>
      <c r="S24" s="14">
        <f>VLOOKUP(C24,'[6]Fernando''s Blanket Bid -CN ONLY'!$B:$L,11,FALSE)</f>
        <v>4.01</v>
      </c>
      <c r="T24" s="13" t="s">
        <v>1058</v>
      </c>
    </row>
    <row r="25" spans="1:20" x14ac:dyDescent="0.2">
      <c r="A25" s="12" t="s">
        <v>1056</v>
      </c>
      <c r="B25" s="12" t="s">
        <v>1076</v>
      </c>
      <c r="C25" s="12">
        <v>33212</v>
      </c>
      <c r="D25" s="13" t="s">
        <v>24</v>
      </c>
      <c r="E25" s="13">
        <v>27</v>
      </c>
      <c r="F25" s="13">
        <v>29.33</v>
      </c>
      <c r="G25" s="13">
        <v>96</v>
      </c>
      <c r="H25" s="13">
        <v>4.5</v>
      </c>
      <c r="I25" s="13">
        <v>110242</v>
      </c>
      <c r="J25" s="13" t="s">
        <v>336</v>
      </c>
      <c r="K25" s="14">
        <f>VLOOKUP(C25,'[6]Fernando''s'!$B:$P,15,FALSE)</f>
        <v>58.74</v>
      </c>
      <c r="L25" s="14">
        <f>VLOOKUP(C25,'[6]Fernando''s'!$B:$Q,16,FALSE)</f>
        <v>57.12</v>
      </c>
      <c r="M25" s="14">
        <f>VLOOKUP(C25,'[6]Fernando''s'!$B:$S,18,FALSE)</f>
        <v>55.77</v>
      </c>
      <c r="N25" s="15">
        <v>3.06</v>
      </c>
      <c r="O25" s="16">
        <v>1.7956000000000001</v>
      </c>
      <c r="P25" s="14">
        <v>5.49</v>
      </c>
      <c r="R25" s="14">
        <v>5.49</v>
      </c>
      <c r="S25" s="14">
        <f>VLOOKUP(C25,'[6]Fernando''s Blanket Bid -CN ONLY'!$B:$L,11,FALSE)</f>
        <v>3.81</v>
      </c>
      <c r="T25" s="13" t="s">
        <v>1058</v>
      </c>
    </row>
    <row r="26" spans="1:20" x14ac:dyDescent="0.2">
      <c r="A26" s="12" t="s">
        <v>1056</v>
      </c>
      <c r="B26" s="12" t="s">
        <v>1077</v>
      </c>
      <c r="C26" s="12">
        <v>94124</v>
      </c>
      <c r="D26" s="13" t="s">
        <v>24</v>
      </c>
      <c r="E26" s="13">
        <v>24</v>
      </c>
      <c r="F26" s="13">
        <v>25</v>
      </c>
      <c r="G26" s="13">
        <v>96</v>
      </c>
      <c r="H26" s="13">
        <v>4</v>
      </c>
      <c r="I26" s="13" t="s">
        <v>1078</v>
      </c>
      <c r="J26" s="13" t="s">
        <v>1079</v>
      </c>
      <c r="K26" s="14">
        <v>51.36</v>
      </c>
      <c r="L26" s="14">
        <v>49.92</v>
      </c>
      <c r="M26" s="14">
        <v>48.72</v>
      </c>
      <c r="N26" s="15">
        <v>11.31</v>
      </c>
      <c r="O26" s="16">
        <v>0.92700000000000005</v>
      </c>
      <c r="P26" s="14">
        <v>10.48</v>
      </c>
      <c r="R26" s="14">
        <v>10.48</v>
      </c>
      <c r="S26" s="14">
        <v>7.02</v>
      </c>
      <c r="T26" s="13" t="s">
        <v>1058</v>
      </c>
    </row>
    <row r="27" spans="1:20" x14ac:dyDescent="0.2">
      <c r="A27" s="12" t="s">
        <v>1056</v>
      </c>
      <c r="B27" s="12" t="s">
        <v>1080</v>
      </c>
      <c r="C27" s="12">
        <v>95150</v>
      </c>
      <c r="D27" s="13" t="s">
        <v>24</v>
      </c>
      <c r="E27" s="13">
        <v>18</v>
      </c>
      <c r="F27" s="13">
        <v>19</v>
      </c>
      <c r="G27" s="13">
        <v>72</v>
      </c>
      <c r="H27" s="13">
        <v>4</v>
      </c>
      <c r="I27" s="13" t="s">
        <v>1078</v>
      </c>
      <c r="J27" s="13" t="s">
        <v>1079</v>
      </c>
      <c r="K27" s="14">
        <v>36.72</v>
      </c>
      <c r="L27" s="14">
        <v>35.64</v>
      </c>
      <c r="M27" s="14">
        <v>34.74</v>
      </c>
      <c r="N27" s="15">
        <v>8.65</v>
      </c>
      <c r="O27" s="16">
        <v>0.92700000000000005</v>
      </c>
      <c r="P27" s="14">
        <v>8.02</v>
      </c>
      <c r="R27" s="14">
        <v>8.02</v>
      </c>
      <c r="S27" s="14">
        <v>7.02</v>
      </c>
      <c r="T27" s="13" t="s">
        <v>1058</v>
      </c>
    </row>
    <row r="28" spans="1:20" x14ac:dyDescent="0.2">
      <c r="A28" s="12" t="s">
        <v>1056</v>
      </c>
      <c r="B28" s="12" t="s">
        <v>1081</v>
      </c>
      <c r="C28" s="12">
        <v>99710</v>
      </c>
      <c r="D28" s="13" t="s">
        <v>24</v>
      </c>
      <c r="E28" s="13">
        <v>18</v>
      </c>
      <c r="F28" s="13">
        <v>20</v>
      </c>
      <c r="G28" s="13">
        <v>87</v>
      </c>
      <c r="H28" s="13">
        <v>3.3</v>
      </c>
      <c r="I28" s="13" t="s">
        <v>1082</v>
      </c>
      <c r="J28" s="13" t="s">
        <v>1083</v>
      </c>
      <c r="K28" s="14">
        <v>62.1</v>
      </c>
      <c r="L28" s="14">
        <v>61.02</v>
      </c>
      <c r="M28" s="14">
        <v>60.12</v>
      </c>
      <c r="N28" s="15">
        <v>23.33</v>
      </c>
      <c r="O28" s="16">
        <v>0.92700000000000005</v>
      </c>
      <c r="P28" s="14">
        <v>21.63</v>
      </c>
      <c r="R28" s="14">
        <v>21.63</v>
      </c>
      <c r="S28" s="14">
        <v>3</v>
      </c>
      <c r="T28" s="13" t="s">
        <v>1058</v>
      </c>
    </row>
    <row r="29" spans="1:20" x14ac:dyDescent="0.2">
      <c r="A29" s="12" t="s">
        <v>1056</v>
      </c>
      <c r="B29" s="12" t="s">
        <v>1084</v>
      </c>
      <c r="C29" s="12">
        <v>99711</v>
      </c>
      <c r="D29" s="13" t="s">
        <v>24</v>
      </c>
      <c r="E29" s="13">
        <v>18</v>
      </c>
      <c r="F29" s="13">
        <v>20</v>
      </c>
      <c r="G29" s="13">
        <v>78</v>
      </c>
      <c r="H29" s="13">
        <v>3.7</v>
      </c>
      <c r="I29" s="13" t="s">
        <v>1082</v>
      </c>
      <c r="J29" s="13" t="s">
        <v>1083</v>
      </c>
      <c r="K29" s="14">
        <v>62.1</v>
      </c>
      <c r="L29" s="14">
        <v>61.02</v>
      </c>
      <c r="M29" s="14">
        <v>60.12</v>
      </c>
      <c r="N29" s="15">
        <v>23.1</v>
      </c>
      <c r="O29" s="16">
        <v>0.92700000000000005</v>
      </c>
      <c r="P29" s="14">
        <v>21.41</v>
      </c>
      <c r="R29" s="14">
        <v>21.41</v>
      </c>
      <c r="S29" s="14">
        <v>3</v>
      </c>
      <c r="T29" s="13" t="s">
        <v>1058</v>
      </c>
    </row>
    <row r="30" spans="1:20" x14ac:dyDescent="0.2">
      <c r="A30" s="12" t="s">
        <v>1056</v>
      </c>
      <c r="B30" s="12" t="s">
        <v>1085</v>
      </c>
      <c r="C30" s="12">
        <v>99712</v>
      </c>
      <c r="D30" s="13" t="s">
        <v>24</v>
      </c>
      <c r="E30" s="13">
        <v>12.5</v>
      </c>
      <c r="F30" s="13">
        <v>13.7</v>
      </c>
      <c r="G30" s="13">
        <v>80</v>
      </c>
      <c r="H30" s="13">
        <v>2.5</v>
      </c>
      <c r="I30" s="13" t="s">
        <v>1082</v>
      </c>
      <c r="J30" s="13" t="s">
        <v>1083</v>
      </c>
      <c r="K30" s="14">
        <v>64.099999999999994</v>
      </c>
      <c r="L30" s="14">
        <v>63.35</v>
      </c>
      <c r="M30" s="14">
        <v>62.72</v>
      </c>
      <c r="N30" s="15">
        <v>16.2</v>
      </c>
      <c r="O30" s="16">
        <v>0.92700000000000005</v>
      </c>
      <c r="P30" s="14">
        <v>15.02</v>
      </c>
      <c r="R30" s="14">
        <v>15.02</v>
      </c>
      <c r="S30" s="14">
        <v>4</v>
      </c>
      <c r="T30" s="13" t="s">
        <v>1058</v>
      </c>
    </row>
    <row r="31" spans="1:20" x14ac:dyDescent="0.2">
      <c r="A31" s="12" t="s">
        <v>1056</v>
      </c>
      <c r="B31" s="12" t="s">
        <v>1086</v>
      </c>
      <c r="C31" s="12">
        <v>99713</v>
      </c>
      <c r="D31" s="13" t="s">
        <v>24</v>
      </c>
      <c r="E31" s="13">
        <v>12.5</v>
      </c>
      <c r="F31" s="13">
        <v>13.7</v>
      </c>
      <c r="G31" s="13">
        <v>80</v>
      </c>
      <c r="H31" s="13">
        <v>2.5</v>
      </c>
      <c r="I31" s="13" t="s">
        <v>1082</v>
      </c>
      <c r="J31" s="13" t="s">
        <v>1083</v>
      </c>
      <c r="K31" s="14">
        <v>64.099999999999994</v>
      </c>
      <c r="L31" s="14">
        <v>63.35</v>
      </c>
      <c r="M31" s="14">
        <v>62.72</v>
      </c>
      <c r="N31" s="15">
        <v>16.399999999999999</v>
      </c>
      <c r="O31" s="16">
        <v>0.92700000000000005</v>
      </c>
      <c r="P31" s="14">
        <v>15.2</v>
      </c>
      <c r="R31" s="14">
        <v>15.2</v>
      </c>
      <c r="S31" s="14">
        <v>4</v>
      </c>
      <c r="T31" s="13" t="s">
        <v>1058</v>
      </c>
    </row>
    <row r="32" spans="1:20" x14ac:dyDescent="0.2">
      <c r="A32" s="12" t="s">
        <v>1056</v>
      </c>
      <c r="B32" s="12" t="s">
        <v>1087</v>
      </c>
      <c r="C32" s="12">
        <v>99714</v>
      </c>
      <c r="D32" s="13" t="s">
        <v>24</v>
      </c>
      <c r="E32" s="13">
        <v>12.5</v>
      </c>
      <c r="F32" s="13">
        <v>13.7</v>
      </c>
      <c r="G32" s="13">
        <v>80</v>
      </c>
      <c r="H32" s="13">
        <v>2.5</v>
      </c>
      <c r="I32" s="13" t="s">
        <v>1082</v>
      </c>
      <c r="J32" s="13" t="s">
        <v>1083</v>
      </c>
      <c r="K32" s="14">
        <v>64.099999999999994</v>
      </c>
      <c r="L32" s="14">
        <v>63.35</v>
      </c>
      <c r="M32" s="14">
        <v>62.72</v>
      </c>
      <c r="N32" s="15">
        <v>16.04</v>
      </c>
      <c r="O32" s="16">
        <v>0.92700000000000005</v>
      </c>
      <c r="P32" s="14">
        <v>14.87</v>
      </c>
      <c r="R32" s="14">
        <v>14.87</v>
      </c>
      <c r="S32" s="14">
        <v>4</v>
      </c>
      <c r="T32" s="13" t="s">
        <v>1058</v>
      </c>
    </row>
    <row r="33" spans="1:20" x14ac:dyDescent="0.2">
      <c r="A33" s="12" t="s">
        <v>1056</v>
      </c>
      <c r="B33" s="12" t="s">
        <v>1088</v>
      </c>
      <c r="C33" s="12">
        <v>99649</v>
      </c>
      <c r="D33" s="13" t="s">
        <v>24</v>
      </c>
      <c r="E33" s="13">
        <v>10</v>
      </c>
      <c r="F33" s="13">
        <v>11</v>
      </c>
      <c r="G33" s="13">
        <v>53</v>
      </c>
      <c r="H33" s="13">
        <v>3</v>
      </c>
      <c r="I33" s="13" t="s">
        <v>1082</v>
      </c>
      <c r="J33" s="13" t="s">
        <v>1083</v>
      </c>
      <c r="K33" s="14">
        <v>38.799999999999997</v>
      </c>
      <c r="L33" s="14">
        <v>38.200000000000003</v>
      </c>
      <c r="M33" s="14">
        <v>37.700000000000003</v>
      </c>
      <c r="N33" s="15">
        <v>13.49</v>
      </c>
      <c r="O33" s="16">
        <v>0.92700000000000005</v>
      </c>
      <c r="P33" s="14">
        <v>12.51</v>
      </c>
      <c r="R33" s="14">
        <v>12.51</v>
      </c>
      <c r="S33" s="14">
        <v>5</v>
      </c>
      <c r="T33" s="13" t="s">
        <v>1058</v>
      </c>
    </row>
    <row r="34" spans="1:20" x14ac:dyDescent="0.2">
      <c r="A34" s="12" t="s">
        <v>1056</v>
      </c>
      <c r="B34" s="12" t="s">
        <v>1089</v>
      </c>
      <c r="C34" s="12">
        <v>99650</v>
      </c>
      <c r="D34" s="13" t="s">
        <v>24</v>
      </c>
      <c r="E34" s="13">
        <v>10</v>
      </c>
      <c r="F34" s="13">
        <v>11</v>
      </c>
      <c r="G34" s="13">
        <v>53</v>
      </c>
      <c r="H34" s="13">
        <v>3</v>
      </c>
      <c r="I34" s="13" t="s">
        <v>1082</v>
      </c>
      <c r="J34" s="13" t="s">
        <v>1083</v>
      </c>
      <c r="K34" s="14">
        <v>38.799999999999997</v>
      </c>
      <c r="L34" s="14">
        <v>38.200000000000003</v>
      </c>
      <c r="M34" s="14">
        <v>37.700000000000003</v>
      </c>
      <c r="N34" s="15">
        <v>14.28</v>
      </c>
      <c r="O34" s="16">
        <v>0.92700000000000005</v>
      </c>
      <c r="P34" s="14">
        <v>13.24</v>
      </c>
      <c r="R34" s="14">
        <v>13.24</v>
      </c>
      <c r="S34" s="14">
        <v>5</v>
      </c>
      <c r="T34" s="13" t="s">
        <v>1058</v>
      </c>
    </row>
    <row r="35" spans="1:20" x14ac:dyDescent="0.2">
      <c r="A35" s="12" t="s">
        <v>1056</v>
      </c>
      <c r="B35" s="12" t="s">
        <v>1090</v>
      </c>
      <c r="C35" s="12">
        <v>96086</v>
      </c>
      <c r="D35" s="13" t="s">
        <v>24</v>
      </c>
      <c r="E35" s="13">
        <v>10</v>
      </c>
      <c r="F35" s="13">
        <v>11</v>
      </c>
      <c r="G35" s="13">
        <v>40</v>
      </c>
      <c r="H35" s="13">
        <v>4</v>
      </c>
      <c r="I35" s="13" t="s">
        <v>1082</v>
      </c>
      <c r="J35" s="13" t="s">
        <v>1083</v>
      </c>
      <c r="K35" s="14">
        <v>25.9</v>
      </c>
      <c r="L35" s="14">
        <v>25.3</v>
      </c>
      <c r="M35" s="14">
        <v>24.8</v>
      </c>
      <c r="N35" s="15">
        <v>4.7300000000000004</v>
      </c>
      <c r="O35" s="16">
        <v>0.92700000000000005</v>
      </c>
      <c r="P35" s="14">
        <v>4.38</v>
      </c>
      <c r="R35" s="14">
        <v>4.38</v>
      </c>
      <c r="S35" s="14">
        <v>3.3</v>
      </c>
      <c r="T35" s="13" t="s">
        <v>1058</v>
      </c>
    </row>
  </sheetData>
  <protectedRanges>
    <protectedRange password="8F60" sqref="S6" name="Calculations_40"/>
  </protectedRanges>
  <conditionalFormatting sqref="C4:C6">
    <cfRule type="duplicateValues" dxfId="213" priority="3"/>
  </conditionalFormatting>
  <conditionalFormatting sqref="D4:D6">
    <cfRule type="duplicateValues" dxfId="212" priority="4"/>
  </conditionalFormatting>
  <conditionalFormatting sqref="D1:D3">
    <cfRule type="duplicateValues" dxfId="211" priority="1"/>
  </conditionalFormatting>
  <conditionalFormatting sqref="E1:E3">
    <cfRule type="duplicateValues" dxfId="210" priority="2"/>
  </conditionalFormatting>
  <pageMargins left="0.7" right="0.7" top="0.75" bottom="0.75" header="0.3" footer="0.3"/>
  <pageSetup orientation="portrait" verticalDpi="0" r:id="rId1"/>
  <legacyDrawing r:id="rId2"/>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7797D4-F20B-49EB-B0B5-2C1F25C138E9}">
  <dimension ref="A1:T12"/>
  <sheetViews>
    <sheetView workbookViewId="0">
      <pane xSplit="3" ySplit="6" topLeftCell="D7" activePane="bottomRight" state="frozen"/>
      <selection pane="topRight" activeCell="F1" sqref="F1"/>
      <selection pane="bottomLeft" activeCell="A7" sqref="A7"/>
      <selection pane="bottomRight" sqref="A1:XFD1048576"/>
    </sheetView>
  </sheetViews>
  <sheetFormatPr defaultColWidth="9.28515625" defaultRowHeight="12.75" x14ac:dyDescent="0.2"/>
  <cols>
    <col min="1" max="1" width="17.85546875" style="365" customWidth="1"/>
    <col min="2" max="2" width="20.28515625" style="365" customWidth="1"/>
    <col min="3" max="3" width="27.28515625" style="365" bestFit="1" customWidth="1"/>
    <col min="4" max="6" width="10.28515625" style="375" bestFit="1" customWidth="1"/>
    <col min="7" max="7" width="8.42578125" style="375" bestFit="1" customWidth="1"/>
    <col min="8" max="8" width="7.42578125" style="375" bestFit="1" customWidth="1"/>
    <col min="9" max="9" width="9.28515625" style="375"/>
    <col min="10" max="10" width="22" style="375" bestFit="1" customWidth="1"/>
    <col min="11" max="11" width="20.7109375" style="375" customWidth="1"/>
    <col min="12" max="12" width="21.7109375" style="375" customWidth="1"/>
    <col min="13" max="13" width="20.7109375" style="375" customWidth="1"/>
    <col min="14" max="14" width="10.28515625" style="377" bestFit="1" customWidth="1"/>
    <col min="15" max="16" width="8.5703125" style="376" bestFit="1" customWidth="1"/>
    <col min="17" max="17" width="5.7109375" style="378" customWidth="1"/>
    <col min="18" max="18" width="16" style="376" bestFit="1" customWidth="1"/>
    <col min="19" max="19" width="15.7109375" style="376" bestFit="1" customWidth="1"/>
    <col min="20" max="20" width="6.5703125" style="375" bestFit="1" customWidth="1"/>
    <col min="21" max="16384" width="9.28515625" style="365"/>
  </cols>
  <sheetData>
    <row r="1" spans="1:20" s="335" customFormat="1" x14ac:dyDescent="0.2">
      <c r="A1" s="326"/>
      <c r="B1" s="327" t="s">
        <v>41</v>
      </c>
      <c r="C1" s="327"/>
      <c r="D1" s="327"/>
      <c r="E1" s="328"/>
      <c r="F1" s="328"/>
      <c r="G1" s="328"/>
      <c r="H1" s="328"/>
      <c r="I1" s="328"/>
      <c r="J1" s="328"/>
      <c r="K1" s="328"/>
      <c r="L1" s="328"/>
      <c r="M1" s="328"/>
      <c r="N1" s="329"/>
      <c r="O1" s="330"/>
      <c r="P1" s="330"/>
      <c r="Q1" s="331"/>
      <c r="R1" s="332"/>
      <c r="S1" s="333"/>
      <c r="T1" s="334"/>
    </row>
    <row r="2" spans="1:20" s="335" customFormat="1" x14ac:dyDescent="0.2">
      <c r="A2" s="336"/>
      <c r="B2" s="337" t="s">
        <v>40</v>
      </c>
      <c r="C2" s="337"/>
      <c r="D2" s="337"/>
      <c r="E2" s="338"/>
      <c r="F2" s="339"/>
      <c r="G2" s="339"/>
      <c r="H2" s="339"/>
      <c r="I2" s="339"/>
      <c r="J2" s="339"/>
      <c r="K2" s="339"/>
      <c r="L2" s="339"/>
      <c r="M2" s="339"/>
      <c r="N2" s="340"/>
      <c r="O2" s="341"/>
      <c r="P2" s="341"/>
      <c r="Q2" s="342"/>
      <c r="R2" s="343"/>
      <c r="S2" s="344"/>
      <c r="T2" s="345"/>
    </row>
    <row r="3" spans="1:20" s="335" customFormat="1" x14ac:dyDescent="0.2">
      <c r="A3" s="336"/>
      <c r="B3" s="346" t="s">
        <v>0</v>
      </c>
      <c r="C3" s="346"/>
      <c r="D3" s="346"/>
      <c r="E3" s="347"/>
      <c r="F3" s="348"/>
      <c r="G3" s="348"/>
      <c r="H3" s="348"/>
      <c r="I3" s="348"/>
      <c r="J3" s="348"/>
      <c r="K3" s="348"/>
      <c r="L3" s="348"/>
      <c r="M3" s="348"/>
      <c r="N3" s="349"/>
      <c r="O3" s="350"/>
      <c r="P3" s="350"/>
      <c r="Q3" s="351"/>
      <c r="R3" s="352"/>
      <c r="S3" s="344"/>
      <c r="T3" s="345"/>
    </row>
    <row r="4" spans="1:20" s="335" customFormat="1" ht="13.5" thickBot="1" x14ac:dyDescent="0.25">
      <c r="A4" s="336"/>
      <c r="B4" s="346"/>
      <c r="C4" s="346"/>
      <c r="D4" s="347"/>
      <c r="E4" s="348"/>
      <c r="F4" s="348"/>
      <c r="G4" s="348"/>
      <c r="H4" s="348"/>
      <c r="I4" s="348"/>
      <c r="J4" s="348"/>
      <c r="K4" s="348"/>
      <c r="L4" s="348"/>
      <c r="M4" s="348"/>
      <c r="N4" s="349"/>
      <c r="O4" s="350"/>
      <c r="P4" s="350"/>
      <c r="Q4" s="351"/>
      <c r="R4" s="352"/>
      <c r="S4" s="344"/>
      <c r="T4" s="345"/>
    </row>
    <row r="5" spans="1:20" ht="15.75" customHeight="1" thickBot="1" x14ac:dyDescent="0.25">
      <c r="A5" s="353"/>
      <c r="B5" s="354"/>
      <c r="C5" s="355" t="s">
        <v>1</v>
      </c>
      <c r="D5" s="356"/>
      <c r="E5" s="357"/>
      <c r="F5" s="357"/>
      <c r="G5" s="357"/>
      <c r="H5" s="357"/>
      <c r="I5" s="357"/>
      <c r="J5" s="358"/>
      <c r="K5" s="358"/>
      <c r="L5" s="358"/>
      <c r="M5" s="358"/>
      <c r="N5" s="359"/>
      <c r="O5" s="360"/>
      <c r="P5" s="360"/>
      <c r="Q5" s="361"/>
      <c r="R5" s="362" t="s">
        <v>14</v>
      </c>
      <c r="S5" s="363"/>
      <c r="T5" s="364"/>
    </row>
    <row r="6" spans="1:20" ht="64.5" thickBot="1" x14ac:dyDescent="0.25">
      <c r="A6" s="366" t="s">
        <v>3</v>
      </c>
      <c r="B6" s="367" t="s">
        <v>8</v>
      </c>
      <c r="C6" s="368" t="s">
        <v>18</v>
      </c>
      <c r="D6" s="369" t="s">
        <v>9</v>
      </c>
      <c r="E6" s="369" t="s">
        <v>5</v>
      </c>
      <c r="F6" s="369" t="s">
        <v>20</v>
      </c>
      <c r="G6" s="367" t="s">
        <v>37</v>
      </c>
      <c r="H6" s="369" t="s">
        <v>38</v>
      </c>
      <c r="I6" s="370" t="s">
        <v>10</v>
      </c>
      <c r="J6" s="369" t="s">
        <v>11</v>
      </c>
      <c r="K6" s="371" t="s">
        <v>1091</v>
      </c>
      <c r="L6" s="372" t="s">
        <v>29</v>
      </c>
      <c r="M6" s="371" t="s">
        <v>30</v>
      </c>
      <c r="N6" s="31" t="s">
        <v>27</v>
      </c>
      <c r="O6" s="32" t="s">
        <v>12</v>
      </c>
      <c r="P6" s="32" t="s">
        <v>13</v>
      </c>
      <c r="Q6" s="373"/>
      <c r="R6" s="32" t="s">
        <v>16</v>
      </c>
      <c r="S6" s="374" t="s">
        <v>17</v>
      </c>
      <c r="T6" s="371" t="s">
        <v>7</v>
      </c>
    </row>
    <row r="7" spans="1:20" x14ac:dyDescent="0.2">
      <c r="A7" s="365" t="s">
        <v>1092</v>
      </c>
      <c r="B7" s="365" t="s">
        <v>1093</v>
      </c>
      <c r="C7" s="365">
        <v>130220</v>
      </c>
      <c r="D7" s="375" t="s">
        <v>24</v>
      </c>
      <c r="E7" s="375">
        <v>12.5</v>
      </c>
      <c r="G7" s="375">
        <v>100</v>
      </c>
      <c r="H7" s="375">
        <v>2</v>
      </c>
      <c r="I7" s="375">
        <v>110149</v>
      </c>
      <c r="J7" s="375" t="s">
        <v>1094</v>
      </c>
      <c r="K7" s="376">
        <v>18.760000000000002</v>
      </c>
      <c r="N7" s="377">
        <v>19.23</v>
      </c>
      <c r="O7" s="376">
        <v>0.2722</v>
      </c>
      <c r="P7" s="376">
        <v>5.23</v>
      </c>
      <c r="R7" s="376">
        <v>5.23</v>
      </c>
    </row>
    <row r="8" spans="1:20" x14ac:dyDescent="0.2">
      <c r="A8" s="365" t="s">
        <v>1092</v>
      </c>
      <c r="B8" s="365" t="s">
        <v>1095</v>
      </c>
      <c r="C8" s="365">
        <v>130222</v>
      </c>
      <c r="D8" s="375" t="s">
        <v>24</v>
      </c>
      <c r="E8" s="375">
        <v>25</v>
      </c>
      <c r="G8" s="375">
        <v>200</v>
      </c>
      <c r="H8" s="375">
        <v>2</v>
      </c>
      <c r="I8" s="375">
        <v>110149</v>
      </c>
      <c r="J8" s="375" t="s">
        <v>1094</v>
      </c>
      <c r="K8" s="376">
        <v>37.520000000000003</v>
      </c>
      <c r="N8" s="377">
        <v>38.46</v>
      </c>
      <c r="O8" s="376">
        <v>0.2722</v>
      </c>
      <c r="P8" s="376">
        <v>10.47</v>
      </c>
      <c r="R8" s="376">
        <v>10.47</v>
      </c>
    </row>
    <row r="9" spans="1:20" x14ac:dyDescent="0.2">
      <c r="A9" s="365" t="s">
        <v>1092</v>
      </c>
      <c r="B9" s="365" t="s">
        <v>1096</v>
      </c>
      <c r="C9" s="365">
        <v>130224</v>
      </c>
      <c r="D9" s="375" t="s">
        <v>90</v>
      </c>
      <c r="E9" s="375">
        <v>25</v>
      </c>
      <c r="G9" s="375">
        <v>100</v>
      </c>
      <c r="H9" s="375">
        <v>4</v>
      </c>
      <c r="I9" s="375">
        <v>110149</v>
      </c>
      <c r="J9" s="375" t="s">
        <v>1094</v>
      </c>
      <c r="K9" s="376">
        <v>37.520000000000003</v>
      </c>
      <c r="N9" s="377">
        <v>38.46</v>
      </c>
      <c r="O9" s="376">
        <v>0.2722</v>
      </c>
      <c r="P9" s="376">
        <v>10.47</v>
      </c>
      <c r="R9" s="376">
        <v>10.47</v>
      </c>
    </row>
    <row r="10" spans="1:20" x14ac:dyDescent="0.2">
      <c r="A10" s="365" t="s">
        <v>1092</v>
      </c>
      <c r="B10" s="365" t="s">
        <v>1097</v>
      </c>
      <c r="C10" s="365">
        <v>130227</v>
      </c>
      <c r="D10" s="375" t="s">
        <v>24</v>
      </c>
      <c r="E10" s="375">
        <v>12</v>
      </c>
      <c r="G10" s="375">
        <v>192</v>
      </c>
      <c r="H10" s="375">
        <v>1</v>
      </c>
      <c r="I10" s="375">
        <v>110149</v>
      </c>
      <c r="J10" s="375" t="s">
        <v>1094</v>
      </c>
      <c r="K10" s="376">
        <v>18.25</v>
      </c>
      <c r="N10" s="377">
        <v>18.46</v>
      </c>
      <c r="O10" s="376">
        <v>0.2722</v>
      </c>
      <c r="P10" s="376">
        <v>5.0199999999999996</v>
      </c>
      <c r="R10" s="376">
        <v>5.0199999999999996</v>
      </c>
    </row>
    <row r="11" spans="1:20" x14ac:dyDescent="0.2">
      <c r="A11" s="365" t="s">
        <v>1092</v>
      </c>
      <c r="B11" s="365" t="s">
        <v>1098</v>
      </c>
      <c r="C11" s="365">
        <v>130228</v>
      </c>
      <c r="D11" s="375" t="s">
        <v>24</v>
      </c>
      <c r="E11" s="375">
        <v>18.75</v>
      </c>
      <c r="G11" s="375">
        <v>100</v>
      </c>
      <c r="H11" s="375">
        <v>3</v>
      </c>
      <c r="I11" s="375">
        <v>110149</v>
      </c>
      <c r="J11" s="375" t="s">
        <v>1094</v>
      </c>
      <c r="K11" s="376">
        <v>28.15</v>
      </c>
      <c r="N11" s="377">
        <v>28.85</v>
      </c>
      <c r="O11" s="376">
        <v>0.2722</v>
      </c>
      <c r="P11" s="376">
        <v>7.85</v>
      </c>
      <c r="R11" s="376">
        <v>7.85</v>
      </c>
    </row>
    <row r="12" spans="1:20" x14ac:dyDescent="0.2">
      <c r="A12" s="365" t="s">
        <v>1092</v>
      </c>
      <c r="B12" s="365" t="s">
        <v>1099</v>
      </c>
      <c r="C12" s="365">
        <v>130225</v>
      </c>
      <c r="D12" s="375" t="s">
        <v>24</v>
      </c>
      <c r="E12" s="375">
        <v>12</v>
      </c>
      <c r="G12" s="375">
        <v>192</v>
      </c>
      <c r="H12" s="375">
        <v>1</v>
      </c>
      <c r="I12" s="375">
        <v>110149</v>
      </c>
      <c r="J12" s="375" t="s">
        <v>1094</v>
      </c>
      <c r="K12" s="376">
        <v>18.87</v>
      </c>
      <c r="N12" s="377">
        <v>18.46</v>
      </c>
      <c r="O12" s="376">
        <v>0.2722</v>
      </c>
      <c r="P12" s="376">
        <v>5.0199999999999996</v>
      </c>
      <c r="R12" s="376">
        <v>5.0199999999999996</v>
      </c>
    </row>
  </sheetData>
  <protectedRanges>
    <protectedRange password="8F60" sqref="S6" name="Calculations_40"/>
  </protectedRanges>
  <conditionalFormatting sqref="C4:C6">
    <cfRule type="duplicateValues" dxfId="209" priority="3"/>
  </conditionalFormatting>
  <conditionalFormatting sqref="D4:D6">
    <cfRule type="duplicateValues" dxfId="208" priority="4"/>
  </conditionalFormatting>
  <conditionalFormatting sqref="D1:D3">
    <cfRule type="duplicateValues" dxfId="207" priority="1"/>
  </conditionalFormatting>
  <conditionalFormatting sqref="E1:E3">
    <cfRule type="duplicateValues" dxfId="206" priority="2"/>
  </conditionalFormatting>
  <pageMargins left="0.7" right="0.7" top="0.75" bottom="0.75" header="0.3" footer="0.3"/>
  <pageSetup orientation="portrait" verticalDpi="0" r:id="rId1"/>
  <legacyDrawing r:id="rId2"/>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A8CDF2-59A3-4B0F-8ABE-9D65D1B9E486}">
  <dimension ref="A1:AA12"/>
  <sheetViews>
    <sheetView workbookViewId="0">
      <pane xSplit="4" ySplit="6" topLeftCell="J7" activePane="bottomRight" state="frozen"/>
      <selection pane="topRight" activeCell="F1" sqref="F1"/>
      <selection pane="bottomLeft" activeCell="A7" sqref="A7"/>
      <selection pane="bottomRight" sqref="A1:XFD1048576"/>
    </sheetView>
  </sheetViews>
  <sheetFormatPr defaultColWidth="9.28515625" defaultRowHeight="12.75" x14ac:dyDescent="0.2"/>
  <cols>
    <col min="1" max="1" width="17.5703125" style="365" customWidth="1"/>
    <col min="2" max="2" width="23.140625" style="365" customWidth="1"/>
    <col min="3" max="3" width="13.28515625" style="365" bestFit="1" customWidth="1"/>
    <col min="4" max="4" width="13" style="365" customWidth="1"/>
    <col min="5" max="5" width="9.28515625" style="375"/>
    <col min="6" max="6" width="10.42578125" style="375" customWidth="1"/>
    <col min="7" max="7" width="12" style="375" customWidth="1"/>
    <col min="8" max="9" width="9.28515625" style="375"/>
    <col min="10" max="10" width="9.28515625" style="375" customWidth="1"/>
    <col min="11" max="11" width="22" style="375" bestFit="1" customWidth="1"/>
    <col min="12" max="12" width="12" style="375" customWidth="1"/>
    <col min="13" max="14" width="9.28515625" style="376"/>
    <col min="15" max="15" width="3.7109375" style="378" customWidth="1"/>
    <col min="16" max="16" width="17.7109375" style="376" customWidth="1"/>
    <col min="17" max="18" width="19.28515625" style="376" customWidth="1"/>
    <col min="19" max="19" width="14" style="375" customWidth="1"/>
    <col min="20" max="22" width="9.28515625" style="375"/>
    <col min="23" max="23" width="21.5703125" style="376" customWidth="1"/>
    <col min="24" max="24" width="22.28515625" style="376" customWidth="1"/>
    <col min="25" max="25" width="22.7109375" style="376" customWidth="1"/>
    <col min="26" max="26" width="12.5703125" style="376" customWidth="1"/>
    <col min="27" max="27" width="9.28515625" style="375"/>
    <col min="28" max="16384" width="9.28515625" style="365"/>
  </cols>
  <sheetData>
    <row r="1" spans="1:27" s="335" customFormat="1" x14ac:dyDescent="0.2">
      <c r="A1" s="326"/>
      <c r="B1" s="327" t="s">
        <v>41</v>
      </c>
      <c r="C1" s="327"/>
      <c r="D1" s="327"/>
      <c r="E1" s="328"/>
      <c r="F1" s="328"/>
      <c r="G1" s="328"/>
      <c r="H1" s="328"/>
      <c r="I1" s="328"/>
      <c r="J1" s="328"/>
      <c r="K1" s="328"/>
      <c r="L1" s="328"/>
      <c r="M1" s="330"/>
      <c r="N1" s="330"/>
      <c r="O1" s="331"/>
      <c r="P1" s="330"/>
      <c r="Q1" s="332"/>
      <c r="R1" s="332"/>
      <c r="S1" s="328"/>
      <c r="T1" s="328"/>
      <c r="U1" s="328"/>
      <c r="V1" s="328"/>
      <c r="W1" s="330"/>
      <c r="X1" s="330"/>
      <c r="Y1" s="330"/>
      <c r="Z1" s="333"/>
      <c r="AA1" s="334"/>
    </row>
    <row r="2" spans="1:27" s="335" customFormat="1" x14ac:dyDescent="0.2">
      <c r="A2" s="336"/>
      <c r="B2" s="337" t="s">
        <v>40</v>
      </c>
      <c r="C2" s="337"/>
      <c r="D2" s="337"/>
      <c r="E2" s="338"/>
      <c r="F2" s="339"/>
      <c r="G2" s="339"/>
      <c r="H2" s="339"/>
      <c r="I2" s="339"/>
      <c r="J2" s="339"/>
      <c r="K2" s="339"/>
      <c r="L2" s="339"/>
      <c r="M2" s="341"/>
      <c r="N2" s="341"/>
      <c r="O2" s="342"/>
      <c r="P2" s="341"/>
      <c r="Q2" s="343"/>
      <c r="R2" s="343"/>
      <c r="S2" s="339"/>
      <c r="T2" s="338"/>
      <c r="U2" s="339"/>
      <c r="V2" s="339"/>
      <c r="W2" s="341"/>
      <c r="X2" s="341"/>
      <c r="Y2" s="341"/>
      <c r="Z2" s="344"/>
      <c r="AA2" s="345"/>
    </row>
    <row r="3" spans="1:27" s="335" customFormat="1" x14ac:dyDescent="0.2">
      <c r="A3" s="336"/>
      <c r="B3" s="346" t="s">
        <v>0</v>
      </c>
      <c r="C3" s="346"/>
      <c r="D3" s="346"/>
      <c r="E3" s="347"/>
      <c r="F3" s="348"/>
      <c r="G3" s="348"/>
      <c r="H3" s="348"/>
      <c r="I3" s="348"/>
      <c r="J3" s="348"/>
      <c r="K3" s="348"/>
      <c r="L3" s="348"/>
      <c r="M3" s="350"/>
      <c r="N3" s="350"/>
      <c r="O3" s="351"/>
      <c r="P3" s="350"/>
      <c r="Q3" s="352"/>
      <c r="R3" s="352"/>
      <c r="S3" s="348"/>
      <c r="T3" s="379"/>
      <c r="U3" s="348"/>
      <c r="V3" s="348"/>
      <c r="W3" s="350"/>
      <c r="X3" s="350"/>
      <c r="Y3" s="350"/>
      <c r="Z3" s="344"/>
      <c r="AA3" s="345"/>
    </row>
    <row r="4" spans="1:27" s="335" customFormat="1" ht="13.5" thickBot="1" x14ac:dyDescent="0.25">
      <c r="A4" s="336"/>
      <c r="C4" s="346"/>
      <c r="D4" s="346"/>
      <c r="E4" s="347"/>
      <c r="F4" s="348"/>
      <c r="G4" s="348"/>
      <c r="H4" s="348"/>
      <c r="I4" s="348"/>
      <c r="J4" s="348"/>
      <c r="K4" s="348"/>
      <c r="L4" s="348"/>
      <c r="M4" s="350"/>
      <c r="N4" s="350"/>
      <c r="O4" s="351"/>
      <c r="P4" s="350"/>
      <c r="Q4" s="352"/>
      <c r="R4" s="352"/>
      <c r="S4" s="348"/>
      <c r="T4" s="347"/>
      <c r="U4" s="348"/>
      <c r="V4" s="348"/>
      <c r="W4" s="350"/>
      <c r="X4" s="350"/>
      <c r="Y4" s="350"/>
      <c r="Z4" s="344"/>
      <c r="AA4" s="345"/>
    </row>
    <row r="5" spans="1:27" ht="15.75" customHeight="1" thickBot="1" x14ac:dyDescent="0.25">
      <c r="A5" s="353"/>
      <c r="B5" s="354"/>
      <c r="C5" s="354"/>
      <c r="D5" s="380" t="s">
        <v>1</v>
      </c>
      <c r="E5" s="356"/>
      <c r="F5" s="357"/>
      <c r="G5" s="357"/>
      <c r="H5" s="357"/>
      <c r="I5" s="357"/>
      <c r="J5" s="357"/>
      <c r="K5" s="358"/>
      <c r="L5" s="356"/>
      <c r="M5" s="360"/>
      <c r="N5" s="360"/>
      <c r="O5" s="361"/>
      <c r="P5" s="381" t="s">
        <v>19</v>
      </c>
      <c r="Q5" s="382"/>
      <c r="R5" s="383"/>
      <c r="S5" s="384" t="s">
        <v>2</v>
      </c>
      <c r="T5" s="385"/>
      <c r="U5" s="386"/>
      <c r="V5" s="386"/>
      <c r="W5" s="387"/>
      <c r="X5" s="387"/>
      <c r="Y5" s="388"/>
      <c r="Z5" s="363"/>
      <c r="AA5" s="364"/>
    </row>
    <row r="6" spans="1:27" ht="64.5" thickBot="1" x14ac:dyDescent="0.25">
      <c r="A6" s="366" t="s">
        <v>3</v>
      </c>
      <c r="B6" s="367" t="s">
        <v>8</v>
      </c>
      <c r="C6" s="367" t="s">
        <v>4</v>
      </c>
      <c r="D6" s="368" t="s">
        <v>18</v>
      </c>
      <c r="E6" s="369" t="s">
        <v>9</v>
      </c>
      <c r="F6" s="369" t="s">
        <v>5</v>
      </c>
      <c r="G6" s="369" t="s">
        <v>6</v>
      </c>
      <c r="H6" s="367" t="s">
        <v>37</v>
      </c>
      <c r="I6" s="369" t="s">
        <v>38</v>
      </c>
      <c r="J6" s="370" t="s">
        <v>10</v>
      </c>
      <c r="K6" s="369" t="s">
        <v>11</v>
      </c>
      <c r="L6" s="389" t="s">
        <v>27</v>
      </c>
      <c r="M6" s="32" t="s">
        <v>12</v>
      </c>
      <c r="N6" s="32" t="s">
        <v>13</v>
      </c>
      <c r="O6" s="373"/>
      <c r="P6" s="371" t="s">
        <v>1100</v>
      </c>
      <c r="Q6" s="371" t="s">
        <v>32</v>
      </c>
      <c r="R6" s="371" t="s">
        <v>33</v>
      </c>
      <c r="S6" s="368" t="s">
        <v>15</v>
      </c>
      <c r="T6" s="369" t="s">
        <v>9</v>
      </c>
      <c r="U6" s="367" t="s">
        <v>39</v>
      </c>
      <c r="V6" s="369" t="s">
        <v>38</v>
      </c>
      <c r="W6" s="371" t="s">
        <v>1101</v>
      </c>
      <c r="X6" s="371" t="s">
        <v>35</v>
      </c>
      <c r="Y6" s="371" t="s">
        <v>36</v>
      </c>
      <c r="Z6" s="374" t="s">
        <v>17</v>
      </c>
      <c r="AA6" s="371" t="s">
        <v>7</v>
      </c>
    </row>
    <row r="7" spans="1:27" x14ac:dyDescent="0.2">
      <c r="A7" s="365" t="s">
        <v>1092</v>
      </c>
      <c r="B7" s="365" t="s">
        <v>1093</v>
      </c>
      <c r="C7" s="365" t="s">
        <v>1102</v>
      </c>
      <c r="D7" s="365">
        <v>130220</v>
      </c>
      <c r="E7" s="375" t="s">
        <v>24</v>
      </c>
      <c r="F7" s="375">
        <v>12.5</v>
      </c>
      <c r="H7" s="375">
        <v>100</v>
      </c>
      <c r="I7" s="375">
        <v>2</v>
      </c>
      <c r="J7" s="375">
        <v>110149</v>
      </c>
      <c r="K7" s="375" t="s">
        <v>1094</v>
      </c>
      <c r="L7" s="377">
        <v>19.23</v>
      </c>
      <c r="M7" s="376">
        <v>0.2722</v>
      </c>
      <c r="N7" s="376">
        <v>5.23</v>
      </c>
      <c r="P7" s="376">
        <v>13.53</v>
      </c>
      <c r="S7" s="375">
        <v>130101</v>
      </c>
      <c r="T7" s="375" t="s">
        <v>90</v>
      </c>
      <c r="U7" s="375">
        <v>100</v>
      </c>
      <c r="V7" s="375">
        <v>2</v>
      </c>
      <c r="W7" s="376">
        <v>18.760000000000002</v>
      </c>
    </row>
    <row r="8" spans="1:27" x14ac:dyDescent="0.2">
      <c r="A8" s="365" t="s">
        <v>1092</v>
      </c>
      <c r="B8" s="365" t="s">
        <v>1095</v>
      </c>
      <c r="C8" s="365" t="s">
        <v>1102</v>
      </c>
      <c r="D8" s="365">
        <v>130222</v>
      </c>
      <c r="E8" s="375" t="s">
        <v>24</v>
      </c>
      <c r="F8" s="375">
        <v>25</v>
      </c>
      <c r="H8" s="375">
        <v>200</v>
      </c>
      <c r="I8" s="375">
        <v>2</v>
      </c>
      <c r="J8" s="375">
        <v>110149</v>
      </c>
      <c r="K8" s="375" t="s">
        <v>1094</v>
      </c>
      <c r="L8" s="377">
        <v>38.46</v>
      </c>
      <c r="M8" s="376">
        <v>0.2722</v>
      </c>
      <c r="N8" s="376">
        <v>10.47</v>
      </c>
      <c r="P8" s="376">
        <v>27.05</v>
      </c>
      <c r="S8" s="375">
        <v>130082</v>
      </c>
      <c r="T8" s="375" t="s">
        <v>90</v>
      </c>
      <c r="U8" s="375">
        <v>200</v>
      </c>
      <c r="V8" s="375">
        <v>2</v>
      </c>
      <c r="W8" s="376">
        <v>37.520000000000003</v>
      </c>
    </row>
    <row r="9" spans="1:27" x14ac:dyDescent="0.2">
      <c r="A9" s="365" t="s">
        <v>1092</v>
      </c>
      <c r="B9" s="365" t="s">
        <v>1096</v>
      </c>
      <c r="C9" s="365" t="s">
        <v>1102</v>
      </c>
      <c r="D9" s="365">
        <v>130224</v>
      </c>
      <c r="E9" s="375" t="s">
        <v>90</v>
      </c>
      <c r="F9" s="375">
        <v>25</v>
      </c>
      <c r="H9" s="375">
        <v>100</v>
      </c>
      <c r="I9" s="375">
        <v>4</v>
      </c>
      <c r="J9" s="375">
        <v>110149</v>
      </c>
      <c r="K9" s="375" t="s">
        <v>1094</v>
      </c>
      <c r="L9" s="377">
        <v>38.46</v>
      </c>
      <c r="M9" s="376">
        <v>0.2722</v>
      </c>
      <c r="N9" s="376">
        <v>10.47</v>
      </c>
      <c r="P9" s="376">
        <v>27.05</v>
      </c>
      <c r="S9" s="375">
        <v>130090</v>
      </c>
      <c r="T9" s="375" t="s">
        <v>90</v>
      </c>
      <c r="U9" s="375">
        <v>100</v>
      </c>
      <c r="V9" s="375">
        <v>4</v>
      </c>
      <c r="W9" s="376">
        <v>37.520000000000003</v>
      </c>
    </row>
    <row r="10" spans="1:27" x14ac:dyDescent="0.2">
      <c r="A10" s="365" t="s">
        <v>1092</v>
      </c>
      <c r="B10" s="365" t="s">
        <v>1097</v>
      </c>
      <c r="C10" s="365" t="s">
        <v>1102</v>
      </c>
      <c r="D10" s="365">
        <v>130227</v>
      </c>
      <c r="E10" s="375" t="s">
        <v>24</v>
      </c>
      <c r="F10" s="375">
        <v>12</v>
      </c>
      <c r="H10" s="375">
        <v>192</v>
      </c>
      <c r="I10" s="375">
        <v>1</v>
      </c>
      <c r="J10" s="375">
        <v>110149</v>
      </c>
      <c r="K10" s="375" t="s">
        <v>1094</v>
      </c>
      <c r="L10" s="377">
        <v>18.46</v>
      </c>
      <c r="M10" s="376">
        <v>0.2722</v>
      </c>
      <c r="N10" s="376">
        <v>5.0199999999999996</v>
      </c>
      <c r="P10" s="376">
        <v>13.23</v>
      </c>
      <c r="S10" s="375">
        <v>130087</v>
      </c>
      <c r="T10" s="375" t="s">
        <v>90</v>
      </c>
      <c r="U10" s="375">
        <v>192</v>
      </c>
      <c r="V10" s="375">
        <v>1</v>
      </c>
      <c r="W10" s="376">
        <v>18.25</v>
      </c>
    </row>
    <row r="11" spans="1:27" x14ac:dyDescent="0.2">
      <c r="A11" s="365" t="s">
        <v>1092</v>
      </c>
      <c r="B11" s="365" t="s">
        <v>1098</v>
      </c>
      <c r="C11" s="365" t="s">
        <v>1102</v>
      </c>
      <c r="D11" s="365">
        <v>130228</v>
      </c>
      <c r="E11" s="375" t="s">
        <v>24</v>
      </c>
      <c r="F11" s="375">
        <v>18.75</v>
      </c>
      <c r="H11" s="375">
        <v>100</v>
      </c>
      <c r="I11" s="375">
        <v>3</v>
      </c>
      <c r="J11" s="375">
        <v>110149</v>
      </c>
      <c r="K11" s="375" t="s">
        <v>1094</v>
      </c>
      <c r="L11" s="377">
        <v>28.85</v>
      </c>
      <c r="M11" s="376">
        <v>0.2722</v>
      </c>
      <c r="N11" s="376">
        <v>7.85</v>
      </c>
      <c r="P11" s="376">
        <v>20.3</v>
      </c>
      <c r="S11" s="375">
        <v>130300</v>
      </c>
      <c r="T11" s="375" t="s">
        <v>90</v>
      </c>
      <c r="U11" s="375">
        <v>100</v>
      </c>
      <c r="V11" s="375">
        <v>3</v>
      </c>
      <c r="W11" s="376">
        <v>28.15</v>
      </c>
    </row>
    <row r="12" spans="1:27" x14ac:dyDescent="0.2">
      <c r="A12" s="365" t="s">
        <v>1092</v>
      </c>
      <c r="B12" s="365" t="s">
        <v>1099</v>
      </c>
      <c r="C12" s="365" t="s">
        <v>1102</v>
      </c>
      <c r="D12" s="365">
        <v>130225</v>
      </c>
      <c r="E12" s="375" t="s">
        <v>24</v>
      </c>
      <c r="F12" s="375">
        <v>12</v>
      </c>
      <c r="H12" s="375">
        <v>192</v>
      </c>
      <c r="I12" s="375">
        <v>1</v>
      </c>
      <c r="J12" s="375">
        <v>110149</v>
      </c>
      <c r="K12" s="375" t="s">
        <v>1094</v>
      </c>
      <c r="L12" s="377">
        <v>18.46</v>
      </c>
      <c r="M12" s="376">
        <v>0.2722</v>
      </c>
      <c r="N12" s="376">
        <v>5.0199999999999996</v>
      </c>
      <c r="P12" s="376">
        <v>13.85</v>
      </c>
      <c r="S12" s="375">
        <v>130032</v>
      </c>
      <c r="T12" s="375" t="s">
        <v>90</v>
      </c>
      <c r="U12" s="375">
        <v>192</v>
      </c>
      <c r="V12" s="375">
        <v>1</v>
      </c>
      <c r="W12" s="376">
        <v>18.87</v>
      </c>
    </row>
  </sheetData>
  <protectedRanges>
    <protectedRange password="8F60" sqref="Z6" name="Calculations_40"/>
  </protectedRanges>
  <mergeCells count="1">
    <mergeCell ref="P5:Q5"/>
  </mergeCells>
  <conditionalFormatting sqref="D1:D6">
    <cfRule type="duplicateValues" dxfId="205" priority="2"/>
  </conditionalFormatting>
  <conditionalFormatting sqref="T6">
    <cfRule type="duplicateValues" dxfId="204" priority="1"/>
  </conditionalFormatting>
  <conditionalFormatting sqref="E1:E6">
    <cfRule type="duplicateValues" dxfId="203" priority="3"/>
  </conditionalFormatting>
  <conditionalFormatting sqref="T1:T5 S1:S6">
    <cfRule type="duplicateValues" dxfId="202" priority="4"/>
  </conditionalFormatting>
  <pageMargins left="0.7" right="0.7" top="0.75" bottom="0.75" header="0.3" footer="0.3"/>
  <legacyDrawing r:id="rId1"/>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E2680D-2CD4-4668-A106-7CD7BA7053B2}">
  <dimension ref="A1:T18"/>
  <sheetViews>
    <sheetView workbookViewId="0">
      <pane xSplit="3" ySplit="6" topLeftCell="E7" activePane="bottomRight" state="frozen"/>
      <selection pane="topRight" activeCell="F1" sqref="F1"/>
      <selection pane="bottomLeft" activeCell="A7" sqref="A7"/>
      <selection pane="bottomRight" sqref="A1:XFD1048576"/>
    </sheetView>
  </sheetViews>
  <sheetFormatPr defaultColWidth="9.28515625" defaultRowHeight="12.75" x14ac:dyDescent="0.2"/>
  <cols>
    <col min="1" max="1" width="9.5703125" style="12" bestFit="1" customWidth="1"/>
    <col min="2" max="2" width="20.28515625" style="12" customWidth="1"/>
    <col min="3" max="3" width="27.28515625" style="12" bestFit="1" customWidth="1"/>
    <col min="4" max="6" width="10.28515625" style="13" bestFit="1" customWidth="1"/>
    <col min="7" max="7" width="8.42578125" style="13" bestFit="1" customWidth="1"/>
    <col min="8" max="8" width="7.42578125" style="13" bestFit="1" customWidth="1"/>
    <col min="9" max="9" width="9.28515625" style="13"/>
    <col min="10" max="10" width="22" style="13" bestFit="1" customWidth="1"/>
    <col min="11" max="11" width="20.7109375" style="13" customWidth="1"/>
    <col min="12" max="12" width="21.7109375" style="13" customWidth="1"/>
    <col min="13" max="13" width="20.7109375" style="13" customWidth="1"/>
    <col min="14" max="14" width="10.28515625" style="15" bestFit="1" customWidth="1"/>
    <col min="15" max="15" width="10" style="14" bestFit="1" customWidth="1"/>
    <col min="16" max="16" width="8.5703125" style="14" bestFit="1" customWidth="1"/>
    <col min="17" max="17" width="5.7109375" style="17" customWidth="1"/>
    <col min="18" max="18" width="16" style="14" bestFit="1" customWidth="1"/>
    <col min="19" max="19" width="15.7109375" style="14" bestFit="1" customWidth="1"/>
    <col min="20" max="20" width="6.5703125" style="13" bestFit="1" customWidth="1"/>
    <col min="21" max="16384" width="9.28515625" style="12"/>
  </cols>
  <sheetData>
    <row r="1" spans="1:20" s="22" customFormat="1" x14ac:dyDescent="0.2">
      <c r="A1" s="77"/>
      <c r="B1" s="78" t="s">
        <v>41</v>
      </c>
      <c r="C1" s="78"/>
      <c r="D1" s="78"/>
      <c r="E1" s="79"/>
      <c r="F1" s="79"/>
      <c r="G1" s="79"/>
      <c r="H1" s="79"/>
      <c r="I1" s="79"/>
      <c r="J1" s="79"/>
      <c r="K1" s="79"/>
      <c r="L1" s="79"/>
      <c r="M1" s="79"/>
      <c r="N1" s="80"/>
      <c r="O1" s="81"/>
      <c r="P1" s="81"/>
      <c r="Q1" s="82"/>
      <c r="R1" s="83"/>
      <c r="S1" s="84"/>
      <c r="T1" s="85"/>
    </row>
    <row r="2" spans="1:20" s="22" customFormat="1" x14ac:dyDescent="0.2">
      <c r="A2" s="86"/>
      <c r="B2" s="87" t="s">
        <v>40</v>
      </c>
      <c r="C2" s="87"/>
      <c r="D2" s="87"/>
      <c r="E2" s="88"/>
      <c r="F2" s="89"/>
      <c r="G2" s="89"/>
      <c r="H2" s="89"/>
      <c r="I2" s="89"/>
      <c r="J2" s="89"/>
      <c r="K2" s="89"/>
      <c r="L2" s="89"/>
      <c r="M2" s="89"/>
      <c r="N2" s="90"/>
      <c r="O2" s="91"/>
      <c r="P2" s="91"/>
      <c r="Q2" s="92"/>
      <c r="R2" s="93"/>
      <c r="S2" s="94"/>
      <c r="T2" s="57"/>
    </row>
    <row r="3" spans="1:20" s="22" customFormat="1" x14ac:dyDescent="0.2">
      <c r="A3" s="86"/>
      <c r="B3" s="95" t="s">
        <v>0</v>
      </c>
      <c r="C3" s="95"/>
      <c r="D3" s="95"/>
      <c r="E3" s="96"/>
      <c r="F3" s="97"/>
      <c r="G3" s="97"/>
      <c r="H3" s="97"/>
      <c r="I3" s="97"/>
      <c r="J3" s="97"/>
      <c r="K3" s="97"/>
      <c r="L3" s="97"/>
      <c r="M3" s="97"/>
      <c r="N3" s="98"/>
      <c r="O3" s="99"/>
      <c r="P3" s="99"/>
      <c r="Q3" s="100"/>
      <c r="R3" s="101"/>
      <c r="S3" s="94"/>
      <c r="T3" s="57"/>
    </row>
    <row r="4" spans="1:20" s="22" customFormat="1" ht="13.5" thickBot="1" x14ac:dyDescent="0.25">
      <c r="A4" s="86"/>
      <c r="B4" s="95"/>
      <c r="C4" s="95"/>
      <c r="D4" s="96"/>
      <c r="E4" s="97"/>
      <c r="F4" s="97"/>
      <c r="G4" s="97"/>
      <c r="H4" s="97"/>
      <c r="I4" s="97"/>
      <c r="J4" s="97"/>
      <c r="K4" s="97"/>
      <c r="L4" s="97"/>
      <c r="M4" s="97"/>
      <c r="N4" s="98"/>
      <c r="O4" s="99"/>
      <c r="P4" s="99"/>
      <c r="Q4" s="100"/>
      <c r="R4" s="101"/>
      <c r="S4" s="94"/>
      <c r="T4" s="57"/>
    </row>
    <row r="5" spans="1:20" ht="15.75" customHeight="1" thickBot="1" x14ac:dyDescent="0.25">
      <c r="A5" s="26"/>
      <c r="B5" s="102"/>
      <c r="C5" s="103" t="s">
        <v>1</v>
      </c>
      <c r="D5" s="104"/>
      <c r="E5" s="105"/>
      <c r="F5" s="105"/>
      <c r="G5" s="105"/>
      <c r="H5" s="105"/>
      <c r="I5" s="105"/>
      <c r="J5" s="106"/>
      <c r="K5" s="106"/>
      <c r="L5" s="106"/>
      <c r="M5" s="106"/>
      <c r="N5" s="107"/>
      <c r="O5" s="108"/>
      <c r="P5" s="108"/>
      <c r="Q5" s="109"/>
      <c r="R5" s="110" t="s">
        <v>14</v>
      </c>
      <c r="S5" s="111"/>
      <c r="T5" s="27"/>
    </row>
    <row r="6" spans="1:20" ht="64.5" thickBot="1" x14ac:dyDescent="0.25">
      <c r="A6" s="112" t="s">
        <v>3</v>
      </c>
      <c r="B6" s="113" t="s">
        <v>8</v>
      </c>
      <c r="C6" s="114" t="s">
        <v>18</v>
      </c>
      <c r="D6" s="115" t="s">
        <v>9</v>
      </c>
      <c r="E6" s="115" t="s">
        <v>5</v>
      </c>
      <c r="F6" s="115" t="s">
        <v>20</v>
      </c>
      <c r="G6" s="113" t="s">
        <v>37</v>
      </c>
      <c r="H6" s="115" t="s">
        <v>38</v>
      </c>
      <c r="I6" s="116" t="s">
        <v>10</v>
      </c>
      <c r="J6" s="115" t="s">
        <v>11</v>
      </c>
      <c r="K6" s="117" t="s">
        <v>1103</v>
      </c>
      <c r="L6" s="118" t="s">
        <v>1104</v>
      </c>
      <c r="M6" s="117" t="s">
        <v>1105</v>
      </c>
      <c r="N6" s="2" t="s">
        <v>27</v>
      </c>
      <c r="O6" s="1" t="s">
        <v>12</v>
      </c>
      <c r="P6" s="1" t="s">
        <v>13</v>
      </c>
      <c r="Q6" s="119"/>
      <c r="R6" s="1" t="s">
        <v>16</v>
      </c>
      <c r="S6" s="120" t="s">
        <v>17</v>
      </c>
      <c r="T6" s="117" t="s">
        <v>7</v>
      </c>
    </row>
    <row r="7" spans="1:20" x14ac:dyDescent="0.2">
      <c r="A7" s="12" t="s">
        <v>1106</v>
      </c>
      <c r="B7" s="12" t="s">
        <v>1107</v>
      </c>
      <c r="C7" s="12" t="s">
        <v>1108</v>
      </c>
      <c r="D7" s="13" t="s">
        <v>24</v>
      </c>
      <c r="E7" s="24">
        <v>30.46</v>
      </c>
      <c r="F7" s="13">
        <v>32.46</v>
      </c>
      <c r="G7" s="13">
        <v>1024</v>
      </c>
      <c r="H7" s="13">
        <v>0.48</v>
      </c>
      <c r="I7" s="13">
        <v>100443</v>
      </c>
      <c r="J7" s="13" t="s">
        <v>1109</v>
      </c>
      <c r="K7" s="125">
        <v>29.8</v>
      </c>
      <c r="L7" s="125">
        <v>30.35</v>
      </c>
      <c r="M7" s="194">
        <v>30.54</v>
      </c>
      <c r="N7" s="15">
        <v>25.11</v>
      </c>
      <c r="O7" s="390">
        <v>0.4234</v>
      </c>
      <c r="P7" s="14">
        <v>10.63</v>
      </c>
      <c r="R7" s="14">
        <v>10.63</v>
      </c>
    </row>
    <row r="8" spans="1:20" x14ac:dyDescent="0.2">
      <c r="A8" s="12" t="s">
        <v>1106</v>
      </c>
      <c r="B8" s="12" t="s">
        <v>1110</v>
      </c>
      <c r="C8" s="12" t="s">
        <v>1111</v>
      </c>
      <c r="D8" s="13" t="s">
        <v>24</v>
      </c>
      <c r="E8" s="24">
        <v>30</v>
      </c>
      <c r="F8" s="24">
        <v>32</v>
      </c>
      <c r="G8" s="13">
        <v>1009</v>
      </c>
      <c r="H8" s="13">
        <v>0.48</v>
      </c>
      <c r="I8" s="13">
        <v>100443</v>
      </c>
      <c r="J8" s="13" t="s">
        <v>1109</v>
      </c>
      <c r="K8" s="125">
        <v>26.75</v>
      </c>
      <c r="L8" s="125">
        <v>27.3</v>
      </c>
      <c r="M8" s="194">
        <v>27.49</v>
      </c>
      <c r="N8" s="15">
        <v>24.73</v>
      </c>
      <c r="O8" s="390">
        <v>0.4234</v>
      </c>
      <c r="P8" s="14">
        <v>10.47</v>
      </c>
      <c r="R8" s="14">
        <v>10.47</v>
      </c>
    </row>
    <row r="9" spans="1:20" x14ac:dyDescent="0.2">
      <c r="A9" s="12" t="s">
        <v>1106</v>
      </c>
      <c r="B9" s="12" t="s">
        <v>1112</v>
      </c>
      <c r="C9" s="12" t="s">
        <v>1113</v>
      </c>
      <c r="D9" s="13" t="s">
        <v>24</v>
      </c>
      <c r="E9" s="24">
        <v>31.1</v>
      </c>
      <c r="F9" s="24">
        <v>33.1</v>
      </c>
      <c r="G9" s="13">
        <v>1024</v>
      </c>
      <c r="H9" s="13">
        <v>0.49</v>
      </c>
      <c r="I9" s="13">
        <v>100443</v>
      </c>
      <c r="J9" s="13" t="s">
        <v>1109</v>
      </c>
      <c r="K9" s="125">
        <v>28.3</v>
      </c>
      <c r="L9" s="125">
        <v>28.85</v>
      </c>
      <c r="M9" s="194">
        <v>29.04</v>
      </c>
      <c r="N9" s="15">
        <v>24.17</v>
      </c>
      <c r="O9" s="390">
        <v>0.4234</v>
      </c>
      <c r="P9" s="14">
        <v>10.23</v>
      </c>
      <c r="R9" s="14">
        <v>10.23</v>
      </c>
    </row>
    <row r="10" spans="1:20" x14ac:dyDescent="0.2">
      <c r="A10" s="12" t="s">
        <v>1106</v>
      </c>
      <c r="B10" s="12" t="s">
        <v>1114</v>
      </c>
      <c r="C10" s="12" t="s">
        <v>1115</v>
      </c>
      <c r="D10" s="13" t="s">
        <v>24</v>
      </c>
      <c r="E10" s="24">
        <v>30</v>
      </c>
      <c r="F10" s="24">
        <v>32</v>
      </c>
      <c r="G10" s="13">
        <v>988</v>
      </c>
      <c r="H10" s="13">
        <v>0.49</v>
      </c>
      <c r="I10" s="13">
        <v>100443</v>
      </c>
      <c r="J10" s="13" t="s">
        <v>1109</v>
      </c>
      <c r="K10" s="125">
        <v>24.7</v>
      </c>
      <c r="L10" s="125">
        <v>25.25</v>
      </c>
      <c r="M10" s="194">
        <v>25.44</v>
      </c>
      <c r="N10" s="15">
        <v>23.2</v>
      </c>
      <c r="O10" s="390">
        <v>0.4234</v>
      </c>
      <c r="P10" s="14">
        <v>9.82</v>
      </c>
      <c r="R10" s="14">
        <v>9.82</v>
      </c>
    </row>
    <row r="11" spans="1:20" x14ac:dyDescent="0.2">
      <c r="A11" s="12" t="s">
        <v>1106</v>
      </c>
      <c r="B11" s="12" t="s">
        <v>1116</v>
      </c>
      <c r="C11" s="12" t="s">
        <v>1117</v>
      </c>
      <c r="D11" s="13" t="s">
        <v>24</v>
      </c>
      <c r="E11" s="24">
        <v>32.86</v>
      </c>
      <c r="F11" s="13">
        <v>34.86</v>
      </c>
      <c r="G11" s="13">
        <v>1024</v>
      </c>
      <c r="H11" s="13">
        <v>0.51</v>
      </c>
      <c r="I11" s="13">
        <v>100443</v>
      </c>
      <c r="J11" s="13" t="s">
        <v>1109</v>
      </c>
      <c r="K11" s="125">
        <v>26.3</v>
      </c>
      <c r="L11" s="125">
        <v>26.85</v>
      </c>
      <c r="M11" s="194">
        <v>27.04</v>
      </c>
      <c r="N11" s="15">
        <v>12.11</v>
      </c>
      <c r="O11" s="390">
        <v>0.4234</v>
      </c>
      <c r="P11" s="14">
        <v>5.13</v>
      </c>
      <c r="R11" s="14">
        <v>5.13</v>
      </c>
    </row>
    <row r="12" spans="1:20" x14ac:dyDescent="0.2">
      <c r="A12" s="12" t="s">
        <v>1106</v>
      </c>
      <c r="B12" s="12" t="s">
        <v>1118</v>
      </c>
      <c r="C12" s="12" t="s">
        <v>1119</v>
      </c>
      <c r="D12" s="13" t="s">
        <v>24</v>
      </c>
      <c r="E12" s="24">
        <v>30</v>
      </c>
      <c r="F12" s="24">
        <v>32</v>
      </c>
      <c r="G12" s="13">
        <v>935</v>
      </c>
      <c r="H12" s="13">
        <v>0.51</v>
      </c>
      <c r="I12" s="13">
        <v>100443</v>
      </c>
      <c r="J12" s="13" t="s">
        <v>1109</v>
      </c>
      <c r="K12" s="125">
        <v>20.65</v>
      </c>
      <c r="L12" s="125">
        <v>21.2</v>
      </c>
      <c r="M12" s="194">
        <v>21.39</v>
      </c>
      <c r="N12" s="15">
        <v>11.05</v>
      </c>
      <c r="O12" s="390">
        <v>0.4234</v>
      </c>
      <c r="P12" s="14">
        <v>4.68</v>
      </c>
      <c r="R12" s="14">
        <v>4.68</v>
      </c>
    </row>
    <row r="13" spans="1:20" x14ac:dyDescent="0.2">
      <c r="A13" s="12" t="s">
        <v>1106</v>
      </c>
      <c r="B13" s="12" t="s">
        <v>1120</v>
      </c>
      <c r="C13" s="12" t="s">
        <v>1121</v>
      </c>
      <c r="D13" s="13" t="s">
        <v>24</v>
      </c>
      <c r="E13" s="24">
        <v>32.42</v>
      </c>
      <c r="F13" s="13">
        <v>34.42</v>
      </c>
      <c r="G13" s="13">
        <v>1024</v>
      </c>
      <c r="H13" s="13">
        <v>0.51</v>
      </c>
      <c r="I13" s="13">
        <v>100443</v>
      </c>
      <c r="J13" s="13" t="s">
        <v>1109</v>
      </c>
      <c r="K13" s="125">
        <v>32.6</v>
      </c>
      <c r="L13" s="125">
        <v>33.15</v>
      </c>
      <c r="M13" s="194">
        <v>33.340000000000003</v>
      </c>
      <c r="N13" s="15">
        <v>19.87</v>
      </c>
      <c r="O13" s="390">
        <v>0.4234</v>
      </c>
      <c r="P13" s="14">
        <v>8.41</v>
      </c>
      <c r="R13" s="14">
        <v>8.41</v>
      </c>
    </row>
    <row r="14" spans="1:20" x14ac:dyDescent="0.2">
      <c r="A14" s="12" t="s">
        <v>1106</v>
      </c>
      <c r="B14" s="12" t="s">
        <v>1122</v>
      </c>
      <c r="C14" s="12" t="s">
        <v>1123</v>
      </c>
      <c r="D14" s="13" t="s">
        <v>24</v>
      </c>
      <c r="E14" s="24">
        <v>33.9</v>
      </c>
      <c r="F14" s="24">
        <v>35.9</v>
      </c>
      <c r="G14" s="13">
        <v>1024</v>
      </c>
      <c r="H14" s="13">
        <v>0.53</v>
      </c>
      <c r="I14" s="13">
        <v>100443</v>
      </c>
      <c r="J14" s="13" t="s">
        <v>1109</v>
      </c>
      <c r="K14" s="125">
        <v>27.5</v>
      </c>
      <c r="L14" s="125">
        <v>28.05</v>
      </c>
      <c r="M14" s="194">
        <v>28.24</v>
      </c>
      <c r="N14" s="15">
        <v>12.05</v>
      </c>
      <c r="O14" s="390">
        <v>0.4234</v>
      </c>
      <c r="P14" s="14">
        <v>5.0999999999999996</v>
      </c>
      <c r="R14" s="14">
        <v>5.0999999999999996</v>
      </c>
    </row>
    <row r="15" spans="1:20" s="14" customFormat="1" x14ac:dyDescent="0.2">
      <c r="A15" s="12" t="s">
        <v>1106</v>
      </c>
      <c r="B15" s="12" t="s">
        <v>1124</v>
      </c>
      <c r="C15" s="12" t="s">
        <v>1125</v>
      </c>
      <c r="D15" s="13" t="s">
        <v>24</v>
      </c>
      <c r="E15" s="24">
        <v>33.9</v>
      </c>
      <c r="F15" s="24">
        <v>35.9</v>
      </c>
      <c r="G15" s="13">
        <v>1024</v>
      </c>
      <c r="H15" s="13">
        <v>0.53</v>
      </c>
      <c r="I15" s="13">
        <v>100443</v>
      </c>
      <c r="J15" s="13" t="s">
        <v>1109</v>
      </c>
      <c r="K15" s="125">
        <v>27.5</v>
      </c>
      <c r="L15" s="125">
        <v>28.05</v>
      </c>
      <c r="M15" s="194">
        <v>28.24</v>
      </c>
      <c r="N15" s="15">
        <v>12.05</v>
      </c>
      <c r="O15" s="390">
        <v>0.4234</v>
      </c>
      <c r="P15" s="14">
        <v>5.0999999999999996</v>
      </c>
      <c r="Q15" s="17"/>
      <c r="R15" s="14">
        <v>5.0999999999999996</v>
      </c>
      <c r="T15" s="13"/>
    </row>
    <row r="16" spans="1:20" s="14" customFormat="1" x14ac:dyDescent="0.2">
      <c r="A16" s="12" t="s">
        <v>1106</v>
      </c>
      <c r="B16" s="12" t="s">
        <v>1126</v>
      </c>
      <c r="C16" s="12" t="s">
        <v>1127</v>
      </c>
      <c r="D16" s="13" t="s">
        <v>24</v>
      </c>
      <c r="E16" s="24">
        <v>33.409999999999997</v>
      </c>
      <c r="F16" s="13">
        <v>35.409999999999997</v>
      </c>
      <c r="G16" s="13">
        <v>1024</v>
      </c>
      <c r="H16" s="13">
        <v>0.52</v>
      </c>
      <c r="I16" s="13">
        <v>100443</v>
      </c>
      <c r="J16" s="13" t="s">
        <v>1109</v>
      </c>
      <c r="K16" s="125">
        <v>27.75</v>
      </c>
      <c r="L16" s="125">
        <v>28.3</v>
      </c>
      <c r="M16" s="194">
        <v>28.49</v>
      </c>
      <c r="N16" s="15">
        <v>12.6</v>
      </c>
      <c r="O16" s="390">
        <v>0.4234</v>
      </c>
      <c r="P16" s="14">
        <v>5.33</v>
      </c>
      <c r="Q16" s="17"/>
      <c r="R16" s="121">
        <v>5.33</v>
      </c>
      <c r="T16" s="13"/>
    </row>
    <row r="17" spans="1:20" s="14" customFormat="1" x14ac:dyDescent="0.2">
      <c r="A17" s="12" t="s">
        <v>1106</v>
      </c>
      <c r="B17" s="12" t="s">
        <v>1128</v>
      </c>
      <c r="C17" s="22" t="s">
        <v>1129</v>
      </c>
      <c r="D17" s="13" t="s">
        <v>24</v>
      </c>
      <c r="E17" s="24">
        <v>32.03</v>
      </c>
      <c r="F17" s="13">
        <v>34.03</v>
      </c>
      <c r="G17" s="13">
        <v>1024</v>
      </c>
      <c r="H17" s="24">
        <v>0.5</v>
      </c>
      <c r="I17" s="13">
        <v>100443</v>
      </c>
      <c r="J17" s="13" t="s">
        <v>1109</v>
      </c>
      <c r="K17" s="125">
        <v>42</v>
      </c>
      <c r="L17" s="125">
        <v>42.55</v>
      </c>
      <c r="M17" s="194">
        <v>42.74</v>
      </c>
      <c r="N17" s="15">
        <v>20.52</v>
      </c>
      <c r="O17" s="390">
        <v>0.4234</v>
      </c>
      <c r="P17" s="14">
        <v>8.69</v>
      </c>
      <c r="Q17" s="17"/>
      <c r="R17" s="14">
        <v>8.69</v>
      </c>
      <c r="T17" s="13"/>
    </row>
    <row r="18" spans="1:20" s="14" customFormat="1" x14ac:dyDescent="0.2">
      <c r="A18" s="12" t="s">
        <v>1106</v>
      </c>
      <c r="B18" s="12" t="s">
        <v>1130</v>
      </c>
      <c r="C18" s="22" t="s">
        <v>1131</v>
      </c>
      <c r="D18" s="13" t="s">
        <v>24</v>
      </c>
      <c r="E18" s="24">
        <v>34.33</v>
      </c>
      <c r="F18" s="13">
        <v>36.33</v>
      </c>
      <c r="G18" s="13">
        <v>1024</v>
      </c>
      <c r="H18" s="13">
        <v>0.54</v>
      </c>
      <c r="I18" s="13">
        <v>100443</v>
      </c>
      <c r="J18" s="13" t="s">
        <v>1109</v>
      </c>
      <c r="K18" s="125">
        <v>35.4</v>
      </c>
      <c r="L18" s="125">
        <v>35.950000000000003</v>
      </c>
      <c r="M18" s="194">
        <v>36.14</v>
      </c>
      <c r="N18" s="15">
        <v>10.78</v>
      </c>
      <c r="O18" s="390">
        <v>0.4234</v>
      </c>
      <c r="P18" s="14">
        <v>4.5599999999999996</v>
      </c>
      <c r="Q18" s="17"/>
      <c r="R18" s="14">
        <v>4.5599999999999996</v>
      </c>
      <c r="T18" s="13"/>
    </row>
  </sheetData>
  <protectedRanges>
    <protectedRange password="8F60" sqref="S6" name="Calculations_40"/>
  </protectedRanges>
  <conditionalFormatting sqref="C4:C6">
    <cfRule type="duplicateValues" dxfId="201" priority="3"/>
  </conditionalFormatting>
  <conditionalFormatting sqref="D4:D6">
    <cfRule type="duplicateValues" dxfId="200" priority="4"/>
  </conditionalFormatting>
  <conditionalFormatting sqref="D1:D3">
    <cfRule type="duplicateValues" dxfId="199" priority="1"/>
  </conditionalFormatting>
  <conditionalFormatting sqref="E1:E3">
    <cfRule type="duplicateValues" dxfId="198" priority="2"/>
  </conditionalFormatting>
  <pageMargins left="0.7" right="0.7" top="0.75" bottom="0.75" header="0.3" footer="0.3"/>
  <pageSetup orientation="portrait" horizontalDpi="300" verticalDpi="300" r:id="rId1"/>
  <legacyDrawing r:id="rId2"/>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1199AE-86CE-431E-95F0-00275125B446}">
  <dimension ref="A1:T27"/>
  <sheetViews>
    <sheetView workbookViewId="0">
      <pane xSplit="3" ySplit="6" topLeftCell="D7" activePane="bottomRight" state="frozen"/>
      <selection pane="topRight" activeCell="F1" sqref="F1"/>
      <selection pane="bottomLeft" activeCell="A7" sqref="A7"/>
      <selection pane="bottomRight" sqref="A1:XFD1048576"/>
    </sheetView>
  </sheetViews>
  <sheetFormatPr defaultColWidth="9.28515625" defaultRowHeight="12.75" x14ac:dyDescent="0.2"/>
  <cols>
    <col min="1" max="1" width="9.5703125" style="12" bestFit="1" customWidth="1"/>
    <col min="2" max="2" width="20.28515625" style="12" customWidth="1"/>
    <col min="3" max="3" width="27.28515625" style="12" bestFit="1" customWidth="1"/>
    <col min="4" max="6" width="10.28515625" style="13" bestFit="1" customWidth="1"/>
    <col min="7" max="7" width="8.42578125" style="13" bestFit="1" customWidth="1"/>
    <col min="8" max="8" width="7.42578125" style="13" bestFit="1" customWidth="1"/>
    <col min="9" max="9" width="9.28515625" style="13"/>
    <col min="10" max="10" width="22" style="13" bestFit="1" customWidth="1"/>
    <col min="11" max="11" width="20.7109375" style="13" customWidth="1"/>
    <col min="12" max="12" width="21.7109375" style="13" customWidth="1"/>
    <col min="13" max="13" width="20.7109375" style="13" customWidth="1"/>
    <col min="14" max="14" width="10.28515625" style="15" bestFit="1" customWidth="1"/>
    <col min="15" max="16" width="8.5703125" style="14" bestFit="1" customWidth="1"/>
    <col min="17" max="17" width="5.7109375" style="17" customWidth="1"/>
    <col min="18" max="18" width="16" style="14" bestFit="1" customWidth="1"/>
    <col min="19" max="19" width="15.7109375" style="14" bestFit="1" customWidth="1"/>
    <col min="20" max="20" width="6.5703125" style="13" bestFit="1" customWidth="1"/>
    <col min="21" max="16384" width="9.28515625" style="12"/>
  </cols>
  <sheetData>
    <row r="1" spans="1:20" s="22" customFormat="1" x14ac:dyDescent="0.2">
      <c r="A1" s="77"/>
      <c r="B1" s="78" t="s">
        <v>41</v>
      </c>
      <c r="C1" s="78"/>
      <c r="D1" s="78"/>
      <c r="E1" s="79"/>
      <c r="F1" s="79"/>
      <c r="G1" s="79"/>
      <c r="H1" s="79"/>
      <c r="I1" s="79"/>
      <c r="J1" s="79"/>
      <c r="K1" s="79"/>
      <c r="L1" s="79"/>
      <c r="M1" s="79"/>
      <c r="N1" s="80"/>
      <c r="O1" s="81"/>
      <c r="P1" s="81"/>
      <c r="Q1" s="82"/>
      <c r="R1" s="83"/>
      <c r="S1" s="84"/>
      <c r="T1" s="85"/>
    </row>
    <row r="2" spans="1:20" s="22" customFormat="1" x14ac:dyDescent="0.2">
      <c r="A2" s="86"/>
      <c r="B2" s="87" t="s">
        <v>40</v>
      </c>
      <c r="C2" s="87"/>
      <c r="D2" s="87"/>
      <c r="E2" s="88"/>
      <c r="F2" s="89"/>
      <c r="G2" s="89"/>
      <c r="H2" s="89"/>
      <c r="I2" s="89"/>
      <c r="J2" s="89"/>
      <c r="K2" s="89"/>
      <c r="L2" s="89"/>
      <c r="M2" s="89"/>
      <c r="N2" s="90"/>
      <c r="O2" s="91"/>
      <c r="P2" s="91"/>
      <c r="Q2" s="92"/>
      <c r="R2" s="93"/>
      <c r="S2" s="94"/>
      <c r="T2" s="57"/>
    </row>
    <row r="3" spans="1:20" s="22" customFormat="1" x14ac:dyDescent="0.2">
      <c r="A3" s="86"/>
      <c r="B3" s="95" t="s">
        <v>0</v>
      </c>
      <c r="C3" s="95"/>
      <c r="D3" s="95"/>
      <c r="E3" s="96"/>
      <c r="F3" s="97"/>
      <c r="G3" s="97"/>
      <c r="H3" s="97"/>
      <c r="I3" s="97"/>
      <c r="J3" s="97"/>
      <c r="K3" s="97"/>
      <c r="L3" s="97"/>
      <c r="M3" s="97"/>
      <c r="N3" s="98"/>
      <c r="O3" s="99"/>
      <c r="P3" s="99"/>
      <c r="Q3" s="100"/>
      <c r="R3" s="101"/>
      <c r="S3" s="94"/>
      <c r="T3" s="57"/>
    </row>
    <row r="4" spans="1:20" s="22" customFormat="1" ht="13.5" thickBot="1" x14ac:dyDescent="0.25">
      <c r="A4" s="86"/>
      <c r="B4" s="95"/>
      <c r="C4" s="95"/>
      <c r="D4" s="96"/>
      <c r="E4" s="97"/>
      <c r="F4" s="97"/>
      <c r="G4" s="97"/>
      <c r="H4" s="97"/>
      <c r="I4" s="97"/>
      <c r="J4" s="97"/>
      <c r="K4" s="97"/>
      <c r="L4" s="97"/>
      <c r="M4" s="97"/>
      <c r="N4" s="98"/>
      <c r="O4" s="99"/>
      <c r="P4" s="99"/>
      <c r="Q4" s="100"/>
      <c r="R4" s="101"/>
      <c r="S4" s="94"/>
      <c r="T4" s="57"/>
    </row>
    <row r="5" spans="1:20" ht="15.75" customHeight="1" thickBot="1" x14ac:dyDescent="0.25">
      <c r="A5" s="26"/>
      <c r="B5" s="102"/>
      <c r="C5" s="103" t="s">
        <v>1</v>
      </c>
      <c r="D5" s="104"/>
      <c r="E5" s="105"/>
      <c r="F5" s="105"/>
      <c r="G5" s="105"/>
      <c r="H5" s="105"/>
      <c r="I5" s="105"/>
      <c r="J5" s="106"/>
      <c r="K5" s="106"/>
      <c r="L5" s="106"/>
      <c r="M5" s="106"/>
      <c r="N5" s="107"/>
      <c r="O5" s="108"/>
      <c r="P5" s="108"/>
      <c r="Q5" s="109"/>
      <c r="R5" s="110" t="s">
        <v>14</v>
      </c>
      <c r="S5" s="111"/>
      <c r="T5" s="27"/>
    </row>
    <row r="6" spans="1:20" ht="64.5" thickBot="1" x14ac:dyDescent="0.25">
      <c r="A6" s="112" t="s">
        <v>3</v>
      </c>
      <c r="B6" s="113" t="s">
        <v>8</v>
      </c>
      <c r="C6" s="114" t="s">
        <v>18</v>
      </c>
      <c r="D6" s="115" t="s">
        <v>9</v>
      </c>
      <c r="E6" s="115" t="s">
        <v>5</v>
      </c>
      <c r="F6" s="115" t="s">
        <v>20</v>
      </c>
      <c r="G6" s="113" t="s">
        <v>37</v>
      </c>
      <c r="H6" s="115" t="s">
        <v>38</v>
      </c>
      <c r="I6" s="116" t="s">
        <v>10</v>
      </c>
      <c r="J6" s="115" t="s">
        <v>11</v>
      </c>
      <c r="K6" s="117" t="s">
        <v>1132</v>
      </c>
      <c r="L6" s="118" t="s">
        <v>1133</v>
      </c>
      <c r="M6" s="117" t="s">
        <v>30</v>
      </c>
      <c r="N6" s="2" t="s">
        <v>27</v>
      </c>
      <c r="O6" s="1" t="s">
        <v>12</v>
      </c>
      <c r="P6" s="1" t="s">
        <v>13</v>
      </c>
      <c r="Q6" s="119"/>
      <c r="R6" s="1" t="s">
        <v>16</v>
      </c>
      <c r="S6" s="120" t="s">
        <v>17</v>
      </c>
      <c r="T6" s="117" t="s">
        <v>7</v>
      </c>
    </row>
    <row r="7" spans="1:20" x14ac:dyDescent="0.2">
      <c r="A7" s="12" t="s">
        <v>1134</v>
      </c>
      <c r="B7" s="3" t="s">
        <v>1135</v>
      </c>
      <c r="C7" s="5">
        <v>2090</v>
      </c>
      <c r="D7" s="13" t="s">
        <v>24</v>
      </c>
      <c r="E7" s="5">
        <v>15</v>
      </c>
      <c r="F7" s="13">
        <v>18</v>
      </c>
      <c r="G7" s="5">
        <v>80</v>
      </c>
      <c r="H7" s="5">
        <v>3</v>
      </c>
      <c r="I7" s="13">
        <v>110601</v>
      </c>
      <c r="J7" s="13" t="s">
        <v>1136</v>
      </c>
      <c r="K7" s="14">
        <v>37.162399999999998</v>
      </c>
      <c r="L7" s="14">
        <v>36.0366</v>
      </c>
      <c r="M7" s="14" t="s">
        <v>655</v>
      </c>
      <c r="N7" s="5">
        <v>9.6300000000000008</v>
      </c>
      <c r="O7" s="16">
        <v>1.5507</v>
      </c>
      <c r="P7" s="14">
        <f>O7*N7</f>
        <v>14.933241000000001</v>
      </c>
      <c r="R7" s="14">
        <f>P7</f>
        <v>14.933241000000001</v>
      </c>
      <c r="S7" s="14">
        <v>0</v>
      </c>
    </row>
    <row r="8" spans="1:20" x14ac:dyDescent="0.2">
      <c r="A8" s="12" t="s">
        <v>1134</v>
      </c>
      <c r="B8" s="3" t="s">
        <v>1137</v>
      </c>
      <c r="C8" s="5">
        <v>26264</v>
      </c>
      <c r="D8" s="13" t="s">
        <v>24</v>
      </c>
      <c r="E8" s="5">
        <v>10</v>
      </c>
      <c r="F8" s="13">
        <v>12</v>
      </c>
      <c r="G8" s="5">
        <v>40</v>
      </c>
      <c r="H8" s="5">
        <v>4</v>
      </c>
      <c r="I8" s="13">
        <v>110601</v>
      </c>
      <c r="J8" s="13" t="s">
        <v>1136</v>
      </c>
      <c r="K8" s="14">
        <v>28.314699999999998</v>
      </c>
      <c r="L8" s="14">
        <v>27.529799999999998</v>
      </c>
      <c r="M8" s="14" t="s">
        <v>655</v>
      </c>
      <c r="N8" s="5">
        <v>6.44</v>
      </c>
      <c r="O8" s="16">
        <v>1.5507</v>
      </c>
      <c r="P8" s="14">
        <f t="shared" ref="P8:P27" si="0">O8*N8</f>
        <v>9.9865080000000006</v>
      </c>
      <c r="R8" s="14">
        <f t="shared" ref="R8:R27" si="1">P8</f>
        <v>9.9865080000000006</v>
      </c>
    </row>
    <row r="9" spans="1:20" x14ac:dyDescent="0.2">
      <c r="A9" s="12" t="s">
        <v>1134</v>
      </c>
      <c r="B9" s="3" t="s">
        <v>1138</v>
      </c>
      <c r="C9" s="5">
        <v>38118</v>
      </c>
      <c r="D9" s="13" t="s">
        <v>24</v>
      </c>
      <c r="E9" s="5">
        <v>20</v>
      </c>
      <c r="F9" s="13">
        <v>24</v>
      </c>
      <c r="G9" s="5">
        <v>80</v>
      </c>
      <c r="H9" s="5">
        <v>4</v>
      </c>
      <c r="I9" s="13">
        <v>110601</v>
      </c>
      <c r="J9" s="13" t="s">
        <v>1136</v>
      </c>
      <c r="K9" s="14">
        <v>45.247900000000001</v>
      </c>
      <c r="L9" s="14">
        <v>43.788600000000002</v>
      </c>
      <c r="M9" s="14" t="s">
        <v>655</v>
      </c>
      <c r="N9" s="5">
        <v>13</v>
      </c>
      <c r="O9" s="16">
        <v>1.5507</v>
      </c>
      <c r="P9" s="14">
        <f t="shared" si="0"/>
        <v>20.159099999999999</v>
      </c>
      <c r="R9" s="14">
        <f t="shared" si="1"/>
        <v>20.159099999999999</v>
      </c>
    </row>
    <row r="10" spans="1:20" x14ac:dyDescent="0.2">
      <c r="A10" s="12" t="s">
        <v>1134</v>
      </c>
      <c r="B10" s="3" t="s">
        <v>1139</v>
      </c>
      <c r="C10" s="5">
        <v>53228</v>
      </c>
      <c r="D10" s="13" t="s">
        <v>24</v>
      </c>
      <c r="E10" s="5">
        <v>20</v>
      </c>
      <c r="F10" s="13">
        <v>24</v>
      </c>
      <c r="G10" s="5">
        <v>88</v>
      </c>
      <c r="H10" s="5">
        <v>3.6</v>
      </c>
      <c r="I10" s="13">
        <v>110601</v>
      </c>
      <c r="J10" s="13" t="s">
        <v>1136</v>
      </c>
      <c r="K10" s="14">
        <v>52.159199999999998</v>
      </c>
      <c r="L10" s="14">
        <v>50.632800000000003</v>
      </c>
      <c r="M10" s="14" t="s">
        <v>655</v>
      </c>
      <c r="N10" s="5">
        <v>14.12</v>
      </c>
      <c r="O10" s="16">
        <v>1.5507</v>
      </c>
      <c r="P10" s="14">
        <f t="shared" si="0"/>
        <v>21.895883999999999</v>
      </c>
      <c r="R10" s="14">
        <f t="shared" si="1"/>
        <v>21.895883999999999</v>
      </c>
    </row>
    <row r="11" spans="1:20" x14ac:dyDescent="0.2">
      <c r="A11" s="12" t="s">
        <v>1134</v>
      </c>
      <c r="B11" s="3" t="s">
        <v>1140</v>
      </c>
      <c r="C11" s="5">
        <v>53448</v>
      </c>
      <c r="D11" s="13" t="s">
        <v>24</v>
      </c>
      <c r="E11" s="5">
        <v>20</v>
      </c>
      <c r="F11" s="13">
        <v>24</v>
      </c>
      <c r="G11" s="5">
        <v>82</v>
      </c>
      <c r="H11" s="5">
        <v>3.9</v>
      </c>
      <c r="I11" s="13">
        <v>110601</v>
      </c>
      <c r="J11" s="13" t="s">
        <v>1136</v>
      </c>
      <c r="K11" s="14">
        <v>54.136799999999994</v>
      </c>
      <c r="L11" s="14">
        <v>52.591199999999994</v>
      </c>
      <c r="M11" s="14" t="s">
        <v>655</v>
      </c>
      <c r="N11" s="5">
        <v>13.14</v>
      </c>
      <c r="O11" s="16">
        <v>1.5507</v>
      </c>
      <c r="P11" s="14">
        <f t="shared" si="0"/>
        <v>20.376197999999999</v>
      </c>
      <c r="R11" s="14">
        <f t="shared" si="1"/>
        <v>20.376197999999999</v>
      </c>
    </row>
    <row r="12" spans="1:20" x14ac:dyDescent="0.2">
      <c r="A12" s="12" t="s">
        <v>1134</v>
      </c>
      <c r="B12" s="3" t="s">
        <v>1141</v>
      </c>
      <c r="C12" s="5">
        <v>53458</v>
      </c>
      <c r="D12" s="13" t="s">
        <v>24</v>
      </c>
      <c r="E12" s="5">
        <v>20</v>
      </c>
      <c r="F12" s="13">
        <v>24</v>
      </c>
      <c r="G12" s="5">
        <v>74</v>
      </c>
      <c r="H12" s="5">
        <v>4.38</v>
      </c>
      <c r="I12" s="13">
        <v>110601</v>
      </c>
      <c r="J12" s="13" t="s">
        <v>1136</v>
      </c>
      <c r="K12" s="14">
        <v>45.041899999999998</v>
      </c>
      <c r="L12" s="14">
        <v>43.584599999999995</v>
      </c>
      <c r="M12" s="14" t="s">
        <v>655</v>
      </c>
      <c r="N12" s="5">
        <v>11.88</v>
      </c>
      <c r="O12" s="16">
        <v>1.5507</v>
      </c>
      <c r="P12" s="14">
        <f t="shared" si="0"/>
        <v>18.422316000000002</v>
      </c>
      <c r="R12" s="14">
        <f t="shared" si="1"/>
        <v>18.422316000000002</v>
      </c>
    </row>
    <row r="13" spans="1:20" x14ac:dyDescent="0.2">
      <c r="A13" s="12" t="s">
        <v>1134</v>
      </c>
      <c r="B13" s="3" t="s">
        <v>1142</v>
      </c>
      <c r="C13" s="5">
        <v>53958</v>
      </c>
      <c r="D13" s="13" t="s">
        <v>24</v>
      </c>
      <c r="E13" s="5">
        <v>20</v>
      </c>
      <c r="F13" s="13">
        <v>24</v>
      </c>
      <c r="G13" s="5">
        <v>84</v>
      </c>
      <c r="H13" s="5">
        <v>3.75</v>
      </c>
      <c r="I13" s="13">
        <v>110601</v>
      </c>
      <c r="J13" s="13" t="s">
        <v>1136</v>
      </c>
      <c r="K13" s="14">
        <v>56.526399999999995</v>
      </c>
      <c r="L13" s="14">
        <v>54.957599999999999</v>
      </c>
      <c r="M13" s="14" t="s">
        <v>655</v>
      </c>
      <c r="N13" s="5">
        <v>13.48</v>
      </c>
      <c r="O13" s="16">
        <v>1.5507</v>
      </c>
      <c r="P13" s="14">
        <f t="shared" si="0"/>
        <v>20.903435999999999</v>
      </c>
      <c r="R13" s="14">
        <f t="shared" si="1"/>
        <v>20.903435999999999</v>
      </c>
    </row>
    <row r="14" spans="1:20" x14ac:dyDescent="0.2">
      <c r="A14" s="12" t="s">
        <v>1134</v>
      </c>
      <c r="B14" s="3" t="s">
        <v>1143</v>
      </c>
      <c r="C14" s="5">
        <v>53978</v>
      </c>
      <c r="D14" s="13" t="s">
        <v>24</v>
      </c>
      <c r="E14" s="5">
        <v>20</v>
      </c>
      <c r="F14" s="13">
        <v>24</v>
      </c>
      <c r="G14" s="5">
        <v>88</v>
      </c>
      <c r="H14" s="5">
        <v>3.6</v>
      </c>
      <c r="I14" s="13">
        <v>110601</v>
      </c>
      <c r="J14" s="13" t="s">
        <v>1136</v>
      </c>
      <c r="K14" s="14">
        <v>57.3504</v>
      </c>
      <c r="L14" s="14">
        <v>55.773600000000002</v>
      </c>
      <c r="M14" s="14" t="s">
        <v>655</v>
      </c>
      <c r="N14" s="5">
        <v>7.76</v>
      </c>
      <c r="O14" s="16">
        <v>1.5507</v>
      </c>
      <c r="P14" s="14">
        <f t="shared" si="0"/>
        <v>12.033431999999999</v>
      </c>
      <c r="R14" s="14">
        <f t="shared" si="1"/>
        <v>12.033431999999999</v>
      </c>
    </row>
    <row r="15" spans="1:20" x14ac:dyDescent="0.2">
      <c r="A15" s="12" t="s">
        <v>1134</v>
      </c>
      <c r="B15" s="3" t="s">
        <v>1144</v>
      </c>
      <c r="C15" s="5">
        <v>53989</v>
      </c>
      <c r="D15" s="13" t="s">
        <v>24</v>
      </c>
      <c r="E15" s="5">
        <v>20</v>
      </c>
      <c r="F15" s="13">
        <v>24</v>
      </c>
      <c r="G15" s="5">
        <v>46</v>
      </c>
      <c r="H15" s="5">
        <v>3.6</v>
      </c>
      <c r="I15" s="13">
        <v>110601</v>
      </c>
      <c r="J15" s="13" t="s">
        <v>1136</v>
      </c>
      <c r="K15" s="14">
        <v>52.849299999999999</v>
      </c>
      <c r="L15" s="14">
        <v>51.316199999999995</v>
      </c>
      <c r="M15" s="14" t="s">
        <v>655</v>
      </c>
      <c r="N15" s="5">
        <v>7.3970000000000002</v>
      </c>
      <c r="O15" s="16">
        <v>1.5507</v>
      </c>
      <c r="P15" s="14">
        <f t="shared" si="0"/>
        <v>11.4705279</v>
      </c>
      <c r="R15" s="14">
        <f t="shared" si="1"/>
        <v>11.4705279</v>
      </c>
    </row>
    <row r="16" spans="1:20" s="14" customFormat="1" x14ac:dyDescent="0.2">
      <c r="A16" s="12" t="s">
        <v>1134</v>
      </c>
      <c r="B16" s="3" t="s">
        <v>1145</v>
      </c>
      <c r="C16" s="5">
        <v>53998</v>
      </c>
      <c r="D16" s="13" t="s">
        <v>24</v>
      </c>
      <c r="E16" s="5">
        <v>20</v>
      </c>
      <c r="F16" s="13">
        <v>24</v>
      </c>
      <c r="G16" s="5">
        <v>80</v>
      </c>
      <c r="H16" s="5">
        <v>3.6</v>
      </c>
      <c r="I16" s="13">
        <v>110601</v>
      </c>
      <c r="J16" s="13" t="s">
        <v>1136</v>
      </c>
      <c r="K16" s="14">
        <v>55.929000000000002</v>
      </c>
      <c r="L16" s="14">
        <v>54.366</v>
      </c>
      <c r="M16" s="14" t="s">
        <v>655</v>
      </c>
      <c r="N16" s="5">
        <v>12.84</v>
      </c>
      <c r="O16" s="16">
        <v>1.5507</v>
      </c>
      <c r="P16" s="14">
        <f t="shared" si="0"/>
        <v>19.910988</v>
      </c>
      <c r="Q16" s="17"/>
      <c r="R16" s="14">
        <f t="shared" si="1"/>
        <v>19.910988</v>
      </c>
      <c r="T16" s="13"/>
    </row>
    <row r="17" spans="1:20" s="14" customFormat="1" x14ac:dyDescent="0.2">
      <c r="A17" s="12" t="s">
        <v>1134</v>
      </c>
      <c r="B17" s="3" t="s">
        <v>1146</v>
      </c>
      <c r="C17" s="5">
        <v>1089271</v>
      </c>
      <c r="D17" s="13" t="s">
        <v>24</v>
      </c>
      <c r="E17" s="5">
        <v>10.35</v>
      </c>
      <c r="F17" s="13">
        <v>12.42</v>
      </c>
      <c r="G17" s="5">
        <v>80</v>
      </c>
      <c r="H17" s="5">
        <v>4</v>
      </c>
      <c r="I17" s="13">
        <v>110601</v>
      </c>
      <c r="J17" s="13" t="s">
        <v>1136</v>
      </c>
      <c r="K17" s="14">
        <v>24.919820000000005</v>
      </c>
      <c r="L17" s="14">
        <v>24.150030000000005</v>
      </c>
      <c r="M17" s="14" t="s">
        <v>655</v>
      </c>
      <c r="N17" s="5">
        <v>13</v>
      </c>
      <c r="O17" s="16">
        <v>1.5507</v>
      </c>
      <c r="P17" s="14">
        <f t="shared" si="0"/>
        <v>20.159099999999999</v>
      </c>
      <c r="Q17" s="17"/>
      <c r="R17" s="14">
        <f t="shared" si="1"/>
        <v>20.159099999999999</v>
      </c>
      <c r="T17" s="13"/>
    </row>
    <row r="18" spans="1:20" s="14" customFormat="1" x14ac:dyDescent="0.2">
      <c r="A18" s="12" t="s">
        <v>1134</v>
      </c>
      <c r="B18" s="3" t="s">
        <v>1147</v>
      </c>
      <c r="C18" s="5">
        <v>1089300</v>
      </c>
      <c r="D18" s="13" t="s">
        <v>24</v>
      </c>
      <c r="E18" s="5">
        <v>18</v>
      </c>
      <c r="F18" s="13">
        <v>21.599999999999998</v>
      </c>
      <c r="G18" s="5">
        <v>80</v>
      </c>
      <c r="H18" s="5">
        <v>4</v>
      </c>
      <c r="I18" s="13">
        <v>110601</v>
      </c>
      <c r="J18" s="13" t="s">
        <v>1136</v>
      </c>
      <c r="K18" s="14">
        <v>41.447200000000002</v>
      </c>
      <c r="L18" s="14">
        <v>40.126800000000003</v>
      </c>
      <c r="M18" s="14" t="s">
        <v>655</v>
      </c>
      <c r="N18" s="5">
        <v>13</v>
      </c>
      <c r="O18" s="16">
        <v>1.5507</v>
      </c>
      <c r="P18" s="14">
        <f t="shared" si="0"/>
        <v>20.159099999999999</v>
      </c>
      <c r="Q18" s="17"/>
      <c r="R18" s="14">
        <f t="shared" si="1"/>
        <v>20.159099999999999</v>
      </c>
      <c r="T18" s="13"/>
    </row>
    <row r="19" spans="1:20" s="14" customFormat="1" x14ac:dyDescent="0.2">
      <c r="A19" s="12" t="s">
        <v>1134</v>
      </c>
      <c r="B19" s="3" t="s">
        <v>1148</v>
      </c>
      <c r="C19" s="5">
        <v>1089301</v>
      </c>
      <c r="D19" s="13" t="s">
        <v>24</v>
      </c>
      <c r="E19" s="5">
        <v>20</v>
      </c>
      <c r="F19" s="13">
        <v>24</v>
      </c>
      <c r="G19" s="5">
        <v>80</v>
      </c>
      <c r="H19" s="5">
        <v>3.75</v>
      </c>
      <c r="I19" s="13">
        <v>110601</v>
      </c>
      <c r="J19" s="13" t="s">
        <v>1136</v>
      </c>
      <c r="K19" s="14">
        <v>45.865899999999996</v>
      </c>
      <c r="L19" s="14">
        <v>44.400599999999997</v>
      </c>
      <c r="M19" s="14" t="s">
        <v>655</v>
      </c>
      <c r="N19" s="5">
        <v>12.824999999999999</v>
      </c>
      <c r="O19" s="16">
        <v>1.5507</v>
      </c>
      <c r="P19" s="14">
        <f t="shared" si="0"/>
        <v>19.887727499999997</v>
      </c>
      <c r="Q19" s="17"/>
      <c r="R19" s="14">
        <f t="shared" si="1"/>
        <v>19.887727499999997</v>
      </c>
      <c r="T19" s="13"/>
    </row>
    <row r="20" spans="1:20" s="14" customFormat="1" x14ac:dyDescent="0.2">
      <c r="A20" s="12" t="s">
        <v>1134</v>
      </c>
      <c r="B20" s="3" t="s">
        <v>1149</v>
      </c>
      <c r="C20" s="5">
        <v>1089302</v>
      </c>
      <c r="D20" s="13" t="s">
        <v>24</v>
      </c>
      <c r="E20" s="5">
        <v>20</v>
      </c>
      <c r="F20" s="13">
        <v>24</v>
      </c>
      <c r="G20" s="5">
        <v>80</v>
      </c>
      <c r="H20" s="5">
        <v>3.6</v>
      </c>
      <c r="I20" s="13">
        <v>110601</v>
      </c>
      <c r="J20" s="13" t="s">
        <v>1136</v>
      </c>
      <c r="K20" s="14">
        <v>45.865899999999996</v>
      </c>
      <c r="L20" s="14">
        <v>44.400599999999997</v>
      </c>
      <c r="M20" s="14" t="s">
        <v>655</v>
      </c>
      <c r="N20" s="5">
        <v>8.9</v>
      </c>
      <c r="O20" s="16">
        <v>1.5507</v>
      </c>
      <c r="P20" s="14">
        <f t="shared" si="0"/>
        <v>13.80123</v>
      </c>
      <c r="Q20" s="17"/>
      <c r="R20" s="14">
        <f t="shared" si="1"/>
        <v>13.80123</v>
      </c>
      <c r="T20" s="13"/>
    </row>
    <row r="21" spans="1:20" s="14" customFormat="1" x14ac:dyDescent="0.2">
      <c r="A21" s="12" t="s">
        <v>1134</v>
      </c>
      <c r="B21" s="3" t="s">
        <v>1150</v>
      </c>
      <c r="C21" s="5">
        <v>1089870</v>
      </c>
      <c r="D21" s="13" t="s">
        <v>24</v>
      </c>
      <c r="E21" s="5">
        <v>18</v>
      </c>
      <c r="F21" s="13">
        <v>21.599999999999998</v>
      </c>
      <c r="G21" s="5">
        <v>80</v>
      </c>
      <c r="H21" s="5">
        <v>3.6</v>
      </c>
      <c r="I21" s="13">
        <v>110601</v>
      </c>
      <c r="J21" s="13" t="s">
        <v>1136</v>
      </c>
      <c r="K21" s="14">
        <v>52.107699999999994</v>
      </c>
      <c r="L21" s="14">
        <v>50.683799999999998</v>
      </c>
      <c r="M21" s="14" t="s">
        <v>655</v>
      </c>
      <c r="N21" s="5">
        <v>12.84</v>
      </c>
      <c r="O21" s="16">
        <v>1.5507</v>
      </c>
      <c r="P21" s="14">
        <f t="shared" si="0"/>
        <v>19.910988</v>
      </c>
      <c r="Q21" s="17"/>
      <c r="R21" s="14">
        <f t="shared" si="1"/>
        <v>19.910988</v>
      </c>
      <c r="T21" s="13"/>
    </row>
    <row r="22" spans="1:20" s="14" customFormat="1" x14ac:dyDescent="0.2">
      <c r="A22" s="12" t="s">
        <v>1134</v>
      </c>
      <c r="B22" s="3" t="s">
        <v>1151</v>
      </c>
      <c r="C22" s="5">
        <v>1089876</v>
      </c>
      <c r="D22" s="13" t="s">
        <v>24</v>
      </c>
      <c r="E22" s="5">
        <v>10</v>
      </c>
      <c r="F22" s="13">
        <v>12</v>
      </c>
      <c r="G22" s="5">
        <v>80</v>
      </c>
      <c r="H22" s="5">
        <v>4</v>
      </c>
      <c r="I22" s="13">
        <v>110601</v>
      </c>
      <c r="J22" s="13" t="s">
        <v>1136</v>
      </c>
      <c r="K22" s="14">
        <v>59.101399999999998</v>
      </c>
      <c r="L22" s="14">
        <v>58.017599999999995</v>
      </c>
      <c r="M22" s="14" t="s">
        <v>655</v>
      </c>
      <c r="N22" s="5">
        <v>13</v>
      </c>
      <c r="O22" s="16">
        <v>1.5507</v>
      </c>
      <c r="P22" s="14">
        <f t="shared" si="0"/>
        <v>20.159099999999999</v>
      </c>
      <c r="Q22" s="17"/>
      <c r="R22" s="14">
        <f t="shared" si="1"/>
        <v>20.159099999999999</v>
      </c>
      <c r="T22" s="13"/>
    </row>
    <row r="23" spans="1:20" s="14" customFormat="1" x14ac:dyDescent="0.2">
      <c r="A23" s="12" t="s">
        <v>1134</v>
      </c>
      <c r="B23" s="3" t="s">
        <v>1152</v>
      </c>
      <c r="C23" s="5">
        <v>1089865</v>
      </c>
      <c r="D23" s="13" t="s">
        <v>24</v>
      </c>
      <c r="E23" s="5">
        <v>20</v>
      </c>
      <c r="F23" s="13">
        <v>24</v>
      </c>
      <c r="G23" s="5">
        <v>40</v>
      </c>
      <c r="H23" s="5">
        <v>4</v>
      </c>
      <c r="I23" s="13">
        <v>110601</v>
      </c>
      <c r="J23" s="13" t="s">
        <v>1136</v>
      </c>
      <c r="K23" s="14">
        <v>45.701099999999997</v>
      </c>
      <c r="L23" s="14">
        <v>44.237400000000001</v>
      </c>
      <c r="M23" s="14" t="s">
        <v>655</v>
      </c>
      <c r="N23" s="5">
        <v>6.5</v>
      </c>
      <c r="O23" s="16">
        <v>1.5507</v>
      </c>
      <c r="P23" s="14">
        <f t="shared" si="0"/>
        <v>10.079549999999999</v>
      </c>
      <c r="Q23" s="17"/>
      <c r="R23" s="14">
        <f t="shared" si="1"/>
        <v>10.079549999999999</v>
      </c>
      <c r="T23" s="13"/>
    </row>
    <row r="24" spans="1:20" s="14" customFormat="1" x14ac:dyDescent="0.2">
      <c r="A24" s="12" t="s">
        <v>1134</v>
      </c>
      <c r="B24" s="3" t="s">
        <v>1153</v>
      </c>
      <c r="C24" s="5">
        <v>1089877</v>
      </c>
      <c r="D24" s="13" t="s">
        <v>24</v>
      </c>
      <c r="E24" s="5">
        <v>10</v>
      </c>
      <c r="F24" s="13">
        <v>12</v>
      </c>
      <c r="G24" s="5">
        <v>45</v>
      </c>
      <c r="H24" s="5">
        <v>3.6</v>
      </c>
      <c r="I24" s="13">
        <v>110601</v>
      </c>
      <c r="J24" s="13" t="s">
        <v>1136</v>
      </c>
      <c r="K24" s="14">
        <v>24.184399999999997</v>
      </c>
      <c r="L24" s="14">
        <v>23.439599999999999</v>
      </c>
      <c r="M24" s="14" t="s">
        <v>655</v>
      </c>
      <c r="N24" s="5">
        <v>7.13</v>
      </c>
      <c r="O24" s="16">
        <v>1.5507</v>
      </c>
      <c r="P24" s="14">
        <f t="shared" si="0"/>
        <v>11.056490999999999</v>
      </c>
      <c r="Q24" s="17"/>
      <c r="R24" s="14">
        <f t="shared" si="1"/>
        <v>11.056490999999999</v>
      </c>
      <c r="T24" s="13"/>
    </row>
    <row r="25" spans="1:20" s="14" customFormat="1" x14ac:dyDescent="0.2">
      <c r="A25" s="12" t="s">
        <v>1134</v>
      </c>
      <c r="B25" s="3" t="s">
        <v>1154</v>
      </c>
      <c r="C25" s="5" t="s">
        <v>1155</v>
      </c>
      <c r="D25" s="13" t="s">
        <v>24</v>
      </c>
      <c r="E25" s="5">
        <v>10.35</v>
      </c>
      <c r="F25" s="13">
        <v>12.42</v>
      </c>
      <c r="G25" s="5">
        <v>46</v>
      </c>
      <c r="H25" s="5">
        <v>3.6</v>
      </c>
      <c r="I25" s="13">
        <v>110601</v>
      </c>
      <c r="J25" s="13" t="s">
        <v>1136</v>
      </c>
      <c r="K25" s="14">
        <v>28.133420000000001</v>
      </c>
      <c r="L25" s="14">
        <v>27.332430000000002</v>
      </c>
      <c r="M25" s="14" t="s">
        <v>655</v>
      </c>
      <c r="N25" s="5">
        <v>7.4</v>
      </c>
      <c r="O25" s="16">
        <v>1.5507</v>
      </c>
      <c r="P25" s="14">
        <f t="shared" si="0"/>
        <v>11.47518</v>
      </c>
      <c r="Q25" s="17"/>
      <c r="R25" s="14">
        <f t="shared" si="1"/>
        <v>11.47518</v>
      </c>
      <c r="T25" s="13"/>
    </row>
    <row r="26" spans="1:20" s="14" customFormat="1" x14ac:dyDescent="0.2">
      <c r="A26" s="12" t="s">
        <v>1134</v>
      </c>
      <c r="B26" s="3" t="s">
        <v>1156</v>
      </c>
      <c r="C26" s="5" t="s">
        <v>1157</v>
      </c>
      <c r="D26" s="13" t="s">
        <v>24</v>
      </c>
      <c r="E26" s="5">
        <v>10</v>
      </c>
      <c r="F26" s="13">
        <v>12</v>
      </c>
      <c r="G26" s="5">
        <v>40</v>
      </c>
      <c r="H26" s="5">
        <v>4</v>
      </c>
      <c r="I26" s="13">
        <v>110601</v>
      </c>
      <c r="J26" s="13" t="s">
        <v>1136</v>
      </c>
      <c r="K26" s="14">
        <v>26.584299999999999</v>
      </c>
      <c r="L26" s="14">
        <v>25.816199999999998</v>
      </c>
      <c r="M26" s="14" t="s">
        <v>655</v>
      </c>
      <c r="N26" s="5">
        <v>6.335</v>
      </c>
      <c r="O26" s="16">
        <v>1.5507</v>
      </c>
      <c r="P26" s="14">
        <f t="shared" si="0"/>
        <v>9.8236845000000006</v>
      </c>
      <c r="Q26" s="17"/>
      <c r="R26" s="14">
        <f t="shared" si="1"/>
        <v>9.8236845000000006</v>
      </c>
      <c r="T26" s="13"/>
    </row>
    <row r="27" spans="1:20" s="14" customFormat="1" x14ac:dyDescent="0.2">
      <c r="A27" s="12" t="s">
        <v>1134</v>
      </c>
      <c r="B27" s="3" t="s">
        <v>1158</v>
      </c>
      <c r="C27" s="5" t="s">
        <v>1159</v>
      </c>
      <c r="D27" s="13" t="s">
        <v>24</v>
      </c>
      <c r="E27" s="5">
        <v>21.78</v>
      </c>
      <c r="F27" s="13">
        <v>26.135999999999999</v>
      </c>
      <c r="G27" s="5">
        <v>83</v>
      </c>
      <c r="H27" s="5">
        <v>4.2</v>
      </c>
      <c r="I27" s="13">
        <v>110244</v>
      </c>
      <c r="J27" s="13" t="s">
        <v>1160</v>
      </c>
      <c r="K27" s="14">
        <v>56.960236000000002</v>
      </c>
      <c r="L27" s="14">
        <v>55.296444000000001</v>
      </c>
      <c r="M27" s="14" t="s">
        <v>655</v>
      </c>
      <c r="N27" s="5">
        <v>10.45</v>
      </c>
      <c r="O27" s="16">
        <v>1.8467</v>
      </c>
      <c r="P27" s="14">
        <f t="shared" si="0"/>
        <v>19.298014999999999</v>
      </c>
      <c r="Q27" s="17"/>
      <c r="R27" s="14">
        <f t="shared" si="1"/>
        <v>19.298014999999999</v>
      </c>
      <c r="T27" s="13"/>
    </row>
  </sheetData>
  <protectedRanges>
    <protectedRange password="8F60" sqref="S6" name="Calculations_40"/>
  </protectedRanges>
  <conditionalFormatting sqref="C4:C6">
    <cfRule type="duplicateValues" dxfId="197" priority="3"/>
  </conditionalFormatting>
  <conditionalFormatting sqref="D4:D6">
    <cfRule type="duplicateValues" dxfId="196" priority="4"/>
  </conditionalFormatting>
  <conditionalFormatting sqref="D1:D3">
    <cfRule type="duplicateValues" dxfId="195" priority="1"/>
  </conditionalFormatting>
  <conditionalFormatting sqref="E1:E3">
    <cfRule type="duplicateValues" dxfId="194" priority="2"/>
  </conditionalFormatting>
  <pageMargins left="0.7" right="0.7" top="0.75" bottom="0.75" header="0.3" footer="0.3"/>
  <pageSetup orientation="portrait" verticalDpi="0" r:id="rId1"/>
  <legacyDrawing r:id="rId2"/>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25AF61-892A-4E57-9C03-F3680FC5480C}">
  <dimension ref="A1:T20"/>
  <sheetViews>
    <sheetView zoomScale="90" zoomScaleNormal="90" workbookViewId="0">
      <pane xSplit="3" ySplit="6" topLeftCell="D7" activePane="bottomRight" state="frozen"/>
      <selection pane="topRight" activeCell="F1" sqref="F1"/>
      <selection pane="bottomLeft" activeCell="A7" sqref="A7"/>
      <selection pane="bottomRight" sqref="A1:XFD1048576"/>
    </sheetView>
  </sheetViews>
  <sheetFormatPr defaultColWidth="9.140625" defaultRowHeight="12.75" x14ac:dyDescent="0.2"/>
  <cols>
    <col min="1" max="1" width="12.5703125" style="12" customWidth="1"/>
    <col min="2" max="2" width="20.140625" style="12" customWidth="1"/>
    <col min="3" max="3" width="18.42578125" style="12" customWidth="1"/>
    <col min="4" max="6" width="10.140625" style="13" bestFit="1" customWidth="1"/>
    <col min="7" max="7" width="8.42578125" style="13" bestFit="1" customWidth="1"/>
    <col min="8" max="8" width="7.42578125" style="13" bestFit="1" customWidth="1"/>
    <col min="9" max="9" width="9.140625" style="13"/>
    <col min="10" max="10" width="22" style="13" bestFit="1" customWidth="1"/>
    <col min="11" max="11" width="20.85546875" style="13" customWidth="1"/>
    <col min="12" max="12" width="21.85546875" style="13" customWidth="1"/>
    <col min="13" max="13" width="20.85546875" style="13" customWidth="1"/>
    <col min="14" max="14" width="10.140625" style="15" bestFit="1" customWidth="1"/>
    <col min="15" max="15" width="10.28515625" style="14" customWidth="1"/>
    <col min="16" max="16" width="8.5703125" style="14" bestFit="1" customWidth="1"/>
    <col min="17" max="17" width="5.85546875" style="17" customWidth="1"/>
    <col min="18" max="18" width="16" style="14" bestFit="1" customWidth="1"/>
    <col min="19" max="19" width="15.85546875" style="14" bestFit="1" customWidth="1"/>
    <col min="20" max="20" width="23.7109375" style="13" customWidth="1"/>
    <col min="21" max="16384" width="9.140625" style="12"/>
  </cols>
  <sheetData>
    <row r="1" spans="1:20" s="22" customFormat="1" x14ac:dyDescent="0.2">
      <c r="A1" s="77"/>
      <c r="B1" s="78" t="s">
        <v>41</v>
      </c>
      <c r="C1" s="78"/>
      <c r="D1" s="78"/>
      <c r="E1" s="79"/>
      <c r="F1" s="79"/>
      <c r="G1" s="79"/>
      <c r="H1" s="79"/>
      <c r="I1" s="79"/>
      <c r="J1" s="79"/>
      <c r="K1" s="79"/>
      <c r="L1" s="79"/>
      <c r="M1" s="79"/>
      <c r="N1" s="80"/>
      <c r="O1" s="81"/>
      <c r="P1" s="81"/>
      <c r="Q1" s="82"/>
      <c r="R1" s="83"/>
      <c r="S1" s="84"/>
      <c r="T1" s="85"/>
    </row>
    <row r="2" spans="1:20" s="22" customFormat="1" x14ac:dyDescent="0.2">
      <c r="A2" s="86"/>
      <c r="B2" s="87" t="s">
        <v>40</v>
      </c>
      <c r="C2" s="87"/>
      <c r="D2" s="87"/>
      <c r="E2" s="88"/>
      <c r="F2" s="89"/>
      <c r="G2" s="89"/>
      <c r="H2" s="89"/>
      <c r="I2" s="89"/>
      <c r="J2" s="89"/>
      <c r="K2" s="89"/>
      <c r="L2" s="89"/>
      <c r="M2" s="89"/>
      <c r="N2" s="90"/>
      <c r="O2" s="91"/>
      <c r="P2" s="91"/>
      <c r="Q2" s="92"/>
      <c r="R2" s="93"/>
      <c r="S2" s="94"/>
      <c r="T2" s="57"/>
    </row>
    <row r="3" spans="1:20" s="22" customFormat="1" x14ac:dyDescent="0.2">
      <c r="A3" s="86"/>
      <c r="B3" s="95" t="s">
        <v>0</v>
      </c>
      <c r="C3" s="95"/>
      <c r="D3" s="95"/>
      <c r="E3" s="96"/>
      <c r="F3" s="97"/>
      <c r="G3" s="97"/>
      <c r="H3" s="97"/>
      <c r="I3" s="97"/>
      <c r="J3" s="97"/>
      <c r="K3" s="97"/>
      <c r="L3" s="97"/>
      <c r="M3" s="97"/>
      <c r="N3" s="98"/>
      <c r="O3" s="99"/>
      <c r="P3" s="99"/>
      <c r="Q3" s="100"/>
      <c r="R3" s="101"/>
      <c r="S3" s="94"/>
      <c r="T3" s="57"/>
    </row>
    <row r="4" spans="1:20" s="22" customFormat="1" ht="13.5" thickBot="1" x14ac:dyDescent="0.25">
      <c r="A4" s="86"/>
      <c r="B4" s="95"/>
      <c r="C4" s="95"/>
      <c r="D4" s="96"/>
      <c r="E4" s="97"/>
      <c r="F4" s="97"/>
      <c r="G4" s="97"/>
      <c r="H4" s="97"/>
      <c r="I4" s="97"/>
      <c r="J4" s="97"/>
      <c r="K4" s="97"/>
      <c r="L4" s="97"/>
      <c r="M4" s="97"/>
      <c r="N4" s="98"/>
      <c r="O4" s="99"/>
      <c r="P4" s="99"/>
      <c r="Q4" s="100"/>
      <c r="R4" s="101"/>
      <c r="S4" s="94"/>
      <c r="T4" s="57"/>
    </row>
    <row r="5" spans="1:20" ht="15.75" customHeight="1" thickBot="1" x14ac:dyDescent="0.25">
      <c r="A5" s="26"/>
      <c r="B5" s="102"/>
      <c r="C5" s="103" t="s">
        <v>1</v>
      </c>
      <c r="D5" s="104"/>
      <c r="E5" s="105"/>
      <c r="F5" s="105"/>
      <c r="G5" s="105"/>
      <c r="H5" s="105"/>
      <c r="I5" s="105"/>
      <c r="J5" s="106"/>
      <c r="K5" s="106"/>
      <c r="L5" s="106"/>
      <c r="M5" s="106"/>
      <c r="N5" s="107"/>
      <c r="O5" s="108"/>
      <c r="P5" s="108"/>
      <c r="Q5" s="109"/>
      <c r="R5" s="110" t="s">
        <v>14</v>
      </c>
      <c r="S5" s="111"/>
      <c r="T5" s="27"/>
    </row>
    <row r="6" spans="1:20" ht="77.25" thickBot="1" x14ac:dyDescent="0.25">
      <c r="A6" s="112" t="s">
        <v>3</v>
      </c>
      <c r="B6" s="113" t="s">
        <v>8</v>
      </c>
      <c r="C6" s="114" t="s">
        <v>18</v>
      </c>
      <c r="D6" s="115" t="s">
        <v>9</v>
      </c>
      <c r="E6" s="115" t="s">
        <v>5</v>
      </c>
      <c r="F6" s="115" t="s">
        <v>20</v>
      </c>
      <c r="G6" s="113" t="s">
        <v>37</v>
      </c>
      <c r="H6" s="115" t="s">
        <v>38</v>
      </c>
      <c r="I6" s="116" t="s">
        <v>10</v>
      </c>
      <c r="J6" s="115" t="s">
        <v>11</v>
      </c>
      <c r="K6" s="117" t="s">
        <v>3899</v>
      </c>
      <c r="L6" s="118" t="s">
        <v>3900</v>
      </c>
      <c r="M6" s="117" t="s">
        <v>1161</v>
      </c>
      <c r="N6" s="2" t="s">
        <v>27</v>
      </c>
      <c r="O6" s="1" t="s">
        <v>12</v>
      </c>
      <c r="P6" s="1" t="s">
        <v>13</v>
      </c>
      <c r="Q6" s="119"/>
      <c r="R6" s="1" t="s">
        <v>16</v>
      </c>
      <c r="S6" s="120" t="s">
        <v>17</v>
      </c>
      <c r="T6" s="117" t="s">
        <v>7</v>
      </c>
    </row>
    <row r="7" spans="1:20" ht="23.65" customHeight="1" x14ac:dyDescent="0.2">
      <c r="A7" s="391" t="s">
        <v>1162</v>
      </c>
      <c r="B7" s="392"/>
      <c r="C7" s="393"/>
      <c r="D7" s="394"/>
      <c r="E7" s="394"/>
      <c r="F7" s="394"/>
      <c r="G7" s="395"/>
      <c r="H7" s="394"/>
      <c r="I7" s="396"/>
      <c r="J7" s="394"/>
      <c r="K7" s="397"/>
      <c r="L7" s="398"/>
      <c r="M7" s="397"/>
      <c r="N7" s="33"/>
      <c r="O7" s="34"/>
      <c r="P7" s="34"/>
      <c r="Q7" s="399"/>
      <c r="R7" s="34"/>
      <c r="S7" s="34"/>
      <c r="T7" s="397"/>
    </row>
    <row r="8" spans="1:20" ht="130.9" customHeight="1" x14ac:dyDescent="0.2">
      <c r="A8" s="400" t="s">
        <v>1163</v>
      </c>
      <c r="B8" s="400" t="s">
        <v>1164</v>
      </c>
      <c r="C8" s="278">
        <v>10202</v>
      </c>
      <c r="D8" s="278" t="s">
        <v>24</v>
      </c>
      <c r="E8" s="278">
        <v>24</v>
      </c>
      <c r="F8" s="278">
        <v>25.1</v>
      </c>
      <c r="G8" s="278">
        <v>192</v>
      </c>
      <c r="H8" s="278">
        <v>2</v>
      </c>
      <c r="I8" s="278">
        <v>100103</v>
      </c>
      <c r="J8" s="400" t="s">
        <v>1165</v>
      </c>
      <c r="K8" s="401">
        <v>97.68</v>
      </c>
      <c r="L8" s="401">
        <v>95.28</v>
      </c>
      <c r="M8" s="401">
        <v>93.84</v>
      </c>
      <c r="N8" s="279">
        <v>29.38</v>
      </c>
      <c r="O8" s="402">
        <v>0.92700000000000005</v>
      </c>
      <c r="P8" s="403">
        <f>N8*O8</f>
        <v>27.23526</v>
      </c>
      <c r="R8" s="403">
        <f>+K8-P8</f>
        <v>70.44474000000001</v>
      </c>
      <c r="S8" s="280" t="s">
        <v>373</v>
      </c>
      <c r="T8" s="400" t="s">
        <v>1166</v>
      </c>
    </row>
    <row r="9" spans="1:20" x14ac:dyDescent="0.2">
      <c r="A9" s="400"/>
      <c r="B9" s="400"/>
      <c r="C9" s="278"/>
      <c r="D9" s="278"/>
      <c r="E9" s="278"/>
      <c r="F9" s="278"/>
      <c r="G9" s="278"/>
      <c r="H9" s="278"/>
      <c r="I9" s="278"/>
      <c r="J9" s="400"/>
      <c r="K9" s="401"/>
      <c r="L9" s="401"/>
      <c r="M9" s="401"/>
      <c r="N9" s="279"/>
      <c r="O9" s="402"/>
      <c r="P9" s="403"/>
      <c r="R9" s="403"/>
      <c r="S9" s="280"/>
      <c r="T9" s="400"/>
    </row>
    <row r="10" spans="1:20" ht="154.9" customHeight="1" x14ac:dyDescent="0.2">
      <c r="A10" s="400" t="s">
        <v>1163</v>
      </c>
      <c r="B10" s="400" t="s">
        <v>1167</v>
      </c>
      <c r="C10" s="278">
        <v>20437</v>
      </c>
      <c r="D10" s="278" t="s">
        <v>24</v>
      </c>
      <c r="E10" s="278">
        <v>30</v>
      </c>
      <c r="F10" s="278">
        <v>31.44</v>
      </c>
      <c r="G10" s="278">
        <v>120</v>
      </c>
      <c r="H10" s="278">
        <v>4.0199999999999996</v>
      </c>
      <c r="I10" s="278">
        <v>100103</v>
      </c>
      <c r="J10" s="400" t="s">
        <v>1165</v>
      </c>
      <c r="K10" s="401">
        <v>70.5</v>
      </c>
      <c r="L10" s="401">
        <v>67.5</v>
      </c>
      <c r="M10" s="401">
        <v>65.7</v>
      </c>
      <c r="N10" s="279">
        <v>28.32</v>
      </c>
      <c r="O10" s="402">
        <v>0.92700000000000005</v>
      </c>
      <c r="P10" s="403">
        <f>N10*O10</f>
        <v>26.252640000000003</v>
      </c>
      <c r="R10" s="403">
        <f>+K10-P10</f>
        <v>44.24736</v>
      </c>
      <c r="S10" s="280" t="s">
        <v>373</v>
      </c>
      <c r="T10" s="400" t="s">
        <v>1168</v>
      </c>
    </row>
    <row r="12" spans="1:20" ht="23.25" customHeight="1" x14ac:dyDescent="0.2">
      <c r="A12" s="404" t="s">
        <v>1169</v>
      </c>
      <c r="B12" s="405"/>
      <c r="C12" s="405"/>
    </row>
    <row r="13" spans="1:20" ht="38.25" x14ac:dyDescent="0.2">
      <c r="A13" s="400" t="s">
        <v>1163</v>
      </c>
      <c r="B13" s="400" t="s">
        <v>1170</v>
      </c>
      <c r="C13" s="278">
        <v>10204</v>
      </c>
      <c r="D13" s="278" t="s">
        <v>24</v>
      </c>
      <c r="E13" s="278">
        <v>24</v>
      </c>
      <c r="F13" s="278">
        <v>25.1</v>
      </c>
      <c r="G13" s="278">
        <v>192</v>
      </c>
      <c r="H13" s="278">
        <v>2</v>
      </c>
      <c r="I13" s="278">
        <v>100103</v>
      </c>
      <c r="J13" s="400" t="s">
        <v>1165</v>
      </c>
      <c r="K13" s="401">
        <v>97.68</v>
      </c>
      <c r="L13" s="401">
        <v>95.28</v>
      </c>
      <c r="M13" s="401">
        <v>93.84</v>
      </c>
      <c r="N13" s="279">
        <v>36.58</v>
      </c>
      <c r="O13" s="406">
        <v>0.92700000000000005</v>
      </c>
      <c r="P13" s="403">
        <f>N13*O13</f>
        <v>33.909660000000002</v>
      </c>
      <c r="R13" s="403">
        <f>+K13-P13</f>
        <v>63.770340000000004</v>
      </c>
      <c r="S13" s="280" t="s">
        <v>373</v>
      </c>
    </row>
    <row r="15" spans="1:20" ht="51" x14ac:dyDescent="0.2">
      <c r="A15" s="400" t="s">
        <v>1163</v>
      </c>
      <c r="B15" s="400" t="s">
        <v>1171</v>
      </c>
      <c r="C15" s="278">
        <v>20466</v>
      </c>
      <c r="D15" s="278" t="s">
        <v>24</v>
      </c>
      <c r="E15" s="278">
        <v>30</v>
      </c>
      <c r="F15" s="278">
        <v>31.44</v>
      </c>
      <c r="G15" s="278">
        <v>120</v>
      </c>
      <c r="H15" s="278">
        <v>4.0199999999999996</v>
      </c>
      <c r="I15" s="278">
        <v>100103</v>
      </c>
      <c r="J15" s="400" t="s">
        <v>1165</v>
      </c>
      <c r="K15" s="401">
        <v>70.5</v>
      </c>
      <c r="L15" s="401">
        <v>67.5</v>
      </c>
      <c r="M15" s="401">
        <v>65.7</v>
      </c>
      <c r="N15" s="279">
        <v>20.22</v>
      </c>
      <c r="O15" s="402">
        <v>0.92700000000000005</v>
      </c>
      <c r="P15" s="403">
        <f>N15*O15</f>
        <v>18.743939999999998</v>
      </c>
      <c r="Q15" s="281"/>
      <c r="R15" s="403">
        <f>+K15-P15</f>
        <v>51.756060000000005</v>
      </c>
      <c r="S15" s="280" t="s">
        <v>373</v>
      </c>
    </row>
    <row r="17" spans="1:19" ht="76.5" x14ac:dyDescent="0.2">
      <c r="A17" s="400" t="s">
        <v>1163</v>
      </c>
      <c r="B17" s="400" t="s">
        <v>1172</v>
      </c>
      <c r="C17" s="278">
        <v>20421</v>
      </c>
      <c r="D17" s="278" t="s">
        <v>24</v>
      </c>
      <c r="E17" s="278">
        <v>30</v>
      </c>
      <c r="F17" s="278">
        <v>31.44</v>
      </c>
      <c r="G17" s="278">
        <v>170</v>
      </c>
      <c r="H17" s="278">
        <v>2.8</v>
      </c>
      <c r="I17" s="278">
        <v>100103</v>
      </c>
      <c r="J17" s="400" t="s">
        <v>1173</v>
      </c>
      <c r="K17" s="401">
        <v>70.5</v>
      </c>
      <c r="L17" s="401">
        <v>67.5</v>
      </c>
      <c r="M17" s="401">
        <v>65.7</v>
      </c>
      <c r="N17" s="279">
        <v>21.74</v>
      </c>
      <c r="O17" s="406">
        <v>0.92700000000000005</v>
      </c>
      <c r="P17" s="403">
        <f>N17*O17</f>
        <v>20.152979999999999</v>
      </c>
      <c r="Q17" s="281"/>
      <c r="R17" s="403">
        <f>+K17-P17</f>
        <v>50.347020000000001</v>
      </c>
      <c r="S17" s="280" t="s">
        <v>373</v>
      </c>
    </row>
    <row r="18" spans="1:19" x14ac:dyDescent="0.2">
      <c r="A18" s="277"/>
      <c r="B18" s="277"/>
      <c r="C18" s="278"/>
      <c r="D18" s="278"/>
      <c r="E18" s="278"/>
      <c r="F18" s="278"/>
      <c r="G18" s="278"/>
      <c r="H18" s="278"/>
      <c r="I18" s="278"/>
      <c r="J18" s="278"/>
      <c r="K18" s="278"/>
      <c r="L18" s="278"/>
      <c r="M18" s="278"/>
      <c r="N18" s="279"/>
      <c r="O18" s="280"/>
      <c r="P18" s="280"/>
      <c r="Q18" s="281"/>
      <c r="R18" s="280"/>
      <c r="S18" s="280"/>
    </row>
    <row r="19" spans="1:19" ht="91.5" customHeight="1" x14ac:dyDescent="0.2">
      <c r="A19" s="400" t="s">
        <v>1174</v>
      </c>
      <c r="B19" s="400" t="s">
        <v>3901</v>
      </c>
      <c r="C19" s="278">
        <v>20422</v>
      </c>
      <c r="D19" s="278" t="s">
        <v>24</v>
      </c>
      <c r="E19" s="278">
        <v>30</v>
      </c>
      <c r="F19" s="278">
        <v>31.44</v>
      </c>
      <c r="G19" s="278">
        <v>170</v>
      </c>
      <c r="H19" s="278">
        <v>2.8</v>
      </c>
      <c r="I19" s="278">
        <v>100103</v>
      </c>
      <c r="J19" s="400" t="s">
        <v>1173</v>
      </c>
      <c r="K19" s="401">
        <v>70.5</v>
      </c>
      <c r="L19" s="401">
        <v>67.5</v>
      </c>
      <c r="M19" s="401">
        <v>65.7</v>
      </c>
      <c r="N19" s="279">
        <v>21.74</v>
      </c>
      <c r="O19" s="407">
        <v>0.92700000000000005</v>
      </c>
      <c r="P19" s="403">
        <f>N19*O19</f>
        <v>20.152979999999999</v>
      </c>
      <c r="Q19" s="281"/>
      <c r="R19" s="403">
        <f>+K19-P19</f>
        <v>50.347020000000001</v>
      </c>
      <c r="S19" s="280" t="s">
        <v>373</v>
      </c>
    </row>
    <row r="20" spans="1:19" ht="25.5" customHeight="1" x14ac:dyDescent="0.2"/>
  </sheetData>
  <protectedRanges>
    <protectedRange password="8F60" sqref="S6:S7" name="Calculations_40"/>
  </protectedRanges>
  <conditionalFormatting sqref="C4:C7">
    <cfRule type="duplicateValues" dxfId="193" priority="3"/>
  </conditionalFormatting>
  <conditionalFormatting sqref="D4:D7">
    <cfRule type="duplicateValues" dxfId="192" priority="4"/>
  </conditionalFormatting>
  <conditionalFormatting sqref="D1:D3">
    <cfRule type="duplicateValues" dxfId="191" priority="1"/>
  </conditionalFormatting>
  <conditionalFormatting sqref="E1:E3">
    <cfRule type="duplicateValues" dxfId="190" priority="2"/>
  </conditionalFormatting>
  <pageMargins left="0.7" right="0.7" top="0.75" bottom="0.75" header="0.3" footer="0.3"/>
  <pageSetup orientation="portrait" r:id="rId1"/>
  <drawing r:id="rId2"/>
  <legacyDrawing r:id="rId3"/>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174E9E-4ADB-4C1B-8813-0541B87C785D}">
  <dimension ref="A1:AA22"/>
  <sheetViews>
    <sheetView workbookViewId="0">
      <pane xSplit="4" ySplit="6" topLeftCell="E7" activePane="bottomRight" state="frozen"/>
      <selection pane="topRight" activeCell="F1" sqref="F1"/>
      <selection pane="bottomLeft" activeCell="A7" sqref="A7"/>
      <selection pane="bottomRight" sqref="A1:XFD1048576"/>
    </sheetView>
  </sheetViews>
  <sheetFormatPr defaultColWidth="9.140625" defaultRowHeight="12.75" x14ac:dyDescent="0.2"/>
  <cols>
    <col min="1" max="1" width="12.5703125" style="12" customWidth="1"/>
    <col min="2" max="2" width="17.85546875" style="12" customWidth="1"/>
    <col min="3" max="3" width="13.140625" style="12" bestFit="1" customWidth="1"/>
    <col min="4" max="4" width="13" style="12" customWidth="1"/>
    <col min="5" max="5" width="9.140625" style="13"/>
    <col min="6" max="6" width="10.42578125" style="13" customWidth="1"/>
    <col min="7" max="7" width="12" style="13" customWidth="1"/>
    <col min="8" max="10" width="9.140625" style="13"/>
    <col min="11" max="11" width="22" style="13" bestFit="1" customWidth="1"/>
    <col min="12" max="12" width="12" style="13" customWidth="1"/>
    <col min="13" max="14" width="9.140625" style="14"/>
    <col min="15" max="15" width="3.85546875" style="17" customWidth="1"/>
    <col min="16" max="16" width="17.85546875" style="14" customWidth="1"/>
    <col min="17" max="18" width="19.140625" style="14" customWidth="1"/>
    <col min="19" max="19" width="14" style="13" customWidth="1"/>
    <col min="20" max="22" width="9.140625" style="13"/>
    <col min="23" max="23" width="21.5703125" style="14" customWidth="1"/>
    <col min="24" max="24" width="22.140625" style="14" customWidth="1"/>
    <col min="25" max="25" width="22.85546875" style="14" customWidth="1"/>
    <col min="26" max="26" width="12.5703125" style="14" customWidth="1"/>
    <col min="27" max="27" width="32" style="13" customWidth="1"/>
    <col min="28" max="16384" width="9.140625" style="12"/>
  </cols>
  <sheetData>
    <row r="1" spans="1:27" s="22" customFormat="1" x14ac:dyDescent="0.2">
      <c r="A1" s="77"/>
      <c r="B1" s="78" t="s">
        <v>41</v>
      </c>
      <c r="C1" s="78"/>
      <c r="D1" s="78"/>
      <c r="E1" s="79"/>
      <c r="F1" s="79"/>
      <c r="G1" s="79"/>
      <c r="H1" s="79"/>
      <c r="I1" s="79"/>
      <c r="J1" s="79"/>
      <c r="K1" s="79"/>
      <c r="L1" s="79"/>
      <c r="M1" s="81"/>
      <c r="N1" s="81"/>
      <c r="O1" s="82"/>
      <c r="P1" s="81"/>
      <c r="Q1" s="83"/>
      <c r="R1" s="83"/>
      <c r="S1" s="79"/>
      <c r="T1" s="79"/>
      <c r="U1" s="79"/>
      <c r="V1" s="79"/>
      <c r="W1" s="81"/>
      <c r="X1" s="81"/>
      <c r="Y1" s="81"/>
      <c r="Z1" s="84"/>
      <c r="AA1" s="85"/>
    </row>
    <row r="2" spans="1:27" s="22" customFormat="1" x14ac:dyDescent="0.2">
      <c r="A2" s="86"/>
      <c r="B2" s="87" t="s">
        <v>40</v>
      </c>
      <c r="C2" s="87"/>
      <c r="D2" s="87"/>
      <c r="E2" s="88"/>
      <c r="F2" s="89"/>
      <c r="G2" s="89"/>
      <c r="H2" s="89"/>
      <c r="I2" s="89"/>
      <c r="J2" s="89"/>
      <c r="K2" s="89"/>
      <c r="L2" s="89"/>
      <c r="M2" s="91"/>
      <c r="N2" s="91"/>
      <c r="O2" s="92"/>
      <c r="P2" s="91"/>
      <c r="Q2" s="93"/>
      <c r="R2" s="93"/>
      <c r="S2" s="89"/>
      <c r="T2" s="88"/>
      <c r="U2" s="89"/>
      <c r="V2" s="89"/>
      <c r="W2" s="91"/>
      <c r="X2" s="91"/>
      <c r="Y2" s="91"/>
      <c r="Z2" s="94"/>
      <c r="AA2" s="57"/>
    </row>
    <row r="3" spans="1:27" s="22" customFormat="1" x14ac:dyDescent="0.2">
      <c r="A3" s="86"/>
      <c r="B3" s="95" t="s">
        <v>0</v>
      </c>
      <c r="C3" s="95"/>
      <c r="D3" s="95"/>
      <c r="E3" s="96"/>
      <c r="F3" s="97"/>
      <c r="G3" s="97"/>
      <c r="H3" s="97"/>
      <c r="I3" s="97"/>
      <c r="J3" s="97"/>
      <c r="K3" s="97"/>
      <c r="L3" s="97"/>
      <c r="M3" s="99"/>
      <c r="N3" s="99"/>
      <c r="O3" s="100"/>
      <c r="P3" s="99"/>
      <c r="Q3" s="101"/>
      <c r="R3" s="101"/>
      <c r="S3" s="97"/>
      <c r="T3" s="126"/>
      <c r="U3" s="97"/>
      <c r="V3" s="97"/>
      <c r="W3" s="99"/>
      <c r="X3" s="99"/>
      <c r="Y3" s="99"/>
      <c r="Z3" s="94"/>
      <c r="AA3" s="57"/>
    </row>
    <row r="4" spans="1:27" s="22" customFormat="1" ht="13.5" thickBot="1" x14ac:dyDescent="0.25">
      <c r="A4" s="86"/>
      <c r="C4" s="95"/>
      <c r="D4" s="95"/>
      <c r="E4" s="96"/>
      <c r="F4" s="97"/>
      <c r="G4" s="97"/>
      <c r="H4" s="97"/>
      <c r="I4" s="97"/>
      <c r="J4" s="97"/>
      <c r="K4" s="97"/>
      <c r="L4" s="97"/>
      <c r="M4" s="99"/>
      <c r="N4" s="99"/>
      <c r="O4" s="100"/>
      <c r="P4" s="99"/>
      <c r="Q4" s="101"/>
      <c r="R4" s="101"/>
      <c r="S4" s="97"/>
      <c r="T4" s="96"/>
      <c r="U4" s="97"/>
      <c r="V4" s="97"/>
      <c r="W4" s="99"/>
      <c r="X4" s="99"/>
      <c r="Y4" s="99"/>
      <c r="Z4" s="94"/>
      <c r="AA4" s="57"/>
    </row>
    <row r="5" spans="1:27" ht="15.75" customHeight="1" thickBot="1" x14ac:dyDescent="0.25">
      <c r="A5" s="26"/>
      <c r="B5" s="102"/>
      <c r="C5" s="102"/>
      <c r="D5" s="127" t="s">
        <v>1</v>
      </c>
      <c r="E5" s="104"/>
      <c r="F5" s="105"/>
      <c r="G5" s="105"/>
      <c r="H5" s="105"/>
      <c r="I5" s="105"/>
      <c r="J5" s="105"/>
      <c r="K5" s="106"/>
      <c r="L5" s="104"/>
      <c r="M5" s="108"/>
      <c r="N5" s="108"/>
      <c r="O5" s="109"/>
      <c r="P5" s="128" t="s">
        <v>19</v>
      </c>
      <c r="Q5" s="129"/>
      <c r="R5" s="130"/>
      <c r="S5" s="131" t="s">
        <v>2</v>
      </c>
      <c r="T5" s="132"/>
      <c r="U5" s="133"/>
      <c r="V5" s="133"/>
      <c r="W5" s="134"/>
      <c r="X5" s="134"/>
      <c r="Y5" s="135"/>
      <c r="Z5" s="111"/>
      <c r="AA5" s="27"/>
    </row>
    <row r="6" spans="1:27" ht="64.5" thickBot="1" x14ac:dyDescent="0.25">
      <c r="A6" s="112" t="s">
        <v>3</v>
      </c>
      <c r="B6" s="113" t="s">
        <v>8</v>
      </c>
      <c r="C6" s="113" t="s">
        <v>4</v>
      </c>
      <c r="D6" s="114" t="s">
        <v>18</v>
      </c>
      <c r="E6" s="115" t="s">
        <v>9</v>
      </c>
      <c r="F6" s="115" t="s">
        <v>5</v>
      </c>
      <c r="G6" s="115" t="s">
        <v>6</v>
      </c>
      <c r="H6" s="113" t="s">
        <v>37</v>
      </c>
      <c r="I6" s="115" t="s">
        <v>38</v>
      </c>
      <c r="J6" s="116" t="s">
        <v>10</v>
      </c>
      <c r="K6" s="115" t="s">
        <v>11</v>
      </c>
      <c r="L6" s="136" t="s">
        <v>27</v>
      </c>
      <c r="M6" s="1" t="s">
        <v>12</v>
      </c>
      <c r="N6" s="1" t="s">
        <v>13</v>
      </c>
      <c r="O6" s="119"/>
      <c r="P6" s="117" t="s">
        <v>1175</v>
      </c>
      <c r="Q6" s="117" t="s">
        <v>1176</v>
      </c>
      <c r="R6" s="117" t="s">
        <v>1177</v>
      </c>
      <c r="S6" s="114" t="s">
        <v>15</v>
      </c>
      <c r="T6" s="115" t="s">
        <v>9</v>
      </c>
      <c r="U6" s="113" t="s">
        <v>39</v>
      </c>
      <c r="V6" s="115" t="s">
        <v>38</v>
      </c>
      <c r="W6" s="117" t="s">
        <v>1178</v>
      </c>
      <c r="X6" s="117" t="s">
        <v>1179</v>
      </c>
      <c r="Y6" s="117" t="s">
        <v>1180</v>
      </c>
      <c r="Z6" s="120" t="s">
        <v>17</v>
      </c>
      <c r="AA6" s="117" t="s">
        <v>7</v>
      </c>
    </row>
    <row r="7" spans="1:27" ht="21.75" customHeight="1" x14ac:dyDescent="0.2">
      <c r="A7" s="408" t="s">
        <v>1162</v>
      </c>
      <c r="B7" s="392"/>
      <c r="C7" s="395"/>
      <c r="D7" s="393"/>
      <c r="E7" s="394"/>
      <c r="F7" s="394"/>
      <c r="G7" s="394"/>
      <c r="H7" s="395"/>
      <c r="I7" s="394"/>
      <c r="J7" s="396"/>
      <c r="K7" s="394"/>
      <c r="L7" s="409"/>
      <c r="M7" s="34"/>
      <c r="N7" s="34"/>
      <c r="O7" s="399"/>
      <c r="P7" s="397"/>
      <c r="Q7" s="397"/>
      <c r="R7" s="397"/>
      <c r="S7" s="393"/>
      <c r="T7" s="394"/>
      <c r="U7" s="395"/>
      <c r="V7" s="394"/>
      <c r="W7" s="397"/>
      <c r="X7" s="397"/>
      <c r="Y7" s="397"/>
      <c r="Z7" s="34"/>
      <c r="AA7" s="397"/>
    </row>
    <row r="8" spans="1:27" ht="102" customHeight="1" x14ac:dyDescent="0.2">
      <c r="A8" s="400" t="s">
        <v>1163</v>
      </c>
      <c r="B8" s="400" t="s">
        <v>1164</v>
      </c>
      <c r="C8" s="278" t="s">
        <v>1181</v>
      </c>
      <c r="D8" s="278">
        <v>10202</v>
      </c>
      <c r="E8" s="278" t="s">
        <v>24</v>
      </c>
      <c r="F8" s="278">
        <v>24</v>
      </c>
      <c r="G8" s="278">
        <v>25.1</v>
      </c>
      <c r="H8" s="278">
        <v>192</v>
      </c>
      <c r="I8" s="278">
        <v>2</v>
      </c>
      <c r="J8" s="278">
        <v>100103</v>
      </c>
      <c r="K8" s="400" t="s">
        <v>1165</v>
      </c>
      <c r="L8" s="278">
        <v>29.38</v>
      </c>
      <c r="M8" s="402">
        <v>0.92700000000000005</v>
      </c>
      <c r="N8" s="280">
        <f>L8*M8</f>
        <v>27.23526</v>
      </c>
      <c r="O8" s="281"/>
      <c r="P8" s="280">
        <f>W8-N8</f>
        <v>70.44474000000001</v>
      </c>
      <c r="Q8" s="280">
        <f>X8-N8</f>
        <v>68.044740000000004</v>
      </c>
      <c r="R8" s="280">
        <f>Y8-N8</f>
        <v>66.604740000000007</v>
      </c>
      <c r="S8" s="278">
        <v>10202</v>
      </c>
      <c r="T8" s="278" t="s">
        <v>24</v>
      </c>
      <c r="U8" s="278">
        <v>192</v>
      </c>
      <c r="V8" s="278">
        <v>2</v>
      </c>
      <c r="W8" s="280">
        <v>97.68</v>
      </c>
      <c r="X8" s="280">
        <v>95.28</v>
      </c>
      <c r="Y8" s="280">
        <v>93.84</v>
      </c>
      <c r="Z8" s="280" t="s">
        <v>373</v>
      </c>
      <c r="AA8" s="400" t="s">
        <v>1166</v>
      </c>
    </row>
    <row r="9" spans="1:27" hidden="1" x14ac:dyDescent="0.2">
      <c r="A9" s="277"/>
      <c r="B9" s="277"/>
      <c r="C9" s="277"/>
      <c r="D9" s="278"/>
      <c r="E9" s="278"/>
      <c r="F9" s="278"/>
      <c r="G9" s="278"/>
      <c r="H9" s="278"/>
      <c r="I9" s="278"/>
      <c r="J9" s="278"/>
      <c r="K9" s="278"/>
      <c r="L9" s="278"/>
      <c r="M9" s="280"/>
      <c r="N9" s="280"/>
      <c r="O9" s="281"/>
      <c r="P9" s="280"/>
      <c r="Q9" s="280"/>
      <c r="R9" s="280"/>
      <c r="S9" s="278"/>
      <c r="T9" s="278"/>
      <c r="U9" s="278"/>
      <c r="V9" s="278"/>
      <c r="W9" s="280"/>
      <c r="X9" s="280"/>
      <c r="Y9" s="280"/>
      <c r="Z9" s="280"/>
      <c r="AA9" s="278"/>
    </row>
    <row r="10" spans="1:27" ht="102" x14ac:dyDescent="0.2">
      <c r="A10" s="400" t="s">
        <v>1163</v>
      </c>
      <c r="B10" s="400" t="s">
        <v>1167</v>
      </c>
      <c r="C10" s="278" t="s">
        <v>1181</v>
      </c>
      <c r="D10" s="278">
        <v>20437</v>
      </c>
      <c r="E10" s="278" t="s">
        <v>24</v>
      </c>
      <c r="F10" s="278">
        <v>30</v>
      </c>
      <c r="G10" s="278">
        <v>31.44</v>
      </c>
      <c r="H10" s="278">
        <v>120</v>
      </c>
      <c r="I10" s="278">
        <v>4.0199999999999996</v>
      </c>
      <c r="J10" s="278">
        <v>100103</v>
      </c>
      <c r="K10" s="400" t="s">
        <v>1165</v>
      </c>
      <c r="L10" s="278">
        <v>28.32</v>
      </c>
      <c r="M10" s="402">
        <v>0.92700000000000005</v>
      </c>
      <c r="N10" s="280">
        <v>28.32</v>
      </c>
      <c r="O10" s="281"/>
      <c r="P10" s="280">
        <f>W10-N10</f>
        <v>42.18</v>
      </c>
      <c r="Q10" s="280">
        <f>X10-N10</f>
        <v>39.18</v>
      </c>
      <c r="R10" s="280">
        <f>Y10-N10</f>
        <v>37.380000000000003</v>
      </c>
      <c r="S10" s="278">
        <v>20437</v>
      </c>
      <c r="T10" s="278" t="s">
        <v>24</v>
      </c>
      <c r="U10" s="278">
        <v>120</v>
      </c>
      <c r="V10" s="278">
        <v>4.0199999999999996</v>
      </c>
      <c r="W10" s="280">
        <v>70.5</v>
      </c>
      <c r="X10" s="280">
        <v>67.5</v>
      </c>
      <c r="Y10" s="280">
        <v>65.7</v>
      </c>
      <c r="Z10" s="280" t="s">
        <v>373</v>
      </c>
      <c r="AA10" s="400" t="s">
        <v>1168</v>
      </c>
    </row>
    <row r="13" spans="1:27" x14ac:dyDescent="0.2">
      <c r="A13" s="404" t="s">
        <v>1182</v>
      </c>
      <c r="B13" s="405"/>
      <c r="C13" s="405"/>
      <c r="D13" s="405"/>
    </row>
    <row r="15" spans="1:27" ht="38.25" x14ac:dyDescent="0.2">
      <c r="A15" s="400" t="s">
        <v>1163</v>
      </c>
      <c r="B15" s="400" t="s">
        <v>1170</v>
      </c>
      <c r="C15" s="278" t="s">
        <v>1181</v>
      </c>
      <c r="D15" s="278">
        <v>10204</v>
      </c>
      <c r="E15" s="278" t="s">
        <v>24</v>
      </c>
      <c r="F15" s="278">
        <v>24</v>
      </c>
      <c r="G15" s="278">
        <v>25.1</v>
      </c>
      <c r="H15" s="278">
        <v>192</v>
      </c>
      <c r="I15" s="278">
        <v>2</v>
      </c>
      <c r="J15" s="278">
        <v>100103</v>
      </c>
      <c r="K15" s="400" t="s">
        <v>1165</v>
      </c>
      <c r="L15" s="278">
        <v>36.58</v>
      </c>
      <c r="M15" s="402">
        <v>0.92720000000000002</v>
      </c>
      <c r="N15" s="280">
        <v>33.909999999999997</v>
      </c>
      <c r="O15" s="281"/>
      <c r="P15" s="280">
        <f>W15-N15</f>
        <v>63.77000000000001</v>
      </c>
      <c r="Q15" s="280">
        <f>X15-N15</f>
        <v>61.370000000000005</v>
      </c>
      <c r="R15" s="280">
        <f>Y15-N15</f>
        <v>59.930000000000007</v>
      </c>
      <c r="S15" s="278">
        <v>10204</v>
      </c>
      <c r="T15" s="278" t="s">
        <v>24</v>
      </c>
      <c r="U15" s="278">
        <v>192</v>
      </c>
      <c r="V15" s="278">
        <v>2</v>
      </c>
      <c r="W15" s="280">
        <v>97.68</v>
      </c>
      <c r="X15" s="280">
        <v>95.28</v>
      </c>
      <c r="Y15" s="280">
        <v>93.84</v>
      </c>
      <c r="Z15" s="280" t="s">
        <v>373</v>
      </c>
      <c r="AA15" s="278"/>
    </row>
    <row r="17" spans="1:26" ht="59.65" customHeight="1" x14ac:dyDescent="0.2">
      <c r="A17" s="400" t="s">
        <v>1163</v>
      </c>
      <c r="B17" s="400" t="s">
        <v>1171</v>
      </c>
      <c r="C17" s="278" t="s">
        <v>1181</v>
      </c>
      <c r="D17" s="278">
        <v>20466</v>
      </c>
      <c r="E17" s="278" t="s">
        <v>24</v>
      </c>
      <c r="F17" s="278">
        <v>30</v>
      </c>
      <c r="G17" s="278">
        <v>31.44</v>
      </c>
      <c r="H17" s="278">
        <v>120</v>
      </c>
      <c r="I17" s="278">
        <v>4.0199999999999996</v>
      </c>
      <c r="J17" s="278">
        <v>100103</v>
      </c>
      <c r="K17" s="400" t="s">
        <v>1165</v>
      </c>
      <c r="L17" s="278">
        <v>20.22</v>
      </c>
      <c r="M17" s="402">
        <v>0.92720000000000002</v>
      </c>
      <c r="N17" s="280">
        <v>18.739999999999998</v>
      </c>
      <c r="O17" s="281"/>
      <c r="P17" s="280">
        <f>W17-N17</f>
        <v>51.760000000000005</v>
      </c>
      <c r="Q17" s="280">
        <f>X17-N17</f>
        <v>48.760000000000005</v>
      </c>
      <c r="R17" s="280">
        <f>Y17-N17</f>
        <v>46.960000000000008</v>
      </c>
      <c r="S17" s="278">
        <v>20466</v>
      </c>
      <c r="T17" s="278" t="s">
        <v>24</v>
      </c>
      <c r="U17" s="278">
        <v>120</v>
      </c>
      <c r="V17" s="278">
        <v>4.0199999999999996</v>
      </c>
      <c r="W17" s="280">
        <v>70.5</v>
      </c>
      <c r="X17" s="280">
        <v>67.5</v>
      </c>
      <c r="Y17" s="280">
        <v>65.7</v>
      </c>
      <c r="Z17" s="280" t="s">
        <v>373</v>
      </c>
    </row>
    <row r="20" spans="1:26" ht="89.25" x14ac:dyDescent="0.2">
      <c r="A20" s="400" t="s">
        <v>1163</v>
      </c>
      <c r="B20" s="400" t="s">
        <v>1172</v>
      </c>
      <c r="C20" s="278" t="s">
        <v>1181</v>
      </c>
      <c r="D20" s="278">
        <v>20421</v>
      </c>
      <c r="E20" s="278" t="s">
        <v>24</v>
      </c>
      <c r="F20" s="278">
        <v>30</v>
      </c>
      <c r="G20" s="278">
        <v>31.44</v>
      </c>
      <c r="H20" s="278">
        <v>170</v>
      </c>
      <c r="I20" s="278">
        <v>2.8</v>
      </c>
      <c r="J20" s="278">
        <v>100103</v>
      </c>
      <c r="K20" s="400" t="s">
        <v>1165</v>
      </c>
      <c r="L20" s="278">
        <v>21.74</v>
      </c>
      <c r="M20" s="402">
        <v>0.92700000000000005</v>
      </c>
      <c r="N20" s="403">
        <v>20.149999999999999</v>
      </c>
      <c r="P20" s="280">
        <f>W20-N20</f>
        <v>50.35</v>
      </c>
      <c r="Q20" s="280">
        <f>X20-N20</f>
        <v>47.35</v>
      </c>
      <c r="R20" s="280">
        <f>Y20-N20</f>
        <v>45.550000000000004</v>
      </c>
      <c r="S20" s="278">
        <v>20421</v>
      </c>
      <c r="T20" s="278" t="s">
        <v>24</v>
      </c>
      <c r="U20" s="278">
        <v>170</v>
      </c>
      <c r="V20" s="278">
        <v>2.8</v>
      </c>
      <c r="W20" s="280">
        <v>70.5</v>
      </c>
      <c r="X20" s="280">
        <v>67.5</v>
      </c>
      <c r="Y20" s="280">
        <v>65.7</v>
      </c>
      <c r="Z20" s="280" t="s">
        <v>373</v>
      </c>
    </row>
    <row r="22" spans="1:26" ht="95.25" customHeight="1" x14ac:dyDescent="0.2">
      <c r="A22" s="400" t="s">
        <v>1163</v>
      </c>
      <c r="B22" s="400" t="s">
        <v>3902</v>
      </c>
      <c r="C22" s="278" t="s">
        <v>1181</v>
      </c>
      <c r="D22" s="278">
        <v>20422</v>
      </c>
      <c r="E22" s="278" t="s">
        <v>24</v>
      </c>
      <c r="F22" s="278">
        <v>30</v>
      </c>
      <c r="G22" s="278">
        <v>31.44</v>
      </c>
      <c r="H22" s="278">
        <v>170</v>
      </c>
      <c r="I22" s="278">
        <v>2.8</v>
      </c>
      <c r="J22" s="278">
        <v>100103</v>
      </c>
      <c r="K22" s="400" t="s">
        <v>1165</v>
      </c>
      <c r="L22" s="278">
        <v>21.74</v>
      </c>
      <c r="M22" s="402">
        <v>0.92700000000000005</v>
      </c>
      <c r="N22" s="403">
        <v>20.149999999999999</v>
      </c>
      <c r="P22" s="280">
        <f>W22-N22</f>
        <v>50.35</v>
      </c>
      <c r="Q22" s="280">
        <f>X22-N22</f>
        <v>47.35</v>
      </c>
      <c r="R22" s="280">
        <f>Y22-N22</f>
        <v>45.550000000000004</v>
      </c>
      <c r="S22" s="278">
        <v>20422</v>
      </c>
      <c r="T22" s="278" t="s">
        <v>24</v>
      </c>
      <c r="U22" s="278">
        <v>170</v>
      </c>
      <c r="V22" s="278">
        <v>2.8</v>
      </c>
      <c r="W22" s="280">
        <v>70.5</v>
      </c>
      <c r="X22" s="280">
        <v>67.5</v>
      </c>
      <c r="Y22" s="280">
        <v>65.7</v>
      </c>
      <c r="Z22" s="280" t="s">
        <v>373</v>
      </c>
    </row>
  </sheetData>
  <protectedRanges>
    <protectedRange password="8F60" sqref="Z6:Z7" name="Calculations_40"/>
  </protectedRanges>
  <mergeCells count="1">
    <mergeCell ref="P5:Q5"/>
  </mergeCells>
  <conditionalFormatting sqref="D1:D7">
    <cfRule type="duplicateValues" dxfId="189" priority="1"/>
  </conditionalFormatting>
  <conditionalFormatting sqref="T6:T7">
    <cfRule type="duplicateValues" dxfId="188" priority="2"/>
  </conditionalFormatting>
  <conditionalFormatting sqref="E1:E7">
    <cfRule type="duplicateValues" dxfId="187" priority="3"/>
  </conditionalFormatting>
  <conditionalFormatting sqref="T1:T5 S1:S7">
    <cfRule type="duplicateValues" dxfId="186" priority="4"/>
  </conditionalFormatting>
  <pageMargins left="0.7" right="0.7" top="0.75" bottom="0.75" header="0.3" footer="0.3"/>
  <drawing r:id="rId1"/>
  <legacyDrawing r:id="rId2"/>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76094D-7E2B-4B20-80DA-F6211D3B20EB}">
  <dimension ref="A1:T15"/>
  <sheetViews>
    <sheetView workbookViewId="0">
      <pane xSplit="3" ySplit="6" topLeftCell="D7" activePane="bottomRight" state="frozen"/>
      <selection pane="topRight" activeCell="F1" sqref="F1"/>
      <selection pane="bottomLeft" activeCell="A7" sqref="A7"/>
      <selection pane="bottomRight" sqref="A1:XFD1048576"/>
    </sheetView>
  </sheetViews>
  <sheetFormatPr defaultColWidth="9.140625" defaultRowHeight="12.75" x14ac:dyDescent="0.2"/>
  <cols>
    <col min="1" max="1" width="9.5703125" style="12" bestFit="1" customWidth="1"/>
    <col min="2" max="2" width="28.140625" style="12" customWidth="1"/>
    <col min="3" max="3" width="47.140625" style="12" customWidth="1"/>
    <col min="4" max="6" width="10.140625" style="13" bestFit="1" customWidth="1"/>
    <col min="7" max="7" width="8.42578125" style="13" bestFit="1" customWidth="1"/>
    <col min="8" max="8" width="7.42578125" style="13" bestFit="1" customWidth="1"/>
    <col min="9" max="9" width="9.140625" style="13"/>
    <col min="10" max="10" width="22" style="13" bestFit="1" customWidth="1"/>
    <col min="11" max="11" width="18.140625" style="13" customWidth="1"/>
    <col min="12" max="12" width="24.42578125" style="13" customWidth="1"/>
    <col min="13" max="13" width="21.28515625" style="13" customWidth="1"/>
    <col min="14" max="14" width="10.140625" style="15" bestFit="1" customWidth="1"/>
    <col min="15" max="16" width="8.5703125" style="14" bestFit="1" customWidth="1"/>
    <col min="17" max="17" width="5.85546875" style="17" customWidth="1"/>
    <col min="18" max="18" width="16" style="14" bestFit="1" customWidth="1"/>
    <col min="19" max="19" width="15.85546875" style="14" bestFit="1" customWidth="1"/>
    <col min="20" max="20" width="8.85546875" style="13" customWidth="1"/>
    <col min="21" max="16384" width="9.140625" style="12"/>
  </cols>
  <sheetData>
    <row r="1" spans="1:20" s="22" customFormat="1" x14ac:dyDescent="0.2">
      <c r="A1" s="77"/>
      <c r="B1" s="78" t="s">
        <v>41</v>
      </c>
      <c r="C1" s="78"/>
      <c r="D1" s="78"/>
      <c r="E1" s="79"/>
      <c r="F1" s="79"/>
      <c r="G1" s="79"/>
      <c r="H1" s="79"/>
      <c r="I1" s="79"/>
      <c r="J1" s="79"/>
      <c r="K1" s="79"/>
      <c r="L1" s="79"/>
      <c r="M1" s="79"/>
      <c r="N1" s="80"/>
      <c r="O1" s="81"/>
      <c r="P1" s="81"/>
      <c r="Q1" s="82"/>
      <c r="R1" s="83"/>
      <c r="S1" s="84"/>
      <c r="T1" s="85"/>
    </row>
    <row r="2" spans="1:20" s="22" customFormat="1" x14ac:dyDescent="0.2">
      <c r="A2" s="86"/>
      <c r="B2" s="87" t="s">
        <v>40</v>
      </c>
      <c r="C2" s="87"/>
      <c r="D2" s="87"/>
      <c r="E2" s="88"/>
      <c r="F2" s="89"/>
      <c r="G2" s="89"/>
      <c r="H2" s="89"/>
      <c r="I2" s="89"/>
      <c r="J2" s="89"/>
      <c r="K2" s="89"/>
      <c r="L2" s="89"/>
      <c r="M2" s="89"/>
      <c r="N2" s="90"/>
      <c r="O2" s="91"/>
      <c r="P2" s="91"/>
      <c r="Q2" s="92"/>
      <c r="R2" s="93"/>
      <c r="S2" s="94"/>
      <c r="T2" s="57"/>
    </row>
    <row r="3" spans="1:20" s="22" customFormat="1" x14ac:dyDescent="0.2">
      <c r="A3" s="86"/>
      <c r="B3" s="95" t="s">
        <v>0</v>
      </c>
      <c r="C3" s="95"/>
      <c r="D3" s="95"/>
      <c r="E3" s="96"/>
      <c r="F3" s="97"/>
      <c r="G3" s="97"/>
      <c r="H3" s="97"/>
      <c r="I3" s="97"/>
      <c r="J3" s="97"/>
      <c r="K3" s="97"/>
      <c r="L3" s="97"/>
      <c r="M3" s="97"/>
      <c r="N3" s="98"/>
      <c r="O3" s="99"/>
      <c r="P3" s="99"/>
      <c r="Q3" s="100"/>
      <c r="R3" s="101"/>
      <c r="S3" s="94"/>
      <c r="T3" s="57"/>
    </row>
    <row r="4" spans="1:20" s="22" customFormat="1" ht="13.5" thickBot="1" x14ac:dyDescent="0.25">
      <c r="A4" s="86"/>
      <c r="B4" s="95"/>
      <c r="C4" s="95"/>
      <c r="D4" s="96"/>
      <c r="E4" s="97"/>
      <c r="F4" s="97"/>
      <c r="G4" s="97"/>
      <c r="H4" s="97"/>
      <c r="I4" s="97"/>
      <c r="J4" s="97"/>
      <c r="K4" s="97"/>
      <c r="L4" s="97"/>
      <c r="M4" s="97"/>
      <c r="N4" s="98"/>
      <c r="O4" s="99"/>
      <c r="P4" s="99"/>
      <c r="Q4" s="100"/>
      <c r="R4" s="101"/>
      <c r="S4" s="94"/>
      <c r="T4" s="57"/>
    </row>
    <row r="5" spans="1:20" ht="15.75" customHeight="1" thickBot="1" x14ac:dyDescent="0.25">
      <c r="A5" s="26"/>
      <c r="B5" s="102"/>
      <c r="C5" s="103" t="s">
        <v>1</v>
      </c>
      <c r="D5" s="104"/>
      <c r="E5" s="105"/>
      <c r="F5" s="105"/>
      <c r="G5" s="105"/>
      <c r="H5" s="105"/>
      <c r="I5" s="105"/>
      <c r="J5" s="106"/>
      <c r="K5" s="106"/>
      <c r="L5" s="106"/>
      <c r="M5" s="106"/>
      <c r="N5" s="107"/>
      <c r="O5" s="108"/>
      <c r="P5" s="108"/>
      <c r="Q5" s="109"/>
      <c r="R5" s="110" t="s">
        <v>14</v>
      </c>
      <c r="S5" s="111"/>
      <c r="T5" s="27"/>
    </row>
    <row r="6" spans="1:20" s="233" customFormat="1" ht="76.5" x14ac:dyDescent="0.25">
      <c r="A6" s="410" t="s">
        <v>3</v>
      </c>
      <c r="B6" s="411" t="s">
        <v>8</v>
      </c>
      <c r="C6" s="412" t="s">
        <v>18</v>
      </c>
      <c r="D6" s="413" t="s">
        <v>9</v>
      </c>
      <c r="E6" s="413" t="s">
        <v>5</v>
      </c>
      <c r="F6" s="413" t="s">
        <v>20</v>
      </c>
      <c r="G6" s="411" t="s">
        <v>37</v>
      </c>
      <c r="H6" s="413" t="s">
        <v>38</v>
      </c>
      <c r="I6" s="414" t="s">
        <v>10</v>
      </c>
      <c r="J6" s="413" t="s">
        <v>11</v>
      </c>
      <c r="K6" s="415" t="s">
        <v>1183</v>
      </c>
      <c r="L6" s="416" t="s">
        <v>1184</v>
      </c>
      <c r="M6" s="415" t="s">
        <v>1185</v>
      </c>
      <c r="N6" s="35" t="s">
        <v>27</v>
      </c>
      <c r="O6" s="36" t="s">
        <v>12</v>
      </c>
      <c r="P6" s="36" t="s">
        <v>13</v>
      </c>
      <c r="Q6" s="417"/>
      <c r="R6" s="36" t="s">
        <v>16</v>
      </c>
      <c r="S6" s="418" t="s">
        <v>17</v>
      </c>
      <c r="T6" s="415" t="s">
        <v>7</v>
      </c>
    </row>
    <row r="7" spans="1:20" ht="25.5" x14ac:dyDescent="0.2">
      <c r="A7" s="419" t="s">
        <v>1186</v>
      </c>
      <c r="B7" s="438" t="s">
        <v>1187</v>
      </c>
      <c r="C7" s="419">
        <v>2970000303</v>
      </c>
      <c r="D7" s="420" t="s">
        <v>24</v>
      </c>
      <c r="E7" s="421">
        <v>13</v>
      </c>
      <c r="F7" s="421">
        <v>14.2</v>
      </c>
      <c r="G7" s="420">
        <v>328</v>
      </c>
      <c r="H7" s="422">
        <v>4</v>
      </c>
      <c r="I7" s="420">
        <v>110227</v>
      </c>
      <c r="J7" s="423" t="s">
        <v>1188</v>
      </c>
      <c r="K7" s="424">
        <v>35.979999999999997</v>
      </c>
      <c r="L7" s="424">
        <v>34.479999999999997</v>
      </c>
      <c r="M7" s="424">
        <v>33.979999999999997</v>
      </c>
      <c r="N7" s="425">
        <v>65</v>
      </c>
      <c r="O7" s="426">
        <v>8.3199999999999996E-2</v>
      </c>
      <c r="P7" s="427">
        <v>5.41</v>
      </c>
      <c r="Q7" s="428"/>
      <c r="R7" s="427">
        <v>5.41</v>
      </c>
      <c r="S7" s="427"/>
      <c r="T7" s="423" t="s">
        <v>1189</v>
      </c>
    </row>
    <row r="8" spans="1:20" ht="27.6" customHeight="1" x14ac:dyDescent="0.2">
      <c r="A8" s="429" t="s">
        <v>1186</v>
      </c>
      <c r="B8" s="439" t="s">
        <v>1190</v>
      </c>
      <c r="C8" s="430">
        <v>2970000313</v>
      </c>
      <c r="D8" s="45" t="s">
        <v>24</v>
      </c>
      <c r="E8" s="210">
        <v>19.5</v>
      </c>
      <c r="F8" s="141">
        <v>21.4</v>
      </c>
      <c r="G8" s="210">
        <v>457</v>
      </c>
      <c r="H8" s="45">
        <v>4.2</v>
      </c>
      <c r="I8" s="45">
        <v>110227</v>
      </c>
      <c r="J8" s="137" t="s">
        <v>1188</v>
      </c>
      <c r="K8" s="145">
        <v>42.09</v>
      </c>
      <c r="L8" s="145">
        <v>40.590000000000003</v>
      </c>
      <c r="M8" s="145">
        <v>40.090000000000003</v>
      </c>
      <c r="N8" s="431">
        <v>97.5</v>
      </c>
      <c r="O8" s="432">
        <v>8.3199999999999996E-2</v>
      </c>
      <c r="P8" s="187">
        <v>8.11</v>
      </c>
      <c r="Q8" s="433"/>
      <c r="R8" s="187">
        <v>8.11</v>
      </c>
      <c r="S8" s="187"/>
      <c r="T8" s="137" t="s">
        <v>1189</v>
      </c>
    </row>
    <row r="9" spans="1:20" ht="48" customHeight="1" x14ac:dyDescent="0.2">
      <c r="A9" s="429" t="s">
        <v>1186</v>
      </c>
      <c r="B9" s="439" t="s">
        <v>1191</v>
      </c>
      <c r="C9" s="430">
        <v>2970000348</v>
      </c>
      <c r="D9" s="45" t="s">
        <v>24</v>
      </c>
      <c r="E9" s="66">
        <v>23.25</v>
      </c>
      <c r="F9" s="45">
        <v>24.94</v>
      </c>
      <c r="G9" s="210">
        <v>452</v>
      </c>
      <c r="H9" s="45">
        <v>4.2</v>
      </c>
      <c r="I9" s="45">
        <v>110227</v>
      </c>
      <c r="J9" s="137" t="s">
        <v>1188</v>
      </c>
      <c r="K9" s="145">
        <v>61.72</v>
      </c>
      <c r="L9" s="145">
        <v>60.22</v>
      </c>
      <c r="M9" s="145">
        <v>59.72</v>
      </c>
      <c r="N9" s="431">
        <v>81.349999999999994</v>
      </c>
      <c r="O9" s="432">
        <v>8.3199999999999996E-2</v>
      </c>
      <c r="P9" s="187">
        <v>6.77</v>
      </c>
      <c r="Q9" s="433"/>
      <c r="R9" s="187">
        <v>6.77</v>
      </c>
      <c r="S9" s="187"/>
      <c r="T9" s="137" t="s">
        <v>1189</v>
      </c>
    </row>
    <row r="10" spans="1:20" ht="25.5" x14ac:dyDescent="0.2">
      <c r="A10" s="429" t="s">
        <v>1186</v>
      </c>
      <c r="B10" s="439" t="s">
        <v>1192</v>
      </c>
      <c r="C10" s="430">
        <v>2970000713</v>
      </c>
      <c r="D10" s="45" t="s">
        <v>24</v>
      </c>
      <c r="E10" s="210">
        <v>13</v>
      </c>
      <c r="F10" s="45">
        <v>14.45</v>
      </c>
      <c r="G10" s="210">
        <v>308</v>
      </c>
      <c r="H10" s="45">
        <v>4.2</v>
      </c>
      <c r="I10" s="45">
        <v>110227</v>
      </c>
      <c r="J10" s="137" t="s">
        <v>1188</v>
      </c>
      <c r="K10" s="145">
        <v>42.3</v>
      </c>
      <c r="L10" s="145">
        <v>41.3</v>
      </c>
      <c r="M10" s="145">
        <v>40.799999999999997</v>
      </c>
      <c r="N10" s="431">
        <v>65</v>
      </c>
      <c r="O10" s="432">
        <v>8.3199999999999996E-2</v>
      </c>
      <c r="P10" s="187">
        <v>5.41</v>
      </c>
      <c r="Q10" s="433"/>
      <c r="R10" s="187">
        <v>5.41</v>
      </c>
      <c r="S10" s="187"/>
      <c r="T10" s="137" t="s">
        <v>1189</v>
      </c>
    </row>
    <row r="11" spans="1:20" ht="25.5" x14ac:dyDescent="0.2">
      <c r="A11" s="429" t="s">
        <v>1186</v>
      </c>
      <c r="B11" s="440" t="s">
        <v>1193</v>
      </c>
      <c r="C11" s="430">
        <v>2970000888</v>
      </c>
      <c r="D11" s="45" t="s">
        <v>24</v>
      </c>
      <c r="E11" s="441">
        <v>15.26</v>
      </c>
      <c r="F11" s="141">
        <v>17.600000000000001</v>
      </c>
      <c r="G11" s="434">
        <v>203</v>
      </c>
      <c r="H11" s="45">
        <v>4.95</v>
      </c>
      <c r="I11" s="45">
        <v>110227</v>
      </c>
      <c r="J11" s="137" t="s">
        <v>1188</v>
      </c>
      <c r="K11" s="145">
        <v>49.38</v>
      </c>
      <c r="L11" s="145">
        <v>47.88</v>
      </c>
      <c r="M11" s="145">
        <v>47.38</v>
      </c>
      <c r="N11" s="431">
        <v>46.7</v>
      </c>
      <c r="O11" s="432">
        <v>8.3199999999999996E-2</v>
      </c>
      <c r="P11" s="187">
        <v>3.89</v>
      </c>
      <c r="Q11" s="433"/>
      <c r="R11" s="187">
        <v>3.89</v>
      </c>
      <c r="S11" s="187"/>
      <c r="T11" s="137" t="s">
        <v>1189</v>
      </c>
    </row>
    <row r="12" spans="1:20" ht="39.6" customHeight="1" x14ac:dyDescent="0.2">
      <c r="A12" s="429" t="s">
        <v>1186</v>
      </c>
      <c r="B12" s="440" t="s">
        <v>1194</v>
      </c>
      <c r="C12" s="430">
        <v>2970025313</v>
      </c>
      <c r="D12" s="45" t="s">
        <v>24</v>
      </c>
      <c r="E12" s="441">
        <v>18.899999999999999</v>
      </c>
      <c r="F12" s="45">
        <v>20.75</v>
      </c>
      <c r="G12" s="434">
        <v>453</v>
      </c>
      <c r="H12" s="45">
        <v>4.2</v>
      </c>
      <c r="I12" s="45">
        <v>110227</v>
      </c>
      <c r="J12" s="137" t="s">
        <v>1188</v>
      </c>
      <c r="K12" s="145">
        <v>41.46</v>
      </c>
      <c r="L12" s="145">
        <v>39.96</v>
      </c>
      <c r="M12" s="145">
        <v>39.46</v>
      </c>
      <c r="N12" s="431">
        <v>94.5</v>
      </c>
      <c r="O12" s="432">
        <v>8.3199999999999996E-2</v>
      </c>
      <c r="P12" s="187">
        <v>7.86</v>
      </c>
      <c r="Q12" s="433"/>
      <c r="R12" s="187">
        <v>7.86</v>
      </c>
      <c r="S12" s="187"/>
      <c r="T12" s="137" t="s">
        <v>1189</v>
      </c>
    </row>
    <row r="13" spans="1:20" ht="38.1" customHeight="1" x14ac:dyDescent="0.2">
      <c r="A13" s="429" t="s">
        <v>1186</v>
      </c>
      <c r="B13" s="440" t="s">
        <v>1195</v>
      </c>
      <c r="C13" s="430">
        <v>2970000344</v>
      </c>
      <c r="D13" s="45" t="s">
        <v>24</v>
      </c>
      <c r="E13" s="442">
        <v>16.420000000000002</v>
      </c>
      <c r="F13" s="45">
        <v>18.12</v>
      </c>
      <c r="G13" s="435">
        <v>317</v>
      </c>
      <c r="H13" s="45">
        <v>4.2</v>
      </c>
      <c r="I13" s="45">
        <v>110227</v>
      </c>
      <c r="J13" s="137" t="s">
        <v>1188</v>
      </c>
      <c r="K13" s="145">
        <v>43.16</v>
      </c>
      <c r="L13" s="145">
        <v>41.66</v>
      </c>
      <c r="M13" s="145">
        <v>41.16</v>
      </c>
      <c r="N13" s="431">
        <v>56.95</v>
      </c>
      <c r="O13" s="432">
        <v>8.3199999999999996E-2</v>
      </c>
      <c r="P13" s="187">
        <v>4.74</v>
      </c>
      <c r="Q13" s="433"/>
      <c r="R13" s="187">
        <v>4.74</v>
      </c>
      <c r="S13" s="187"/>
      <c r="T13" s="137" t="s">
        <v>1189</v>
      </c>
    </row>
    <row r="14" spans="1:20" ht="25.5" x14ac:dyDescent="0.2">
      <c r="A14" s="429" t="s">
        <v>1186</v>
      </c>
      <c r="B14" s="436" t="s">
        <v>1196</v>
      </c>
      <c r="C14" s="429">
        <v>2970022313</v>
      </c>
      <c r="D14" s="45" t="s">
        <v>24</v>
      </c>
      <c r="E14" s="141">
        <v>19.5</v>
      </c>
      <c r="F14" s="141">
        <v>21.36</v>
      </c>
      <c r="G14" s="141">
        <v>455</v>
      </c>
      <c r="H14" s="45">
        <v>4.2</v>
      </c>
      <c r="I14" s="45">
        <v>110227</v>
      </c>
      <c r="J14" s="137" t="s">
        <v>1188</v>
      </c>
      <c r="K14" s="145">
        <v>42.1</v>
      </c>
      <c r="L14" s="145">
        <v>40.6</v>
      </c>
      <c r="M14" s="145">
        <v>40.1</v>
      </c>
      <c r="N14" s="431">
        <v>97.5</v>
      </c>
      <c r="O14" s="432">
        <v>8.3199999999999996E-2</v>
      </c>
      <c r="P14" s="187">
        <v>8.11</v>
      </c>
      <c r="Q14" s="433"/>
      <c r="R14" s="187">
        <v>8.11</v>
      </c>
      <c r="S14" s="187"/>
      <c r="T14" s="137" t="s">
        <v>1189</v>
      </c>
    </row>
    <row r="15" spans="1:20" s="233" customFormat="1" ht="25.5" x14ac:dyDescent="0.25">
      <c r="A15" s="429" t="s">
        <v>1186</v>
      </c>
      <c r="B15" s="436" t="s">
        <v>1197</v>
      </c>
      <c r="C15" s="429">
        <v>2970000365</v>
      </c>
      <c r="D15" s="45" t="s">
        <v>24</v>
      </c>
      <c r="E15" s="141">
        <v>21</v>
      </c>
      <c r="F15" s="141">
        <v>22.54</v>
      </c>
      <c r="G15" s="45">
        <v>485</v>
      </c>
      <c r="H15" s="45">
        <v>4.03</v>
      </c>
      <c r="I15" s="45">
        <v>110227</v>
      </c>
      <c r="J15" s="137" t="s">
        <v>1188</v>
      </c>
      <c r="K15" s="145">
        <v>52.09</v>
      </c>
      <c r="L15" s="145">
        <v>50.59</v>
      </c>
      <c r="M15" s="145">
        <v>50.09</v>
      </c>
      <c r="N15" s="431">
        <v>105</v>
      </c>
      <c r="O15" s="437">
        <v>8.3199999999999996E-2</v>
      </c>
      <c r="P15" s="187">
        <v>8.74</v>
      </c>
      <c r="Q15" s="433"/>
      <c r="R15" s="187">
        <v>8.74</v>
      </c>
      <c r="S15" s="187"/>
      <c r="T15" s="137" t="s">
        <v>1189</v>
      </c>
    </row>
  </sheetData>
  <protectedRanges>
    <protectedRange password="8F60" sqref="S6" name="Calculations_40"/>
  </protectedRanges>
  <conditionalFormatting sqref="C4:C6">
    <cfRule type="duplicateValues" dxfId="185" priority="3"/>
  </conditionalFormatting>
  <conditionalFormatting sqref="D4:D6">
    <cfRule type="duplicateValues" dxfId="184" priority="4"/>
  </conditionalFormatting>
  <conditionalFormatting sqref="D1:D3">
    <cfRule type="duplicateValues" dxfId="183" priority="1"/>
  </conditionalFormatting>
  <conditionalFormatting sqref="E1:E3">
    <cfRule type="duplicateValues" dxfId="182" priority="2"/>
  </conditionalFormatting>
  <pageMargins left="0.7" right="0.7" top="0.75" bottom="0.75" header="0.3" footer="0.3"/>
  <pageSetup orientation="portrait" verticalDpi="300" r:id="rId1"/>
  <legacyDrawing r:id="rId2"/>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BDEFDE-8F13-474F-983F-FD2B24002C68}">
  <dimension ref="A1:T33"/>
  <sheetViews>
    <sheetView zoomScaleNormal="100" zoomScaleSheetLayoutView="100" workbookViewId="0">
      <pane xSplit="3" ySplit="6" topLeftCell="D7" activePane="bottomRight" state="frozen"/>
      <selection pane="topRight" activeCell="F1" sqref="F1"/>
      <selection pane="bottomLeft" activeCell="A7" sqref="A7"/>
      <selection pane="bottomRight" sqref="A1:XFD1048576"/>
    </sheetView>
  </sheetViews>
  <sheetFormatPr defaultColWidth="9.28515625" defaultRowHeight="12.75" x14ac:dyDescent="0.2"/>
  <cols>
    <col min="1" max="1" width="9.5703125" style="12" bestFit="1" customWidth="1"/>
    <col min="2" max="2" width="20.28515625" style="12" customWidth="1"/>
    <col min="3" max="3" width="13.5703125" style="12" customWidth="1"/>
    <col min="4" max="6" width="10.28515625" style="13" bestFit="1" customWidth="1"/>
    <col min="7" max="7" width="8.42578125" style="13" bestFit="1" customWidth="1"/>
    <col min="8" max="8" width="7.42578125" style="13" bestFit="1" customWidth="1"/>
    <col min="9" max="9" width="9.28515625" style="13"/>
    <col min="10" max="10" width="22" style="13" bestFit="1" customWidth="1"/>
    <col min="11" max="11" width="20.7109375" style="13" customWidth="1"/>
    <col min="12" max="12" width="21.7109375" style="13" customWidth="1"/>
    <col min="13" max="13" width="20.7109375" style="13" customWidth="1"/>
    <col min="14" max="14" width="10.28515625" style="15" bestFit="1" customWidth="1"/>
    <col min="15" max="16" width="8.5703125" style="14" bestFit="1" customWidth="1"/>
    <col min="17" max="17" width="5.7109375" style="17" customWidth="1"/>
    <col min="18" max="18" width="16" style="14" bestFit="1" customWidth="1"/>
    <col min="19" max="19" width="15.7109375" style="14" bestFit="1" customWidth="1"/>
    <col min="20" max="20" width="6.5703125" style="13" bestFit="1" customWidth="1"/>
    <col min="21" max="16384" width="9.28515625" style="12"/>
  </cols>
  <sheetData>
    <row r="1" spans="1:20" s="22" customFormat="1" x14ac:dyDescent="0.2">
      <c r="A1" s="77"/>
      <c r="B1" s="78" t="s">
        <v>41</v>
      </c>
      <c r="C1" s="78"/>
      <c r="D1" s="78"/>
      <c r="E1" s="79"/>
      <c r="F1" s="79"/>
      <c r="G1" s="79"/>
      <c r="H1" s="79"/>
      <c r="I1" s="79"/>
      <c r="J1" s="79"/>
      <c r="K1" s="79"/>
      <c r="L1" s="79"/>
      <c r="M1" s="79"/>
      <c r="N1" s="80"/>
      <c r="O1" s="81"/>
      <c r="P1" s="81"/>
      <c r="Q1" s="82"/>
      <c r="R1" s="83"/>
      <c r="S1" s="84"/>
      <c r="T1" s="85"/>
    </row>
    <row r="2" spans="1:20" s="22" customFormat="1" x14ac:dyDescent="0.2">
      <c r="A2" s="86"/>
      <c r="B2" s="87" t="s">
        <v>40</v>
      </c>
      <c r="C2" s="87"/>
      <c r="D2" s="87"/>
      <c r="E2" s="88"/>
      <c r="F2" s="89"/>
      <c r="G2" s="89"/>
      <c r="H2" s="89"/>
      <c r="I2" s="89"/>
      <c r="J2" s="89"/>
      <c r="K2" s="89"/>
      <c r="L2" s="89"/>
      <c r="M2" s="89"/>
      <c r="N2" s="90"/>
      <c r="O2" s="91"/>
      <c r="P2" s="91"/>
      <c r="Q2" s="92"/>
      <c r="R2" s="93"/>
      <c r="S2" s="94"/>
      <c r="T2" s="57"/>
    </row>
    <row r="3" spans="1:20" s="22" customFormat="1" x14ac:dyDescent="0.2">
      <c r="A3" s="86"/>
      <c r="B3" s="95" t="s">
        <v>0</v>
      </c>
      <c r="C3" s="95"/>
      <c r="D3" s="95"/>
      <c r="E3" s="96"/>
      <c r="F3" s="97"/>
      <c r="G3" s="97"/>
      <c r="H3" s="97"/>
      <c r="I3" s="97"/>
      <c r="J3" s="97"/>
      <c r="K3" s="97"/>
      <c r="L3" s="97"/>
      <c r="M3" s="97"/>
      <c r="N3" s="98"/>
      <c r="O3" s="99"/>
      <c r="P3" s="99"/>
      <c r="Q3" s="100"/>
      <c r="R3" s="101"/>
      <c r="S3" s="94"/>
      <c r="T3" s="57"/>
    </row>
    <row r="4" spans="1:20" s="22" customFormat="1" ht="13.5" thickBot="1" x14ac:dyDescent="0.25">
      <c r="A4" s="86"/>
      <c r="B4" s="95"/>
      <c r="C4" s="95"/>
      <c r="D4" s="96"/>
      <c r="E4" s="97"/>
      <c r="F4" s="97"/>
      <c r="G4" s="97"/>
      <c r="H4" s="97"/>
      <c r="I4" s="97"/>
      <c r="J4" s="97"/>
      <c r="K4" s="97"/>
      <c r="L4" s="97"/>
      <c r="M4" s="97"/>
      <c r="N4" s="98"/>
      <c r="O4" s="99"/>
      <c r="P4" s="99"/>
      <c r="Q4" s="100"/>
      <c r="R4" s="101"/>
      <c r="S4" s="94"/>
      <c r="T4" s="57"/>
    </row>
    <row r="5" spans="1:20" ht="15.75" customHeight="1" thickBot="1" x14ac:dyDescent="0.25">
      <c r="A5" s="26"/>
      <c r="B5" s="102"/>
      <c r="C5" s="103" t="s">
        <v>1</v>
      </c>
      <c r="D5" s="104"/>
      <c r="E5" s="105"/>
      <c r="F5" s="105"/>
      <c r="G5" s="105"/>
      <c r="H5" s="105"/>
      <c r="I5" s="105"/>
      <c r="J5" s="106"/>
      <c r="K5" s="106"/>
      <c r="L5" s="106"/>
      <c r="M5" s="106"/>
      <c r="N5" s="107"/>
      <c r="O5" s="108"/>
      <c r="P5" s="108"/>
      <c r="Q5" s="109"/>
      <c r="R5" s="110" t="s">
        <v>14</v>
      </c>
      <c r="S5" s="111"/>
      <c r="T5" s="27"/>
    </row>
    <row r="6" spans="1:20" ht="64.5" thickBot="1" x14ac:dyDescent="0.25">
      <c r="A6" s="112" t="s">
        <v>3</v>
      </c>
      <c r="B6" s="113" t="s">
        <v>8</v>
      </c>
      <c r="C6" s="114" t="s">
        <v>18</v>
      </c>
      <c r="D6" s="115" t="s">
        <v>9</v>
      </c>
      <c r="E6" s="115" t="s">
        <v>5</v>
      </c>
      <c r="F6" s="115" t="s">
        <v>20</v>
      </c>
      <c r="G6" s="113" t="s">
        <v>37</v>
      </c>
      <c r="H6" s="115" t="s">
        <v>38</v>
      </c>
      <c r="I6" s="116" t="s">
        <v>10</v>
      </c>
      <c r="J6" s="115" t="s">
        <v>11</v>
      </c>
      <c r="K6" s="117" t="s">
        <v>28</v>
      </c>
      <c r="L6" s="118" t="s">
        <v>29</v>
      </c>
      <c r="M6" s="117" t="s">
        <v>30</v>
      </c>
      <c r="N6" s="2" t="s">
        <v>27</v>
      </c>
      <c r="O6" s="1" t="s">
        <v>12</v>
      </c>
      <c r="P6" s="1" t="s">
        <v>13</v>
      </c>
      <c r="Q6" s="119"/>
      <c r="R6" s="1" t="s">
        <v>16</v>
      </c>
      <c r="S6" s="120" t="s">
        <v>17</v>
      </c>
      <c r="T6" s="117" t="s">
        <v>7</v>
      </c>
    </row>
    <row r="7" spans="1:20" x14ac:dyDescent="0.2">
      <c r="A7" s="12" t="s">
        <v>1198</v>
      </c>
      <c r="B7" s="12" t="s">
        <v>1199</v>
      </c>
      <c r="C7" s="12">
        <v>103000</v>
      </c>
      <c r="D7" s="13" t="s">
        <v>24</v>
      </c>
      <c r="E7" s="13">
        <v>18.95</v>
      </c>
      <c r="F7" s="13">
        <v>19.95</v>
      </c>
      <c r="G7" s="13">
        <v>72</v>
      </c>
      <c r="H7" s="13">
        <v>4.21</v>
      </c>
      <c r="I7" s="13">
        <v>100036</v>
      </c>
      <c r="J7" s="13" t="s">
        <v>26</v>
      </c>
      <c r="K7" s="14">
        <v>58.94</v>
      </c>
      <c r="L7" s="14">
        <v>58.94</v>
      </c>
      <c r="M7" s="14">
        <v>58.94</v>
      </c>
      <c r="N7" s="15">
        <v>8.5500000000000007</v>
      </c>
      <c r="O7" s="16">
        <v>1.7956000000000001</v>
      </c>
      <c r="P7" s="14">
        <v>15.35</v>
      </c>
      <c r="R7" s="14">
        <v>15.35</v>
      </c>
      <c r="T7" s="22" t="s">
        <v>1200</v>
      </c>
    </row>
    <row r="8" spans="1:20" x14ac:dyDescent="0.2">
      <c r="A8" s="12" t="s">
        <v>1198</v>
      </c>
      <c r="B8" s="12" t="s">
        <v>1201</v>
      </c>
      <c r="C8" s="12">
        <v>104000</v>
      </c>
      <c r="D8" s="13" t="s">
        <v>24</v>
      </c>
      <c r="E8" s="13">
        <v>16.61</v>
      </c>
      <c r="F8" s="13">
        <v>17.61</v>
      </c>
      <c r="G8" s="13">
        <v>72</v>
      </c>
      <c r="H8" s="13">
        <v>3.69</v>
      </c>
      <c r="I8" s="13">
        <v>100036</v>
      </c>
      <c r="J8" s="13" t="s">
        <v>26</v>
      </c>
      <c r="K8" s="14">
        <v>47.15</v>
      </c>
      <c r="L8" s="14">
        <v>47.15</v>
      </c>
      <c r="M8" s="14">
        <v>47.15</v>
      </c>
      <c r="N8" s="15">
        <v>6.75</v>
      </c>
      <c r="O8" s="16">
        <v>1.7956000000000001</v>
      </c>
      <c r="P8" s="14">
        <v>12.12</v>
      </c>
      <c r="R8" s="14">
        <v>12.12</v>
      </c>
      <c r="T8" s="22" t="s">
        <v>1200</v>
      </c>
    </row>
    <row r="9" spans="1:20" x14ac:dyDescent="0.2">
      <c r="A9" s="12" t="s">
        <v>1198</v>
      </c>
      <c r="B9" s="12" t="s">
        <v>1201</v>
      </c>
      <c r="C9" s="12">
        <v>108000</v>
      </c>
      <c r="D9" s="13" t="s">
        <v>24</v>
      </c>
      <c r="E9" s="13">
        <v>18.86</v>
      </c>
      <c r="F9" s="13">
        <v>19.86</v>
      </c>
      <c r="G9" s="13">
        <v>72</v>
      </c>
      <c r="H9" s="13">
        <v>4.1900000000000004</v>
      </c>
      <c r="I9" s="13">
        <v>100036</v>
      </c>
      <c r="J9" s="13" t="s">
        <v>26</v>
      </c>
      <c r="K9" s="14">
        <v>51.63</v>
      </c>
      <c r="L9" s="14">
        <v>51.63</v>
      </c>
      <c r="M9" s="14">
        <v>51.63</v>
      </c>
      <c r="N9" s="15">
        <v>9</v>
      </c>
      <c r="O9" s="16">
        <v>1.7956000000000001</v>
      </c>
      <c r="P9" s="14">
        <v>16.16</v>
      </c>
      <c r="R9" s="14">
        <v>16.16</v>
      </c>
      <c r="T9" s="22" t="s">
        <v>1200</v>
      </c>
    </row>
    <row r="10" spans="1:20" x14ac:dyDescent="0.2">
      <c r="A10" s="12" t="s">
        <v>1198</v>
      </c>
      <c r="B10" s="12" t="s">
        <v>1201</v>
      </c>
      <c r="C10" s="12">
        <v>109000</v>
      </c>
      <c r="D10" s="13" t="s">
        <v>24</v>
      </c>
      <c r="E10" s="13">
        <v>16.61</v>
      </c>
      <c r="F10" s="13">
        <v>17.61</v>
      </c>
      <c r="G10" s="13">
        <v>72</v>
      </c>
      <c r="H10" s="13">
        <v>3.69</v>
      </c>
      <c r="I10" s="13">
        <v>100036</v>
      </c>
      <c r="J10" s="13" t="s">
        <v>26</v>
      </c>
      <c r="K10" s="14">
        <v>46.52</v>
      </c>
      <c r="L10" s="14">
        <v>46.52</v>
      </c>
      <c r="M10" s="14">
        <v>46.52</v>
      </c>
      <c r="N10" s="15">
        <v>6.75</v>
      </c>
      <c r="O10" s="16">
        <v>1.7956000000000001</v>
      </c>
      <c r="P10" s="14">
        <v>12.12</v>
      </c>
      <c r="R10" s="14">
        <v>12.12</v>
      </c>
      <c r="T10" s="22" t="s">
        <v>1200</v>
      </c>
    </row>
    <row r="11" spans="1:20" x14ac:dyDescent="0.2">
      <c r="A11" s="12" t="s">
        <v>1198</v>
      </c>
      <c r="B11" s="12" t="s">
        <v>1201</v>
      </c>
      <c r="C11" s="12">
        <v>131000</v>
      </c>
      <c r="D11" s="13" t="s">
        <v>24</v>
      </c>
      <c r="E11" s="13">
        <v>14.36</v>
      </c>
      <c r="F11" s="13">
        <v>15.36</v>
      </c>
      <c r="G11" s="13">
        <v>72</v>
      </c>
      <c r="H11" s="13">
        <v>3.19</v>
      </c>
      <c r="I11" s="13">
        <v>100036</v>
      </c>
      <c r="J11" s="13" t="s">
        <v>26</v>
      </c>
      <c r="K11" s="14">
        <v>42.43</v>
      </c>
      <c r="L11" s="14">
        <v>42.43</v>
      </c>
      <c r="M11" s="14">
        <v>42.43</v>
      </c>
      <c r="N11" s="15">
        <v>4.5</v>
      </c>
      <c r="O11" s="16">
        <v>1.7956000000000001</v>
      </c>
      <c r="P11" s="14">
        <v>8.08</v>
      </c>
      <c r="R11" s="14">
        <v>8.08</v>
      </c>
      <c r="T11" s="22" t="s">
        <v>1200</v>
      </c>
    </row>
    <row r="12" spans="1:20" x14ac:dyDescent="0.2">
      <c r="A12" s="12" t="s">
        <v>1198</v>
      </c>
      <c r="B12" s="12" t="s">
        <v>1201</v>
      </c>
      <c r="C12" s="12">
        <v>134000</v>
      </c>
      <c r="D12" s="13" t="s">
        <v>24</v>
      </c>
      <c r="E12" s="13">
        <v>18.86</v>
      </c>
      <c r="F12" s="13">
        <v>19.86</v>
      </c>
      <c r="G12" s="13">
        <v>72</v>
      </c>
      <c r="H12" s="13">
        <v>4.1900000000000004</v>
      </c>
      <c r="I12" s="13">
        <v>100036</v>
      </c>
      <c r="J12" s="13" t="s">
        <v>26</v>
      </c>
      <c r="K12" s="14">
        <v>51.82</v>
      </c>
      <c r="L12" s="14">
        <v>51.82</v>
      </c>
      <c r="M12" s="14">
        <v>51.82</v>
      </c>
      <c r="N12" s="15">
        <v>9</v>
      </c>
      <c r="O12" s="16">
        <v>1.7956000000000001</v>
      </c>
      <c r="P12" s="14">
        <v>16.16</v>
      </c>
      <c r="R12" s="14">
        <v>16.16</v>
      </c>
      <c r="T12" s="22" t="s">
        <v>1200</v>
      </c>
    </row>
    <row r="13" spans="1:20" x14ac:dyDescent="0.2">
      <c r="A13" s="12" t="s">
        <v>1198</v>
      </c>
      <c r="B13" s="12" t="s">
        <v>1201</v>
      </c>
      <c r="C13" s="12">
        <v>136000</v>
      </c>
      <c r="D13" s="13" t="s">
        <v>24</v>
      </c>
      <c r="E13" s="13">
        <v>14.45</v>
      </c>
      <c r="F13" s="13">
        <v>15.45</v>
      </c>
      <c r="G13" s="13">
        <v>72</v>
      </c>
      <c r="H13" s="13">
        <v>3.21</v>
      </c>
      <c r="I13" s="13">
        <v>100036</v>
      </c>
      <c r="J13" s="13" t="s">
        <v>26</v>
      </c>
      <c r="K13" s="14">
        <v>45.93</v>
      </c>
      <c r="L13" s="14">
        <v>45.93</v>
      </c>
      <c r="M13" s="14">
        <v>45.93</v>
      </c>
      <c r="N13" s="15">
        <v>6.75</v>
      </c>
      <c r="O13" s="16">
        <v>1.7956000000000001</v>
      </c>
      <c r="P13" s="14">
        <v>12.12</v>
      </c>
      <c r="R13" s="14">
        <v>12.12</v>
      </c>
      <c r="T13" s="22" t="s">
        <v>1200</v>
      </c>
    </row>
    <row r="14" spans="1:20" x14ac:dyDescent="0.2">
      <c r="A14" s="12" t="s">
        <v>1198</v>
      </c>
      <c r="B14" s="12" t="s">
        <v>1202</v>
      </c>
      <c r="C14" s="12">
        <v>704001</v>
      </c>
      <c r="D14" s="13" t="s">
        <v>24</v>
      </c>
      <c r="E14" s="13">
        <v>19.309999999999999</v>
      </c>
      <c r="F14" s="13">
        <v>20.309999999999999</v>
      </c>
      <c r="G14" s="13">
        <v>72</v>
      </c>
      <c r="H14" s="13">
        <v>4.29</v>
      </c>
      <c r="I14" s="13">
        <v>100036</v>
      </c>
      <c r="J14" s="13" t="s">
        <v>26</v>
      </c>
      <c r="K14" s="14">
        <v>56.6</v>
      </c>
      <c r="L14" s="14">
        <v>56.6</v>
      </c>
      <c r="M14" s="14">
        <v>56.6</v>
      </c>
      <c r="N14" s="15">
        <v>9.23</v>
      </c>
      <c r="O14" s="16">
        <v>1.7956000000000001</v>
      </c>
      <c r="P14" s="14">
        <v>16.57</v>
      </c>
      <c r="R14" s="14">
        <v>16.57</v>
      </c>
      <c r="T14" s="22" t="s">
        <v>1200</v>
      </c>
    </row>
    <row r="15" spans="1:20" x14ac:dyDescent="0.2">
      <c r="A15" s="12" t="s">
        <v>1198</v>
      </c>
      <c r="B15" s="12" t="s">
        <v>1203</v>
      </c>
      <c r="C15" s="12">
        <v>703003</v>
      </c>
      <c r="D15" s="13" t="s">
        <v>24</v>
      </c>
      <c r="E15" s="13">
        <v>18.86</v>
      </c>
      <c r="F15" s="13">
        <v>19.86</v>
      </c>
      <c r="G15" s="13">
        <v>72</v>
      </c>
      <c r="H15" s="13">
        <v>4.1900000000000004</v>
      </c>
      <c r="I15" s="13">
        <v>100036</v>
      </c>
      <c r="J15" s="13" t="s">
        <v>26</v>
      </c>
      <c r="K15" s="14">
        <v>52.31</v>
      </c>
      <c r="L15" s="14">
        <v>52.31</v>
      </c>
      <c r="M15" s="14">
        <v>52.31</v>
      </c>
      <c r="N15" s="15">
        <v>9</v>
      </c>
      <c r="O15" s="16">
        <v>1.7956000000000001</v>
      </c>
      <c r="P15" s="14">
        <v>16.16</v>
      </c>
      <c r="R15" s="14">
        <v>16.16</v>
      </c>
      <c r="T15" s="22" t="s">
        <v>1200</v>
      </c>
    </row>
    <row r="16" spans="1:20" x14ac:dyDescent="0.2">
      <c r="A16" s="12" t="s">
        <v>1198</v>
      </c>
      <c r="B16" s="12" t="s">
        <v>1204</v>
      </c>
      <c r="C16" s="12">
        <v>952000</v>
      </c>
      <c r="D16" s="13" t="s">
        <v>24</v>
      </c>
      <c r="E16" s="13">
        <v>20.25</v>
      </c>
      <c r="F16" s="13">
        <v>21.25</v>
      </c>
      <c r="G16" s="13">
        <v>72</v>
      </c>
      <c r="H16" s="24">
        <v>4.5</v>
      </c>
      <c r="I16" s="13">
        <v>100036</v>
      </c>
      <c r="J16" s="13" t="s">
        <v>26</v>
      </c>
      <c r="K16" s="14">
        <v>55.16</v>
      </c>
      <c r="L16" s="14">
        <v>55.16</v>
      </c>
      <c r="M16" s="14">
        <v>55.16</v>
      </c>
      <c r="N16" s="15">
        <v>2.25</v>
      </c>
      <c r="O16" s="16">
        <v>1.7956000000000001</v>
      </c>
      <c r="P16" s="14">
        <v>4.04</v>
      </c>
      <c r="R16" s="14">
        <v>4.04</v>
      </c>
      <c r="T16" s="22" t="s">
        <v>1200</v>
      </c>
    </row>
    <row r="17" spans="1:20" x14ac:dyDescent="0.2">
      <c r="A17" s="12" t="s">
        <v>1198</v>
      </c>
      <c r="B17" s="12" t="s">
        <v>1205</v>
      </c>
      <c r="C17" s="12">
        <v>130018</v>
      </c>
      <c r="D17" s="13" t="s">
        <v>24</v>
      </c>
      <c r="E17" s="13">
        <v>19.38</v>
      </c>
      <c r="F17" s="13">
        <v>20.38</v>
      </c>
      <c r="G17" s="13">
        <v>100</v>
      </c>
      <c r="H17" s="24">
        <v>3.1</v>
      </c>
      <c r="I17" s="13">
        <v>100036</v>
      </c>
      <c r="J17" s="13" t="s">
        <v>26</v>
      </c>
      <c r="K17" s="14">
        <v>60.34</v>
      </c>
      <c r="L17" s="14">
        <v>60.34</v>
      </c>
      <c r="M17" s="14">
        <v>60.34</v>
      </c>
      <c r="N17" s="15">
        <v>2.5</v>
      </c>
      <c r="O17" s="16">
        <v>1.7956000000000001</v>
      </c>
      <c r="P17" s="14">
        <v>4.49</v>
      </c>
      <c r="R17" s="14">
        <v>4.49</v>
      </c>
      <c r="T17" s="22" t="s">
        <v>1200</v>
      </c>
    </row>
    <row r="18" spans="1:20" x14ac:dyDescent="0.2">
      <c r="A18" s="12" t="s">
        <v>1198</v>
      </c>
      <c r="B18" s="12" t="s">
        <v>1206</v>
      </c>
      <c r="C18" s="12">
        <v>180021</v>
      </c>
      <c r="D18" s="13" t="s">
        <v>24</v>
      </c>
      <c r="E18" s="24">
        <v>15</v>
      </c>
      <c r="F18" s="24">
        <v>16</v>
      </c>
      <c r="G18" s="13">
        <v>100</v>
      </c>
      <c r="H18" s="24">
        <v>2.4</v>
      </c>
      <c r="I18" s="13">
        <v>100036</v>
      </c>
      <c r="J18" s="13" t="s">
        <v>26</v>
      </c>
      <c r="K18" s="14">
        <v>53.2</v>
      </c>
      <c r="L18" s="14">
        <v>53.2</v>
      </c>
      <c r="M18" s="14">
        <v>53.2</v>
      </c>
      <c r="N18" s="15">
        <v>3.13</v>
      </c>
      <c r="O18" s="16">
        <v>1.7956000000000001</v>
      </c>
      <c r="P18" s="14">
        <v>5.62</v>
      </c>
      <c r="R18" s="14">
        <v>5.62</v>
      </c>
      <c r="T18" s="22" t="s">
        <v>1200</v>
      </c>
    </row>
    <row r="19" spans="1:20" x14ac:dyDescent="0.2">
      <c r="A19" s="12" t="s">
        <v>1198</v>
      </c>
      <c r="B19" s="12" t="s">
        <v>1207</v>
      </c>
      <c r="C19" s="12">
        <v>364000</v>
      </c>
      <c r="D19" s="13" t="s">
        <v>24</v>
      </c>
      <c r="E19" s="13">
        <v>13.75</v>
      </c>
      <c r="F19" s="13">
        <v>14.75</v>
      </c>
      <c r="G19" s="13">
        <v>100</v>
      </c>
      <c r="H19" s="24">
        <v>2.2000000000000002</v>
      </c>
      <c r="I19" s="13">
        <v>100036</v>
      </c>
      <c r="J19" s="13" t="s">
        <v>26</v>
      </c>
      <c r="K19" s="14">
        <v>52.72</v>
      </c>
      <c r="L19" s="14">
        <v>52.72</v>
      </c>
      <c r="M19" s="14">
        <v>52.72</v>
      </c>
      <c r="N19" s="15">
        <v>6.25</v>
      </c>
      <c r="O19" s="16">
        <v>1.7956000000000001</v>
      </c>
      <c r="P19" s="14">
        <v>11.22</v>
      </c>
      <c r="R19" s="14">
        <v>11.22</v>
      </c>
      <c r="T19" s="22" t="s">
        <v>1200</v>
      </c>
    </row>
    <row r="20" spans="1:20" x14ac:dyDescent="0.2">
      <c r="A20" s="12" t="s">
        <v>1198</v>
      </c>
      <c r="B20" s="12" t="s">
        <v>1208</v>
      </c>
      <c r="C20" s="12">
        <v>809016</v>
      </c>
      <c r="D20" s="13" t="s">
        <v>24</v>
      </c>
      <c r="E20" s="13">
        <v>11.93</v>
      </c>
      <c r="F20" s="13">
        <v>12.93</v>
      </c>
      <c r="G20" s="13">
        <v>72</v>
      </c>
      <c r="H20" s="13">
        <v>2.65</v>
      </c>
      <c r="I20" s="13">
        <v>100036</v>
      </c>
      <c r="J20" s="13" t="s">
        <v>26</v>
      </c>
      <c r="K20" s="14">
        <v>48.52</v>
      </c>
      <c r="L20" s="14">
        <v>48.52</v>
      </c>
      <c r="M20" s="14">
        <v>48.52</v>
      </c>
      <c r="N20" s="15">
        <v>1.1299999999999999</v>
      </c>
      <c r="O20" s="16">
        <v>1.7956000000000001</v>
      </c>
      <c r="P20" s="14">
        <v>2.0299999999999998</v>
      </c>
      <c r="R20" s="14">
        <v>2.0299999999999998</v>
      </c>
      <c r="T20" s="22" t="s">
        <v>1200</v>
      </c>
    </row>
    <row r="21" spans="1:20" x14ac:dyDescent="0.2">
      <c r="A21" s="12" t="s">
        <v>1198</v>
      </c>
      <c r="B21" s="12" t="s">
        <v>1209</v>
      </c>
      <c r="C21" s="12">
        <v>362000</v>
      </c>
      <c r="D21" s="13" t="s">
        <v>24</v>
      </c>
      <c r="E21" s="13">
        <v>25.63</v>
      </c>
      <c r="F21" s="13">
        <v>26.63</v>
      </c>
      <c r="G21" s="13">
        <v>100</v>
      </c>
      <c r="H21" s="24">
        <v>4.0999999999999996</v>
      </c>
      <c r="I21" s="13">
        <v>100036</v>
      </c>
      <c r="J21" s="13" t="s">
        <v>26</v>
      </c>
      <c r="K21" s="14">
        <v>78.7</v>
      </c>
      <c r="L21" s="14">
        <v>78.7</v>
      </c>
      <c r="M21" s="14">
        <v>78.7</v>
      </c>
      <c r="N21" s="15">
        <v>12.5</v>
      </c>
      <c r="O21" s="16">
        <v>1.7956000000000001</v>
      </c>
      <c r="P21" s="14">
        <v>22.45</v>
      </c>
      <c r="R21" s="14">
        <v>22.45</v>
      </c>
      <c r="T21" s="22" t="s">
        <v>1200</v>
      </c>
    </row>
    <row r="22" spans="1:20" x14ac:dyDescent="0.2">
      <c r="A22" s="12" t="s">
        <v>1198</v>
      </c>
      <c r="B22" s="12" t="s">
        <v>1210</v>
      </c>
      <c r="C22" s="12">
        <v>270015</v>
      </c>
      <c r="D22" s="13" t="s">
        <v>24</v>
      </c>
      <c r="E22" s="13">
        <v>22.31</v>
      </c>
      <c r="F22" s="13">
        <v>23.31</v>
      </c>
      <c r="G22" s="13">
        <v>70</v>
      </c>
      <c r="H22" s="24">
        <v>5.0999999999999996</v>
      </c>
      <c r="I22" s="13">
        <v>100036</v>
      </c>
      <c r="J22" s="13" t="s">
        <v>26</v>
      </c>
      <c r="K22" s="14">
        <v>69</v>
      </c>
      <c r="L22" s="14">
        <v>69</v>
      </c>
      <c r="M22" s="14">
        <v>69</v>
      </c>
      <c r="N22" s="15">
        <v>5.25</v>
      </c>
      <c r="O22" s="16">
        <v>1.7956000000000001</v>
      </c>
      <c r="P22" s="14">
        <v>9.43</v>
      </c>
      <c r="R22" s="14">
        <v>9.43</v>
      </c>
      <c r="T22" s="22" t="s">
        <v>1200</v>
      </c>
    </row>
    <row r="23" spans="1:20" x14ac:dyDescent="0.2">
      <c r="A23" s="12" t="s">
        <v>1198</v>
      </c>
      <c r="B23" s="12" t="s">
        <v>1211</v>
      </c>
      <c r="C23" s="12">
        <v>270019</v>
      </c>
      <c r="D23" s="13" t="s">
        <v>24</v>
      </c>
      <c r="E23" s="13">
        <v>14.38</v>
      </c>
      <c r="F23" s="13">
        <v>15.38</v>
      </c>
      <c r="G23" s="13">
        <v>50</v>
      </c>
      <c r="H23" s="24">
        <v>4.5999999999999996</v>
      </c>
      <c r="I23" s="13">
        <v>100036</v>
      </c>
      <c r="J23" s="13" t="s">
        <v>26</v>
      </c>
      <c r="K23" s="14">
        <v>41.02</v>
      </c>
      <c r="L23" s="14">
        <v>41.02</v>
      </c>
      <c r="M23" s="14">
        <v>41.02</v>
      </c>
      <c r="N23" s="15">
        <v>3.12</v>
      </c>
      <c r="O23" s="16">
        <v>1.7956000000000001</v>
      </c>
      <c r="P23" s="14">
        <v>5.6</v>
      </c>
      <c r="R23" s="14">
        <v>5.6</v>
      </c>
      <c r="T23" s="22" t="s">
        <v>1200</v>
      </c>
    </row>
    <row r="24" spans="1:20" x14ac:dyDescent="0.2">
      <c r="A24" s="12" t="s">
        <v>1198</v>
      </c>
      <c r="B24" s="12" t="s">
        <v>1212</v>
      </c>
      <c r="C24" s="12">
        <v>809040</v>
      </c>
      <c r="D24" s="13" t="s">
        <v>24</v>
      </c>
      <c r="E24" s="13">
        <v>15.38</v>
      </c>
      <c r="F24" s="13">
        <v>16.38</v>
      </c>
      <c r="G24" s="13">
        <v>120</v>
      </c>
      <c r="H24" s="13">
        <v>2.0499999999999998</v>
      </c>
      <c r="I24" s="13">
        <v>100036</v>
      </c>
      <c r="J24" s="13" t="s">
        <v>26</v>
      </c>
      <c r="K24" s="14">
        <v>43.99</v>
      </c>
      <c r="L24" s="14">
        <v>43.99</v>
      </c>
      <c r="M24" s="14">
        <v>43.99</v>
      </c>
      <c r="N24" s="15">
        <v>7.5</v>
      </c>
      <c r="O24" s="16">
        <v>1.7956000000000001</v>
      </c>
      <c r="P24" s="14">
        <v>13.47</v>
      </c>
      <c r="R24" s="14">
        <v>13.47</v>
      </c>
      <c r="T24" s="22" t="s">
        <v>1200</v>
      </c>
    </row>
    <row r="25" spans="1:20" x14ac:dyDescent="0.2">
      <c r="A25" s="12" t="s">
        <v>1198</v>
      </c>
      <c r="B25" s="12" t="s">
        <v>1213</v>
      </c>
      <c r="C25" s="12">
        <v>809044</v>
      </c>
      <c r="D25" s="13" t="s">
        <v>24</v>
      </c>
      <c r="E25" s="24">
        <v>14.7</v>
      </c>
      <c r="F25" s="24">
        <v>15.7</v>
      </c>
      <c r="G25" s="13">
        <v>42</v>
      </c>
      <c r="H25" s="24">
        <v>5.6</v>
      </c>
      <c r="I25" s="13">
        <v>100036</v>
      </c>
      <c r="J25" s="13" t="s">
        <v>26</v>
      </c>
      <c r="K25" s="14">
        <v>48.07</v>
      </c>
      <c r="L25" s="14">
        <v>48.07</v>
      </c>
      <c r="M25" s="14">
        <v>48.07</v>
      </c>
      <c r="N25" s="15">
        <v>5.25</v>
      </c>
      <c r="O25" s="16">
        <v>1.7956000000000001</v>
      </c>
      <c r="P25" s="14">
        <v>9.43</v>
      </c>
      <c r="R25" s="14">
        <v>9.43</v>
      </c>
      <c r="T25" s="22" t="s">
        <v>1200</v>
      </c>
    </row>
    <row r="26" spans="1:20" x14ac:dyDescent="0.2">
      <c r="A26" s="12" t="s">
        <v>1198</v>
      </c>
      <c r="B26" s="12" t="s">
        <v>1214</v>
      </c>
      <c r="C26" s="12">
        <v>826005</v>
      </c>
      <c r="D26" s="13" t="s">
        <v>24</v>
      </c>
      <c r="E26" s="24">
        <v>14</v>
      </c>
      <c r="F26" s="24">
        <v>15</v>
      </c>
      <c r="G26" s="13">
        <v>72</v>
      </c>
      <c r="H26" s="13">
        <v>3.11</v>
      </c>
      <c r="I26" s="13">
        <v>100036</v>
      </c>
      <c r="J26" s="13" t="s">
        <v>26</v>
      </c>
      <c r="K26" s="14">
        <v>59.46</v>
      </c>
      <c r="L26" s="14">
        <v>59.46</v>
      </c>
      <c r="M26" s="14">
        <v>59.46</v>
      </c>
      <c r="N26" s="15">
        <v>6.76</v>
      </c>
      <c r="O26" s="16">
        <v>1.7956000000000001</v>
      </c>
      <c r="P26" s="14">
        <v>12.14</v>
      </c>
      <c r="R26" s="14">
        <v>12.14</v>
      </c>
      <c r="T26" s="22" t="s">
        <v>1200</v>
      </c>
    </row>
    <row r="27" spans="1:20" x14ac:dyDescent="0.2">
      <c r="A27" s="12" t="s">
        <v>1198</v>
      </c>
      <c r="B27" s="12" t="s">
        <v>1215</v>
      </c>
      <c r="C27" s="12">
        <v>826051</v>
      </c>
      <c r="D27" s="13" t="s">
        <v>24</v>
      </c>
      <c r="E27" s="24">
        <v>14</v>
      </c>
      <c r="F27" s="24">
        <v>15</v>
      </c>
      <c r="G27" s="13">
        <v>72</v>
      </c>
      <c r="H27" s="13">
        <v>3.11</v>
      </c>
      <c r="I27" s="13">
        <v>100036</v>
      </c>
      <c r="J27" s="13" t="s">
        <v>26</v>
      </c>
      <c r="K27" s="14">
        <v>57.88</v>
      </c>
      <c r="L27" s="14">
        <v>57.88</v>
      </c>
      <c r="M27" s="14">
        <v>57.88</v>
      </c>
      <c r="N27" s="15">
        <v>6.76</v>
      </c>
      <c r="O27" s="16">
        <v>1.7956000000000001</v>
      </c>
      <c r="P27" s="14">
        <v>12.14</v>
      </c>
      <c r="R27" s="14">
        <v>12.14</v>
      </c>
      <c r="T27" s="22" t="s">
        <v>1200</v>
      </c>
    </row>
    <row r="28" spans="1:20" x14ac:dyDescent="0.2">
      <c r="A28" s="12" t="s">
        <v>1198</v>
      </c>
      <c r="B28" s="12" t="s">
        <v>1216</v>
      </c>
      <c r="C28" s="12">
        <v>827005</v>
      </c>
      <c r="D28" s="13" t="s">
        <v>24</v>
      </c>
      <c r="E28" s="13">
        <v>17.190000000000001</v>
      </c>
      <c r="F28" s="13">
        <v>18.190000000000001</v>
      </c>
      <c r="G28" s="13">
        <v>72</v>
      </c>
      <c r="H28" s="13">
        <v>3.82</v>
      </c>
      <c r="I28" s="13">
        <v>100036</v>
      </c>
      <c r="J28" s="13" t="s">
        <v>26</v>
      </c>
      <c r="K28" s="14">
        <v>61.17</v>
      </c>
      <c r="L28" s="14">
        <v>61.17</v>
      </c>
      <c r="M28" s="14">
        <v>61.17</v>
      </c>
      <c r="N28" s="15">
        <v>4.95</v>
      </c>
      <c r="O28" s="16">
        <v>1.7956000000000001</v>
      </c>
      <c r="P28" s="14">
        <v>8.89</v>
      </c>
      <c r="R28" s="14">
        <v>8.89</v>
      </c>
      <c r="T28" s="22" t="s">
        <v>1200</v>
      </c>
    </row>
    <row r="29" spans="1:20" x14ac:dyDescent="0.2">
      <c r="A29" s="12" t="s">
        <v>1198</v>
      </c>
      <c r="B29" s="12" t="s">
        <v>1217</v>
      </c>
      <c r="C29" s="12">
        <v>827051</v>
      </c>
      <c r="D29" s="13" t="s">
        <v>24</v>
      </c>
      <c r="E29" s="13">
        <v>17.190000000000001</v>
      </c>
      <c r="F29" s="13">
        <v>18.190000000000001</v>
      </c>
      <c r="G29" s="13">
        <v>72</v>
      </c>
      <c r="H29" s="13">
        <v>3.82</v>
      </c>
      <c r="I29" s="13">
        <v>100036</v>
      </c>
      <c r="J29" s="13" t="s">
        <v>26</v>
      </c>
      <c r="K29" s="14">
        <v>62.18</v>
      </c>
      <c r="L29" s="14">
        <v>62.18</v>
      </c>
      <c r="M29" s="14">
        <v>62.18</v>
      </c>
      <c r="N29" s="15">
        <v>4.95</v>
      </c>
      <c r="O29" s="16">
        <v>1.7956000000000001</v>
      </c>
      <c r="P29" s="14">
        <v>8.89</v>
      </c>
      <c r="R29" s="14">
        <v>8.89</v>
      </c>
      <c r="T29" s="22" t="s">
        <v>1200</v>
      </c>
    </row>
    <row r="30" spans="1:20" x14ac:dyDescent="0.2">
      <c r="A30" s="12" t="s">
        <v>1198</v>
      </c>
      <c r="B30" s="12" t="s">
        <v>1218</v>
      </c>
      <c r="C30" s="12">
        <v>471007</v>
      </c>
      <c r="D30" s="13" t="s">
        <v>24</v>
      </c>
      <c r="E30" s="13">
        <v>14.38</v>
      </c>
      <c r="F30" s="13">
        <v>15.38</v>
      </c>
      <c r="G30" s="13">
        <v>50</v>
      </c>
      <c r="H30" s="24">
        <v>4.5999999999999996</v>
      </c>
      <c r="I30" s="13">
        <v>100036</v>
      </c>
      <c r="J30" s="13" t="s">
        <v>26</v>
      </c>
      <c r="K30" s="14">
        <v>46.62</v>
      </c>
      <c r="L30" s="14">
        <v>46.62</v>
      </c>
      <c r="M30" s="14">
        <v>46.62</v>
      </c>
      <c r="N30" s="15">
        <v>1.0900000000000001</v>
      </c>
      <c r="O30" s="16">
        <v>1.7956000000000001</v>
      </c>
      <c r="P30" s="14">
        <v>1.96</v>
      </c>
      <c r="R30" s="14">
        <v>1.96</v>
      </c>
      <c r="T30" s="22" t="s">
        <v>1200</v>
      </c>
    </row>
    <row r="31" spans="1:20" x14ac:dyDescent="0.2">
      <c r="A31" s="12" t="s">
        <v>1198</v>
      </c>
      <c r="B31" s="12" t="s">
        <v>1219</v>
      </c>
      <c r="C31" s="12">
        <v>470220</v>
      </c>
      <c r="D31" s="13" t="s">
        <v>24</v>
      </c>
      <c r="E31" s="13">
        <v>20.39</v>
      </c>
      <c r="F31" s="13">
        <v>21.39</v>
      </c>
      <c r="G31" s="13">
        <v>75</v>
      </c>
      <c r="H31" s="13">
        <v>4.3499999999999996</v>
      </c>
      <c r="I31" s="13">
        <v>100036</v>
      </c>
      <c r="J31" s="13" t="s">
        <v>26</v>
      </c>
      <c r="K31" s="14">
        <v>69.12</v>
      </c>
      <c r="L31" s="14">
        <v>69.12</v>
      </c>
      <c r="M31" s="14">
        <v>69.12</v>
      </c>
      <c r="N31" s="15">
        <v>1.17</v>
      </c>
      <c r="O31" s="16">
        <v>1.7956000000000001</v>
      </c>
      <c r="P31" s="14">
        <v>2.1</v>
      </c>
      <c r="R31" s="14">
        <v>2.1</v>
      </c>
      <c r="T31" s="22" t="s">
        <v>1200</v>
      </c>
    </row>
    <row r="32" spans="1:20" x14ac:dyDescent="0.2">
      <c r="K32" s="14"/>
      <c r="L32" s="14"/>
      <c r="M32" s="14"/>
      <c r="O32" s="16"/>
    </row>
    <row r="33" spans="11:11" x14ac:dyDescent="0.2">
      <c r="K33" s="14"/>
    </row>
  </sheetData>
  <protectedRanges>
    <protectedRange password="8F60" sqref="S6" name="Calculations_40"/>
  </protectedRanges>
  <conditionalFormatting sqref="C4:C6">
    <cfRule type="duplicateValues" dxfId="181" priority="3"/>
  </conditionalFormatting>
  <conditionalFormatting sqref="D4:D6">
    <cfRule type="duplicateValues" dxfId="180" priority="4"/>
  </conditionalFormatting>
  <conditionalFormatting sqref="D1:D3">
    <cfRule type="duplicateValues" dxfId="179" priority="1"/>
  </conditionalFormatting>
  <conditionalFormatting sqref="E1:E3">
    <cfRule type="duplicateValues" dxfId="178" priority="2"/>
  </conditionalFormatting>
  <pageMargins left="0.7" right="0.7" top="0.75" bottom="0.75" header="0.3" footer="0.3"/>
  <pageSetup paperSize="5" scale="54" orientation="landscape" r:id="rId1"/>
  <legacyDrawing r:id="rId2"/>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B13394-236F-4E5C-8377-42CEC938252A}">
  <dimension ref="A1:AA70"/>
  <sheetViews>
    <sheetView zoomScaleNormal="100" workbookViewId="0">
      <pane xSplit="4" ySplit="6" topLeftCell="M16" activePane="bottomRight" state="frozen"/>
      <selection pane="topRight" activeCell="F1" sqref="F1"/>
      <selection pane="bottomLeft" activeCell="A7" sqref="A7"/>
      <selection pane="bottomRight" sqref="A1:XFD1048576"/>
    </sheetView>
  </sheetViews>
  <sheetFormatPr defaultColWidth="9.28515625" defaultRowHeight="12.75" x14ac:dyDescent="0.2"/>
  <cols>
    <col min="1" max="1" width="13.140625" style="12" customWidth="1"/>
    <col min="2" max="2" width="17.7109375" style="12" customWidth="1"/>
    <col min="3" max="3" width="13.28515625" style="12" bestFit="1" customWidth="1"/>
    <col min="4" max="4" width="13" style="12" customWidth="1"/>
    <col min="5" max="5" width="9.28515625" style="13"/>
    <col min="6" max="6" width="10.42578125" style="13" customWidth="1"/>
    <col min="7" max="7" width="12" style="13" customWidth="1"/>
    <col min="8" max="10" width="9.28515625" style="13"/>
    <col min="11" max="11" width="22" style="13" bestFit="1" customWidth="1"/>
    <col min="12" max="12" width="12" style="13" customWidth="1"/>
    <col min="13" max="14" width="9.28515625" style="14"/>
    <col min="15" max="15" width="3.7109375" style="17" customWidth="1"/>
    <col min="16" max="16" width="17.7109375" style="14" customWidth="1"/>
    <col min="17" max="18" width="19.28515625" style="14" customWidth="1"/>
    <col min="19" max="19" width="14" style="13" customWidth="1"/>
    <col min="20" max="22" width="9.28515625" style="13"/>
    <col min="23" max="23" width="21.5703125" style="14" customWidth="1"/>
    <col min="24" max="24" width="22.28515625" style="14" customWidth="1"/>
    <col min="25" max="25" width="22.7109375" style="14" customWidth="1"/>
    <col min="26" max="26" width="12.5703125" style="14" customWidth="1"/>
    <col min="27" max="27" width="9.28515625" style="13"/>
    <col min="28" max="16384" width="9.28515625" style="12"/>
  </cols>
  <sheetData>
    <row r="1" spans="1:27" s="22" customFormat="1" x14ac:dyDescent="0.2">
      <c r="A1" s="77"/>
      <c r="B1" s="78" t="s">
        <v>41</v>
      </c>
      <c r="C1" s="78"/>
      <c r="D1" s="78"/>
      <c r="E1" s="79"/>
      <c r="F1" s="79"/>
      <c r="G1" s="79"/>
      <c r="H1" s="79"/>
      <c r="I1" s="79"/>
      <c r="J1" s="79"/>
      <c r="K1" s="79"/>
      <c r="L1" s="79"/>
      <c r="M1" s="81"/>
      <c r="N1" s="81"/>
      <c r="O1" s="82"/>
      <c r="P1" s="81"/>
      <c r="Q1" s="83"/>
      <c r="R1" s="83"/>
      <c r="S1" s="79"/>
      <c r="T1" s="79"/>
      <c r="U1" s="79"/>
      <c r="V1" s="79"/>
      <c r="W1" s="81"/>
      <c r="X1" s="81"/>
      <c r="Y1" s="81"/>
      <c r="Z1" s="84"/>
      <c r="AA1" s="85"/>
    </row>
    <row r="2" spans="1:27" s="22" customFormat="1" x14ac:dyDescent="0.2">
      <c r="A2" s="86"/>
      <c r="B2" s="87" t="s">
        <v>40</v>
      </c>
      <c r="C2" s="87"/>
      <c r="D2" s="87"/>
      <c r="E2" s="88"/>
      <c r="F2" s="89"/>
      <c r="G2" s="89"/>
      <c r="H2" s="89"/>
      <c r="I2" s="89"/>
      <c r="J2" s="89"/>
      <c r="K2" s="89"/>
      <c r="L2" s="89"/>
      <c r="M2" s="91"/>
      <c r="N2" s="91"/>
      <c r="O2" s="92"/>
      <c r="P2" s="91"/>
      <c r="Q2" s="93"/>
      <c r="R2" s="93"/>
      <c r="S2" s="89"/>
      <c r="T2" s="88"/>
      <c r="U2" s="89"/>
      <c r="V2" s="89"/>
      <c r="W2" s="91"/>
      <c r="X2" s="91"/>
      <c r="Y2" s="91"/>
      <c r="Z2" s="94"/>
      <c r="AA2" s="57"/>
    </row>
    <row r="3" spans="1:27" s="22" customFormat="1" x14ac:dyDescent="0.2">
      <c r="A3" s="86"/>
      <c r="B3" s="95" t="s">
        <v>0</v>
      </c>
      <c r="C3" s="95"/>
      <c r="D3" s="95"/>
      <c r="E3" s="96"/>
      <c r="F3" s="97"/>
      <c r="G3" s="97"/>
      <c r="H3" s="97"/>
      <c r="I3" s="97"/>
      <c r="J3" s="97"/>
      <c r="K3" s="97"/>
      <c r="L3" s="97"/>
      <c r="M3" s="99"/>
      <c r="N3" s="99"/>
      <c r="O3" s="100"/>
      <c r="P3" s="99"/>
      <c r="Q3" s="101"/>
      <c r="R3" s="101"/>
      <c r="S3" s="97"/>
      <c r="T3" s="126"/>
      <c r="U3" s="97"/>
      <c r="V3" s="97"/>
      <c r="W3" s="99"/>
      <c r="X3" s="99"/>
      <c r="Y3" s="99"/>
      <c r="Z3" s="94"/>
      <c r="AA3" s="57"/>
    </row>
    <row r="4" spans="1:27" s="22" customFormat="1" ht="13.5" thickBot="1" x14ac:dyDescent="0.25">
      <c r="A4" s="86"/>
      <c r="C4" s="95"/>
      <c r="D4" s="95"/>
      <c r="E4" s="96"/>
      <c r="F4" s="97"/>
      <c r="G4" s="97"/>
      <c r="H4" s="97"/>
      <c r="I4" s="97"/>
      <c r="J4" s="97"/>
      <c r="K4" s="97"/>
      <c r="L4" s="97"/>
      <c r="M4" s="99"/>
      <c r="N4" s="99"/>
      <c r="O4" s="100"/>
      <c r="P4" s="99"/>
      <c r="Q4" s="101"/>
      <c r="R4" s="101"/>
      <c r="S4" s="97"/>
      <c r="T4" s="96"/>
      <c r="U4" s="97"/>
      <c r="V4" s="97"/>
      <c r="W4" s="99"/>
      <c r="X4" s="99"/>
      <c r="Y4" s="99"/>
      <c r="Z4" s="94"/>
      <c r="AA4" s="57"/>
    </row>
    <row r="5" spans="1:27" ht="15.75" customHeight="1" thickBot="1" x14ac:dyDescent="0.25">
      <c r="A5" s="26"/>
      <c r="B5" s="102"/>
      <c r="C5" s="102"/>
      <c r="D5" s="127" t="s">
        <v>1</v>
      </c>
      <c r="E5" s="104"/>
      <c r="F5" s="105"/>
      <c r="G5" s="105"/>
      <c r="H5" s="105"/>
      <c r="I5" s="105"/>
      <c r="J5" s="105"/>
      <c r="K5" s="106"/>
      <c r="L5" s="104"/>
      <c r="M5" s="108"/>
      <c r="N5" s="108"/>
      <c r="O5" s="109"/>
      <c r="P5" s="128" t="s">
        <v>19</v>
      </c>
      <c r="Q5" s="129"/>
      <c r="R5" s="130"/>
      <c r="S5" s="131" t="s">
        <v>2</v>
      </c>
      <c r="T5" s="132"/>
      <c r="U5" s="133"/>
      <c r="V5" s="133"/>
      <c r="W5" s="134"/>
      <c r="X5" s="134"/>
      <c r="Y5" s="135"/>
      <c r="Z5" s="111"/>
      <c r="AA5" s="27"/>
    </row>
    <row r="6" spans="1:27" ht="64.5" thickBot="1" x14ac:dyDescent="0.25">
      <c r="A6" s="112" t="s">
        <v>3</v>
      </c>
      <c r="B6" s="113" t="s">
        <v>8</v>
      </c>
      <c r="C6" s="113" t="s">
        <v>4</v>
      </c>
      <c r="D6" s="114" t="s">
        <v>18</v>
      </c>
      <c r="E6" s="115" t="s">
        <v>9</v>
      </c>
      <c r="F6" s="115" t="s">
        <v>5</v>
      </c>
      <c r="G6" s="115" t="s">
        <v>6</v>
      </c>
      <c r="H6" s="113" t="s">
        <v>37</v>
      </c>
      <c r="I6" s="115" t="s">
        <v>38</v>
      </c>
      <c r="J6" s="116" t="s">
        <v>10</v>
      </c>
      <c r="K6" s="115" t="s">
        <v>11</v>
      </c>
      <c r="L6" s="136" t="s">
        <v>27</v>
      </c>
      <c r="M6" s="1" t="s">
        <v>12</v>
      </c>
      <c r="N6" s="1" t="s">
        <v>13</v>
      </c>
      <c r="O6" s="119"/>
      <c r="P6" s="117" t="s">
        <v>31</v>
      </c>
      <c r="Q6" s="117" t="s">
        <v>32</v>
      </c>
      <c r="R6" s="117" t="s">
        <v>33</v>
      </c>
      <c r="S6" s="114" t="s">
        <v>15</v>
      </c>
      <c r="T6" s="115" t="s">
        <v>9</v>
      </c>
      <c r="U6" s="113" t="s">
        <v>39</v>
      </c>
      <c r="V6" s="115" t="s">
        <v>38</v>
      </c>
      <c r="W6" s="117" t="s">
        <v>34</v>
      </c>
      <c r="X6" s="117" t="s">
        <v>35</v>
      </c>
      <c r="Y6" s="117" t="s">
        <v>36</v>
      </c>
      <c r="Z6" s="120" t="s">
        <v>17</v>
      </c>
      <c r="AA6" s="117" t="s">
        <v>7</v>
      </c>
    </row>
    <row r="7" spans="1:27" x14ac:dyDescent="0.2">
      <c r="A7" s="12" t="s">
        <v>1198</v>
      </c>
      <c r="B7" s="12" t="s">
        <v>1206</v>
      </c>
      <c r="C7" s="12" t="s">
        <v>23</v>
      </c>
      <c r="D7" s="12" t="s">
        <v>1220</v>
      </c>
      <c r="E7" s="13" t="s">
        <v>24</v>
      </c>
      <c r="F7" s="13">
        <v>15</v>
      </c>
      <c r="G7" s="13">
        <v>16</v>
      </c>
      <c r="H7" s="13">
        <v>100</v>
      </c>
      <c r="I7" s="13">
        <v>2.4</v>
      </c>
      <c r="J7" s="13">
        <v>100154</v>
      </c>
      <c r="K7" s="13" t="s">
        <v>25</v>
      </c>
      <c r="L7" s="24">
        <v>6.8</v>
      </c>
      <c r="M7" s="16">
        <v>2.6869999999999998</v>
      </c>
      <c r="N7" s="14">
        <v>18.27</v>
      </c>
      <c r="P7" s="14">
        <v>48.68</v>
      </c>
      <c r="Q7" s="14">
        <v>48.68</v>
      </c>
      <c r="R7" s="14">
        <v>48.68</v>
      </c>
      <c r="S7" s="13">
        <v>180021</v>
      </c>
      <c r="T7" s="13" t="s">
        <v>24</v>
      </c>
      <c r="U7" s="13">
        <v>100</v>
      </c>
      <c r="V7" s="24">
        <v>2.4</v>
      </c>
      <c r="W7" s="14">
        <v>53.2</v>
      </c>
      <c r="X7" s="14">
        <v>53.2</v>
      </c>
      <c r="Y7" s="14">
        <v>53.2</v>
      </c>
      <c r="Z7" s="14">
        <v>0</v>
      </c>
      <c r="AA7" s="13" t="s">
        <v>1200</v>
      </c>
    </row>
    <row r="8" spans="1:27" x14ac:dyDescent="0.2">
      <c r="A8" s="12" t="s">
        <v>1198</v>
      </c>
      <c r="J8" s="13">
        <v>100036</v>
      </c>
      <c r="K8" s="13" t="s">
        <v>876</v>
      </c>
      <c r="L8" s="13">
        <v>3.13</v>
      </c>
      <c r="M8" s="16">
        <v>1.7956000000000001</v>
      </c>
      <c r="N8" s="14">
        <v>5.62</v>
      </c>
      <c r="P8" s="14">
        <v>47.58</v>
      </c>
      <c r="Q8" s="14">
        <v>47.58</v>
      </c>
      <c r="R8" s="14">
        <v>47.58</v>
      </c>
      <c r="W8" s="14">
        <v>0</v>
      </c>
      <c r="X8" s="14">
        <v>0</v>
      </c>
      <c r="Y8" s="14">
        <v>0</v>
      </c>
      <c r="Z8" s="14">
        <v>0</v>
      </c>
    </row>
    <row r="9" spans="1:27" x14ac:dyDescent="0.2">
      <c r="A9" s="12" t="s">
        <v>1198</v>
      </c>
      <c r="B9" s="12" t="s">
        <v>1208</v>
      </c>
      <c r="C9" s="12" t="s">
        <v>23</v>
      </c>
      <c r="D9" s="12" t="s">
        <v>1221</v>
      </c>
      <c r="E9" s="13" t="s">
        <v>24</v>
      </c>
      <c r="F9" s="13">
        <v>11.93</v>
      </c>
      <c r="G9" s="13">
        <v>12.93</v>
      </c>
      <c r="H9" s="13">
        <v>72</v>
      </c>
      <c r="I9" s="13">
        <v>2.65</v>
      </c>
      <c r="J9" s="13">
        <v>100154</v>
      </c>
      <c r="K9" s="13" t="s">
        <v>25</v>
      </c>
      <c r="L9" s="24">
        <v>7.7</v>
      </c>
      <c r="M9" s="16">
        <v>2.6869999999999998</v>
      </c>
      <c r="N9" s="14">
        <v>20.69</v>
      </c>
      <c r="P9" s="14">
        <v>40.9</v>
      </c>
      <c r="Q9" s="14">
        <v>40.9</v>
      </c>
      <c r="R9" s="14">
        <v>40.9</v>
      </c>
      <c r="S9" s="13">
        <v>809016</v>
      </c>
      <c r="T9" s="13" t="s">
        <v>24</v>
      </c>
      <c r="U9" s="13">
        <v>72</v>
      </c>
      <c r="V9" s="13">
        <v>2.65</v>
      </c>
      <c r="W9" s="14">
        <v>48.52</v>
      </c>
      <c r="X9" s="14">
        <v>48.52</v>
      </c>
      <c r="Y9" s="14">
        <v>48.52</v>
      </c>
      <c r="Z9" s="14">
        <v>0</v>
      </c>
    </row>
    <row r="10" spans="1:27" x14ac:dyDescent="0.2">
      <c r="A10" s="12" t="s">
        <v>1198</v>
      </c>
      <c r="J10" s="13">
        <v>100036</v>
      </c>
      <c r="K10" s="13" t="s">
        <v>876</v>
      </c>
      <c r="L10" s="13">
        <v>1.1299999999999999</v>
      </c>
      <c r="M10" s="16">
        <v>1.7956000000000001</v>
      </c>
      <c r="N10" s="14">
        <v>2.0299999999999998</v>
      </c>
      <c r="P10" s="14">
        <v>46.49</v>
      </c>
      <c r="Q10" s="14">
        <v>46.49</v>
      </c>
      <c r="R10" s="14">
        <v>46.49</v>
      </c>
      <c r="W10" s="14">
        <v>0</v>
      </c>
      <c r="X10" s="14">
        <v>0</v>
      </c>
      <c r="Y10" s="14">
        <v>0</v>
      </c>
      <c r="Z10" s="14">
        <v>0</v>
      </c>
    </row>
    <row r="11" spans="1:27" x14ac:dyDescent="0.2">
      <c r="A11" s="12" t="s">
        <v>1198</v>
      </c>
      <c r="B11" s="12" t="s">
        <v>1222</v>
      </c>
      <c r="C11" s="12" t="s">
        <v>23</v>
      </c>
      <c r="D11" s="12" t="s">
        <v>1223</v>
      </c>
      <c r="E11" s="13" t="s">
        <v>24</v>
      </c>
      <c r="F11" s="13">
        <v>19.38</v>
      </c>
      <c r="G11" s="13">
        <v>20.38</v>
      </c>
      <c r="H11" s="13">
        <v>100</v>
      </c>
      <c r="I11" s="24">
        <v>3.1</v>
      </c>
      <c r="J11" s="13">
        <v>100154</v>
      </c>
      <c r="K11" s="13" t="s">
        <v>25</v>
      </c>
      <c r="L11" s="24">
        <v>10.7</v>
      </c>
      <c r="M11" s="16">
        <v>2.6869999999999998</v>
      </c>
      <c r="N11" s="14">
        <v>28.75</v>
      </c>
      <c r="P11" s="14">
        <v>46.96</v>
      </c>
      <c r="Q11" s="14">
        <v>46.96</v>
      </c>
      <c r="R11" s="14">
        <v>46.96</v>
      </c>
      <c r="S11" s="13">
        <v>990018</v>
      </c>
      <c r="T11" s="13" t="s">
        <v>24</v>
      </c>
      <c r="U11" s="13">
        <v>100</v>
      </c>
      <c r="V11" s="24">
        <v>3.1</v>
      </c>
      <c r="W11" s="14">
        <v>56.08</v>
      </c>
      <c r="X11" s="14">
        <v>56.08</v>
      </c>
      <c r="Y11" s="14">
        <v>56.08</v>
      </c>
      <c r="Z11" s="14">
        <v>0</v>
      </c>
    </row>
    <row r="12" spans="1:27" x14ac:dyDescent="0.2">
      <c r="A12" s="12" t="s">
        <v>1198</v>
      </c>
      <c r="B12" s="12" t="s">
        <v>1224</v>
      </c>
      <c r="C12" s="12" t="s">
        <v>23</v>
      </c>
      <c r="D12" s="12" t="s">
        <v>1225</v>
      </c>
      <c r="E12" s="13" t="s">
        <v>24</v>
      </c>
      <c r="F12" s="13">
        <v>19.38</v>
      </c>
      <c r="G12" s="13">
        <v>20.38</v>
      </c>
      <c r="H12" s="13">
        <v>100</v>
      </c>
      <c r="I12" s="24">
        <v>3.1</v>
      </c>
      <c r="J12" s="13">
        <v>100154</v>
      </c>
      <c r="K12" s="13" t="s">
        <v>25</v>
      </c>
      <c r="L12" s="13">
        <v>9.93</v>
      </c>
      <c r="M12" s="16">
        <v>2.6869999999999998</v>
      </c>
      <c r="N12" s="14">
        <v>26.68</v>
      </c>
      <c r="P12" s="14">
        <v>49.18</v>
      </c>
      <c r="Q12" s="14">
        <v>49.18</v>
      </c>
      <c r="R12" s="14">
        <v>49.18</v>
      </c>
      <c r="S12" s="13">
        <v>990118</v>
      </c>
      <c r="T12" s="13" t="s">
        <v>24</v>
      </c>
      <c r="U12" s="13">
        <v>100</v>
      </c>
      <c r="V12" s="24">
        <v>3.1</v>
      </c>
      <c r="W12" s="14">
        <v>58.62</v>
      </c>
      <c r="X12" s="14">
        <v>58.62</v>
      </c>
      <c r="Y12" s="14">
        <v>58.62</v>
      </c>
      <c r="Z12" s="14">
        <v>0</v>
      </c>
    </row>
    <row r="13" spans="1:27" x14ac:dyDescent="0.2">
      <c r="A13" s="12" t="s">
        <v>1198</v>
      </c>
      <c r="B13" s="12" t="s">
        <v>1226</v>
      </c>
      <c r="C13" s="12" t="s">
        <v>23</v>
      </c>
      <c r="D13" s="12" t="s">
        <v>1227</v>
      </c>
      <c r="E13" s="13" t="s">
        <v>24</v>
      </c>
      <c r="F13" s="13">
        <v>16.309999999999999</v>
      </c>
      <c r="G13" s="13">
        <v>17.309999999999999</v>
      </c>
      <c r="H13" s="13">
        <v>100</v>
      </c>
      <c r="I13" s="13">
        <v>2.61</v>
      </c>
      <c r="J13" s="13">
        <v>100154</v>
      </c>
      <c r="K13" s="13" t="s">
        <v>25</v>
      </c>
      <c r="L13" s="13">
        <v>9.93</v>
      </c>
      <c r="M13" s="16">
        <v>2.6869999999999998</v>
      </c>
      <c r="N13" s="14">
        <v>26.68</v>
      </c>
      <c r="P13" s="14">
        <v>49.98</v>
      </c>
      <c r="Q13" s="14">
        <v>49.98</v>
      </c>
      <c r="R13" s="14">
        <v>49.98</v>
      </c>
      <c r="S13" s="13">
        <v>990120</v>
      </c>
      <c r="T13" s="13" t="s">
        <v>24</v>
      </c>
      <c r="U13" s="13">
        <v>100</v>
      </c>
      <c r="V13" s="13">
        <v>2.61</v>
      </c>
      <c r="W13" s="14">
        <v>60.17</v>
      </c>
      <c r="X13" s="14">
        <v>60.17</v>
      </c>
      <c r="Y13" s="14">
        <v>60.17</v>
      </c>
      <c r="Z13" s="14">
        <v>0</v>
      </c>
    </row>
    <row r="14" spans="1:27" x14ac:dyDescent="0.2">
      <c r="A14" s="12" t="s">
        <v>1198</v>
      </c>
      <c r="B14" s="12" t="s">
        <v>1210</v>
      </c>
      <c r="C14" s="12" t="s">
        <v>23</v>
      </c>
      <c r="D14" s="12" t="s">
        <v>1228</v>
      </c>
      <c r="E14" s="13" t="s">
        <v>24</v>
      </c>
      <c r="F14" s="13">
        <v>22.31</v>
      </c>
      <c r="G14" s="13">
        <v>23.31</v>
      </c>
      <c r="H14" s="13">
        <v>70</v>
      </c>
      <c r="I14" s="24">
        <v>5.0999999999999996</v>
      </c>
      <c r="J14" s="13">
        <v>100154</v>
      </c>
      <c r="K14" s="13" t="s">
        <v>25</v>
      </c>
      <c r="L14" s="13">
        <v>4.1500000000000004</v>
      </c>
      <c r="M14" s="16">
        <v>2.6869999999999998</v>
      </c>
      <c r="N14" s="14">
        <v>11.15</v>
      </c>
      <c r="P14" s="14">
        <v>56.33</v>
      </c>
      <c r="Q14" s="14">
        <v>56.33</v>
      </c>
      <c r="R14" s="14">
        <v>56.33</v>
      </c>
      <c r="S14" s="13">
        <v>270015</v>
      </c>
      <c r="T14" s="13" t="s">
        <v>24</v>
      </c>
      <c r="U14" s="13">
        <v>70</v>
      </c>
      <c r="V14" s="24">
        <v>5.0999999999999996</v>
      </c>
      <c r="W14" s="14">
        <v>69</v>
      </c>
      <c r="X14" s="14">
        <v>69</v>
      </c>
      <c r="Y14" s="14">
        <v>69</v>
      </c>
      <c r="Z14" s="14">
        <v>0</v>
      </c>
    </row>
    <row r="15" spans="1:27" x14ac:dyDescent="0.2">
      <c r="A15" s="12" t="s">
        <v>1198</v>
      </c>
      <c r="J15" s="13">
        <v>100036</v>
      </c>
      <c r="K15" s="13" t="s">
        <v>876</v>
      </c>
      <c r="L15" s="13">
        <v>5.25</v>
      </c>
      <c r="M15" s="16">
        <v>1.7956000000000001</v>
      </c>
      <c r="N15" s="14">
        <v>9.43</v>
      </c>
      <c r="P15" s="14">
        <v>59.57</v>
      </c>
      <c r="Q15" s="14">
        <v>59.57</v>
      </c>
      <c r="R15" s="14">
        <v>59.57</v>
      </c>
      <c r="W15" s="14">
        <v>0</v>
      </c>
      <c r="X15" s="14">
        <v>0</v>
      </c>
      <c r="Y15" s="14">
        <v>0</v>
      </c>
      <c r="Z15" s="14">
        <v>0</v>
      </c>
    </row>
    <row r="16" spans="1:27" x14ac:dyDescent="0.2">
      <c r="A16" s="12" t="s">
        <v>1198</v>
      </c>
      <c r="B16" s="12" t="s">
        <v>1229</v>
      </c>
      <c r="C16" s="12" t="s">
        <v>23</v>
      </c>
      <c r="D16" s="12" t="s">
        <v>1230</v>
      </c>
      <c r="E16" s="13" t="s">
        <v>24</v>
      </c>
      <c r="F16" s="13">
        <v>20.440000000000001</v>
      </c>
      <c r="G16" s="13">
        <v>21.44</v>
      </c>
      <c r="H16" s="13">
        <v>75</v>
      </c>
      <c r="I16" s="13">
        <v>4.3600000000000003</v>
      </c>
      <c r="J16" s="13">
        <v>100154</v>
      </c>
      <c r="K16" s="13" t="s">
        <v>25</v>
      </c>
      <c r="L16" s="13">
        <v>10.97</v>
      </c>
      <c r="M16" s="16">
        <v>2.6869999999999998</v>
      </c>
      <c r="N16" s="14">
        <v>29.48</v>
      </c>
      <c r="P16" s="14">
        <v>50.88</v>
      </c>
      <c r="Q16" s="14">
        <v>50.88</v>
      </c>
      <c r="R16" s="14">
        <v>50.88</v>
      </c>
      <c r="S16" s="13">
        <v>460007</v>
      </c>
      <c r="T16" s="13" t="s">
        <v>24</v>
      </c>
      <c r="U16" s="13">
        <v>75</v>
      </c>
      <c r="V16" s="13">
        <v>4.3600000000000003</v>
      </c>
      <c r="W16" s="14">
        <v>69.28</v>
      </c>
      <c r="X16" s="14">
        <v>69.28</v>
      </c>
      <c r="Y16" s="14">
        <v>69.28</v>
      </c>
      <c r="Z16" s="14">
        <v>0</v>
      </c>
    </row>
    <row r="17" spans="1:27" x14ac:dyDescent="0.2">
      <c r="A17" s="12" t="s">
        <v>1198</v>
      </c>
      <c r="B17" s="12" t="s">
        <v>1231</v>
      </c>
      <c r="C17" s="12" t="s">
        <v>23</v>
      </c>
      <c r="D17" s="12" t="s">
        <v>1232</v>
      </c>
      <c r="E17" s="13" t="s">
        <v>24</v>
      </c>
      <c r="F17" s="13">
        <v>13.28</v>
      </c>
      <c r="G17" s="13">
        <v>14.28</v>
      </c>
      <c r="H17" s="13">
        <v>50</v>
      </c>
      <c r="I17" s="13">
        <v>4.25</v>
      </c>
      <c r="J17" s="13">
        <v>100154</v>
      </c>
      <c r="K17" s="13" t="s">
        <v>25</v>
      </c>
      <c r="L17" s="13">
        <v>7.71</v>
      </c>
      <c r="M17" s="16">
        <v>2.6869999999999998</v>
      </c>
      <c r="N17" s="14">
        <v>20.72</v>
      </c>
      <c r="P17" s="14">
        <v>30.03</v>
      </c>
      <c r="Q17" s="14">
        <v>30.03</v>
      </c>
      <c r="R17" s="14">
        <v>30.03</v>
      </c>
      <c r="S17" s="13">
        <v>470007</v>
      </c>
      <c r="T17" s="13" t="s">
        <v>24</v>
      </c>
      <c r="U17" s="13">
        <v>50</v>
      </c>
      <c r="V17" s="13">
        <v>4.25</v>
      </c>
      <c r="W17" s="14">
        <v>38.75</v>
      </c>
      <c r="X17" s="14">
        <v>38.75</v>
      </c>
      <c r="Y17" s="14">
        <v>38.75</v>
      </c>
      <c r="Z17" s="14">
        <v>0</v>
      </c>
    </row>
    <row r="18" spans="1:27" x14ac:dyDescent="0.2">
      <c r="A18" s="12" t="s">
        <v>1198</v>
      </c>
      <c r="B18" s="12" t="s">
        <v>1218</v>
      </c>
      <c r="C18" s="12" t="s">
        <v>23</v>
      </c>
      <c r="D18" s="12" t="s">
        <v>1233</v>
      </c>
      <c r="E18" s="13" t="s">
        <v>24</v>
      </c>
      <c r="F18" s="13">
        <v>14.38</v>
      </c>
      <c r="G18" s="13">
        <v>15.38</v>
      </c>
      <c r="H18" s="13">
        <v>50</v>
      </c>
      <c r="I18" s="13">
        <v>4.5999999999999996</v>
      </c>
      <c r="J18" s="13">
        <v>100154</v>
      </c>
      <c r="K18" s="13" t="s">
        <v>25</v>
      </c>
      <c r="L18" s="13">
        <v>7.71</v>
      </c>
      <c r="M18" s="16">
        <v>2.6869999999999998</v>
      </c>
      <c r="N18" s="14">
        <v>20.72</v>
      </c>
      <c r="P18" s="14">
        <v>34.93</v>
      </c>
      <c r="Q18" s="14">
        <v>34.93</v>
      </c>
      <c r="R18" s="14">
        <v>34.93</v>
      </c>
      <c r="S18" s="13">
        <v>471007</v>
      </c>
      <c r="T18" s="13" t="s">
        <v>24</v>
      </c>
      <c r="U18" s="13">
        <v>50</v>
      </c>
      <c r="V18" s="24">
        <v>4.5999999999999996</v>
      </c>
      <c r="W18" s="14">
        <v>46.62</v>
      </c>
      <c r="X18" s="14">
        <v>46.62</v>
      </c>
      <c r="Y18" s="14">
        <v>46.62</v>
      </c>
      <c r="Z18" s="14">
        <v>0</v>
      </c>
    </row>
    <row r="19" spans="1:27" x14ac:dyDescent="0.2">
      <c r="A19" s="12" t="s">
        <v>1198</v>
      </c>
      <c r="J19" s="13">
        <v>100036</v>
      </c>
      <c r="K19" s="13" t="s">
        <v>876</v>
      </c>
      <c r="L19" s="13">
        <v>1.0900000000000001</v>
      </c>
      <c r="M19" s="16">
        <v>1.7956000000000001</v>
      </c>
      <c r="N19" s="14">
        <v>1.96</v>
      </c>
      <c r="P19" s="14">
        <v>44.66</v>
      </c>
      <c r="Q19" s="14">
        <v>44.66</v>
      </c>
      <c r="R19" s="14">
        <v>44.66</v>
      </c>
      <c r="W19" s="14">
        <v>0</v>
      </c>
      <c r="X19" s="14">
        <v>0</v>
      </c>
      <c r="Y19" s="14">
        <v>0</v>
      </c>
      <c r="Z19" s="14">
        <v>0</v>
      </c>
    </row>
    <row r="20" spans="1:27" x14ac:dyDescent="0.2">
      <c r="A20" s="12" t="s">
        <v>1198</v>
      </c>
      <c r="B20" s="12" t="s">
        <v>1219</v>
      </c>
      <c r="C20" s="12" t="s">
        <v>23</v>
      </c>
      <c r="D20" s="12" t="s">
        <v>1234</v>
      </c>
      <c r="E20" s="13" t="s">
        <v>24</v>
      </c>
      <c r="F20" s="13">
        <v>20.39</v>
      </c>
      <c r="G20" s="13">
        <v>21.39</v>
      </c>
      <c r="H20" s="13">
        <v>75</v>
      </c>
      <c r="I20" s="13">
        <v>4.3499999999999996</v>
      </c>
      <c r="J20" s="13">
        <v>100154</v>
      </c>
      <c r="K20" s="13" t="s">
        <v>25</v>
      </c>
      <c r="L20" s="13">
        <v>10.28</v>
      </c>
      <c r="M20" s="16">
        <v>2.6869999999999998</v>
      </c>
      <c r="N20" s="14">
        <v>27.62</v>
      </c>
      <c r="P20" s="14">
        <v>52.13</v>
      </c>
      <c r="Q20" s="14">
        <v>52.13</v>
      </c>
      <c r="R20" s="14">
        <v>52.13</v>
      </c>
      <c r="S20" s="13">
        <v>470220</v>
      </c>
      <c r="T20" s="13" t="s">
        <v>24</v>
      </c>
      <c r="U20" s="13">
        <v>75</v>
      </c>
      <c r="V20" s="13">
        <v>4.3499999999999996</v>
      </c>
      <c r="W20" s="14">
        <v>69.12</v>
      </c>
      <c r="X20" s="14">
        <v>69.12</v>
      </c>
      <c r="Y20" s="14">
        <v>69.12</v>
      </c>
      <c r="Z20" s="14">
        <v>0</v>
      </c>
    </row>
    <row r="21" spans="1:27" x14ac:dyDescent="0.2">
      <c r="A21" s="12" t="s">
        <v>1198</v>
      </c>
      <c r="J21" s="13">
        <v>100036</v>
      </c>
      <c r="K21" s="13" t="s">
        <v>876</v>
      </c>
      <c r="L21" s="13">
        <v>1.17</v>
      </c>
      <c r="M21" s="16">
        <v>1.7956000000000001</v>
      </c>
      <c r="N21" s="14">
        <v>2.1</v>
      </c>
      <c r="P21" s="14">
        <v>67.02</v>
      </c>
      <c r="Q21" s="14">
        <v>67.02</v>
      </c>
      <c r="R21" s="14">
        <v>67.02</v>
      </c>
      <c r="W21" s="14">
        <v>0</v>
      </c>
      <c r="X21" s="14">
        <v>0</v>
      </c>
      <c r="Y21" s="14">
        <v>0</v>
      </c>
      <c r="Z21" s="14">
        <v>0</v>
      </c>
    </row>
    <row r="22" spans="1:27" x14ac:dyDescent="0.2">
      <c r="A22" s="12" t="s">
        <v>1198</v>
      </c>
      <c r="B22" s="12" t="s">
        <v>1211</v>
      </c>
      <c r="C22" s="12" t="s">
        <v>23</v>
      </c>
      <c r="D22" s="12" t="s">
        <v>1235</v>
      </c>
      <c r="E22" s="13" t="s">
        <v>24</v>
      </c>
      <c r="F22" s="13">
        <v>14.38</v>
      </c>
      <c r="G22" s="13">
        <v>15.38</v>
      </c>
      <c r="H22" s="13">
        <v>50</v>
      </c>
      <c r="I22" s="24">
        <v>4.5999999999999996</v>
      </c>
      <c r="J22" s="13">
        <v>100154</v>
      </c>
      <c r="K22" s="13" t="s">
        <v>25</v>
      </c>
      <c r="L22" s="13">
        <v>3.71</v>
      </c>
      <c r="M22" s="16">
        <v>2.6869999999999998</v>
      </c>
      <c r="N22" s="14">
        <v>9.9700000000000006</v>
      </c>
      <c r="P22" s="14">
        <v>37</v>
      </c>
      <c r="Q22" s="14">
        <v>37</v>
      </c>
      <c r="R22" s="14">
        <v>37</v>
      </c>
      <c r="S22" s="13">
        <v>270019</v>
      </c>
      <c r="T22" s="13" t="s">
        <v>24</v>
      </c>
      <c r="U22" s="13">
        <v>50</v>
      </c>
      <c r="V22" s="24">
        <v>4.5999999999999996</v>
      </c>
      <c r="W22" s="14">
        <v>41.02</v>
      </c>
      <c r="X22" s="14">
        <v>41.02</v>
      </c>
      <c r="Y22" s="14">
        <v>41.02</v>
      </c>
      <c r="Z22" s="14">
        <v>0</v>
      </c>
    </row>
    <row r="23" spans="1:27" x14ac:dyDescent="0.2">
      <c r="A23" s="12" t="s">
        <v>1198</v>
      </c>
      <c r="J23" s="13">
        <v>100036</v>
      </c>
      <c r="K23" s="13" t="s">
        <v>876</v>
      </c>
      <c r="L23" s="13">
        <v>3.12</v>
      </c>
      <c r="M23" s="16">
        <v>1.7956000000000001</v>
      </c>
      <c r="N23" s="14">
        <v>5.6</v>
      </c>
      <c r="P23" s="14">
        <v>35.42</v>
      </c>
      <c r="Q23" s="14">
        <v>35.42</v>
      </c>
      <c r="R23" s="14">
        <v>35.42</v>
      </c>
      <c r="V23" s="24"/>
      <c r="W23" s="14">
        <v>0</v>
      </c>
      <c r="X23" s="14">
        <v>0</v>
      </c>
      <c r="Y23" s="14">
        <v>0</v>
      </c>
      <c r="Z23" s="14">
        <v>0</v>
      </c>
    </row>
    <row r="24" spans="1:27" x14ac:dyDescent="0.2">
      <c r="A24" s="12" t="s">
        <v>1198</v>
      </c>
      <c r="B24" s="12" t="s">
        <v>1214</v>
      </c>
      <c r="C24" s="12" t="s">
        <v>23</v>
      </c>
      <c r="D24" s="12" t="s">
        <v>1236</v>
      </c>
      <c r="E24" s="13" t="s">
        <v>24</v>
      </c>
      <c r="F24" s="24">
        <v>14</v>
      </c>
      <c r="G24" s="24">
        <v>15</v>
      </c>
      <c r="H24" s="13">
        <v>72</v>
      </c>
      <c r="I24" s="13">
        <v>3.11</v>
      </c>
      <c r="J24" s="13">
        <v>100154</v>
      </c>
      <c r="K24" s="13" t="s">
        <v>25</v>
      </c>
      <c r="L24" s="13">
        <v>2.85</v>
      </c>
      <c r="M24" s="16">
        <v>2.6869999999999998</v>
      </c>
      <c r="N24" s="14">
        <v>7.66</v>
      </c>
      <c r="P24" s="14">
        <v>49.12</v>
      </c>
      <c r="Q24" s="14">
        <v>49.12</v>
      </c>
      <c r="R24" s="14">
        <v>49.12</v>
      </c>
      <c r="S24" s="13">
        <v>826005</v>
      </c>
      <c r="T24" s="13" t="s">
        <v>24</v>
      </c>
      <c r="U24" s="13">
        <v>72</v>
      </c>
      <c r="V24" s="13">
        <v>3.11</v>
      </c>
      <c r="W24" s="14">
        <v>59.46</v>
      </c>
      <c r="X24" s="14">
        <v>59.46</v>
      </c>
      <c r="Y24" s="14">
        <v>59.46</v>
      </c>
      <c r="Z24" s="14">
        <v>0</v>
      </c>
    </row>
    <row r="25" spans="1:27" x14ac:dyDescent="0.2">
      <c r="A25" s="12" t="s">
        <v>1198</v>
      </c>
      <c r="J25" s="13">
        <v>100036</v>
      </c>
      <c r="K25" s="13" t="s">
        <v>876</v>
      </c>
      <c r="L25" s="13">
        <v>6.76</v>
      </c>
      <c r="M25" s="16">
        <v>1.7956000000000001</v>
      </c>
      <c r="N25" s="14">
        <v>12.14</v>
      </c>
      <c r="P25" s="14">
        <v>47.32</v>
      </c>
      <c r="Q25" s="14">
        <v>47.32</v>
      </c>
      <c r="R25" s="14">
        <v>47.32</v>
      </c>
      <c r="W25" s="14">
        <v>0</v>
      </c>
      <c r="X25" s="14">
        <v>0</v>
      </c>
      <c r="Y25" s="14">
        <v>0</v>
      </c>
      <c r="Z25" s="14">
        <v>0</v>
      </c>
    </row>
    <row r="26" spans="1:27" x14ac:dyDescent="0.2">
      <c r="A26" s="12" t="s">
        <v>1198</v>
      </c>
      <c r="B26" s="12" t="s">
        <v>1215</v>
      </c>
      <c r="C26" s="12" t="s">
        <v>23</v>
      </c>
      <c r="D26" s="12" t="s">
        <v>1237</v>
      </c>
      <c r="E26" s="13" t="s">
        <v>24</v>
      </c>
      <c r="F26" s="24">
        <v>14</v>
      </c>
      <c r="G26" s="24">
        <v>15</v>
      </c>
      <c r="H26" s="13">
        <v>72</v>
      </c>
      <c r="I26" s="13">
        <v>3.11</v>
      </c>
      <c r="J26" s="13">
        <v>100154</v>
      </c>
      <c r="K26" s="13" t="s">
        <v>25</v>
      </c>
      <c r="L26" s="13">
        <v>2.85</v>
      </c>
      <c r="M26" s="16">
        <v>2.6869999999999998</v>
      </c>
      <c r="N26" s="14">
        <v>7.66</v>
      </c>
      <c r="P26" s="14">
        <v>53.43</v>
      </c>
      <c r="Q26" s="14">
        <v>53.43</v>
      </c>
      <c r="R26" s="14">
        <v>53.43</v>
      </c>
      <c r="S26" s="13">
        <v>826051</v>
      </c>
      <c r="T26" s="13" t="s">
        <v>24</v>
      </c>
      <c r="U26" s="13">
        <v>72</v>
      </c>
      <c r="V26" s="13">
        <v>3.11</v>
      </c>
      <c r="W26" s="14">
        <v>57.88</v>
      </c>
      <c r="X26" s="14">
        <v>57.88</v>
      </c>
      <c r="Y26" s="14">
        <v>57.88</v>
      </c>
      <c r="Z26" s="14">
        <v>0</v>
      </c>
    </row>
    <row r="27" spans="1:27" x14ac:dyDescent="0.2">
      <c r="A27" s="12" t="s">
        <v>1198</v>
      </c>
      <c r="J27" s="13">
        <v>100036</v>
      </c>
      <c r="K27" s="13" t="s">
        <v>876</v>
      </c>
      <c r="L27" s="13">
        <v>6.76</v>
      </c>
      <c r="M27" s="16">
        <v>1.7956000000000001</v>
      </c>
      <c r="N27" s="14">
        <v>12.14</v>
      </c>
      <c r="P27" s="14">
        <v>45.74</v>
      </c>
      <c r="Q27" s="14">
        <v>45.74</v>
      </c>
      <c r="R27" s="14">
        <v>45.74</v>
      </c>
      <c r="W27" s="14">
        <v>0</v>
      </c>
      <c r="X27" s="14">
        <v>0</v>
      </c>
      <c r="Y27" s="14">
        <v>0</v>
      </c>
      <c r="Z27" s="14">
        <v>0</v>
      </c>
    </row>
    <row r="28" spans="1:27" x14ac:dyDescent="0.2">
      <c r="A28" s="12" t="s">
        <v>1198</v>
      </c>
      <c r="B28" s="12" t="s">
        <v>1238</v>
      </c>
      <c r="C28" s="12" t="s">
        <v>23</v>
      </c>
      <c r="D28" s="12" t="s">
        <v>1239</v>
      </c>
      <c r="E28" s="13" t="s">
        <v>24</v>
      </c>
      <c r="F28" s="13">
        <v>14.38</v>
      </c>
      <c r="G28" s="13">
        <v>15.38</v>
      </c>
      <c r="H28" s="13">
        <v>50</v>
      </c>
      <c r="I28" s="24">
        <v>4.5999999999999996</v>
      </c>
      <c r="J28" s="13">
        <v>100154</v>
      </c>
      <c r="K28" s="13" t="s">
        <v>25</v>
      </c>
      <c r="L28" s="13">
        <v>3.71</v>
      </c>
      <c r="M28" s="16">
        <v>2.6869999999999998</v>
      </c>
      <c r="N28" s="14">
        <v>9.9700000000000006</v>
      </c>
      <c r="P28" s="14">
        <v>37.28</v>
      </c>
      <c r="Q28" s="14">
        <v>37.28</v>
      </c>
      <c r="R28" s="14">
        <v>37.28</v>
      </c>
      <c r="S28" s="13" t="s">
        <v>373</v>
      </c>
      <c r="W28" s="14">
        <v>0</v>
      </c>
      <c r="X28" s="14">
        <v>0</v>
      </c>
      <c r="Y28" s="14">
        <v>0</v>
      </c>
      <c r="Z28" s="14">
        <v>0</v>
      </c>
      <c r="AA28" s="13" t="s">
        <v>1240</v>
      </c>
    </row>
    <row r="29" spans="1:27" x14ac:dyDescent="0.2">
      <c r="A29" s="12" t="s">
        <v>1198</v>
      </c>
      <c r="J29" s="13">
        <v>100036</v>
      </c>
      <c r="K29" s="13" t="s">
        <v>876</v>
      </c>
      <c r="L29" s="13">
        <v>3.12</v>
      </c>
      <c r="M29" s="16">
        <v>1.7956000000000001</v>
      </c>
      <c r="N29" s="14">
        <v>5.6</v>
      </c>
      <c r="P29" s="14">
        <v>31.68</v>
      </c>
      <c r="Q29" s="14">
        <v>31.68</v>
      </c>
      <c r="R29" s="14">
        <v>31.68</v>
      </c>
      <c r="W29" s="14">
        <v>0</v>
      </c>
      <c r="X29" s="14">
        <v>0</v>
      </c>
      <c r="Y29" s="14">
        <v>0</v>
      </c>
      <c r="Z29" s="14">
        <v>0</v>
      </c>
      <c r="AA29" s="13" t="s">
        <v>1241</v>
      </c>
    </row>
    <row r="30" spans="1:27" x14ac:dyDescent="0.2">
      <c r="A30" s="12" t="s">
        <v>1198</v>
      </c>
      <c r="B30" s="12" t="s">
        <v>1242</v>
      </c>
      <c r="C30" s="12" t="s">
        <v>23</v>
      </c>
      <c r="D30" s="12" t="s">
        <v>1243</v>
      </c>
      <c r="E30" s="13" t="s">
        <v>24</v>
      </c>
      <c r="F30" s="13">
        <v>19.690000000000001</v>
      </c>
      <c r="G30" s="13">
        <v>20.69</v>
      </c>
      <c r="H30" s="13">
        <v>140</v>
      </c>
      <c r="I30" s="13">
        <v>2.25</v>
      </c>
      <c r="J30" s="13">
        <v>100154</v>
      </c>
      <c r="K30" s="13" t="s">
        <v>25</v>
      </c>
      <c r="L30" s="13">
        <v>26.34</v>
      </c>
      <c r="M30" s="16">
        <v>2.6869999999999998</v>
      </c>
      <c r="N30" s="14">
        <v>70.78</v>
      </c>
      <c r="P30" s="14">
        <v>26.05</v>
      </c>
      <c r="Q30" s="14">
        <v>26.05</v>
      </c>
      <c r="R30" s="14">
        <v>26.05</v>
      </c>
      <c r="S30" s="13" t="s">
        <v>1244</v>
      </c>
      <c r="T30" s="13" t="s">
        <v>24</v>
      </c>
      <c r="U30" s="13">
        <v>140</v>
      </c>
      <c r="V30" s="13">
        <v>2.25</v>
      </c>
      <c r="W30" s="14">
        <v>68.23</v>
      </c>
      <c r="X30" s="14">
        <v>68.23</v>
      </c>
      <c r="Y30" s="14">
        <v>68.23</v>
      </c>
      <c r="Z30" s="14">
        <v>0</v>
      </c>
    </row>
    <row r="31" spans="1:27" x14ac:dyDescent="0.2">
      <c r="A31" s="12" t="s">
        <v>1198</v>
      </c>
      <c r="B31" s="12" t="s">
        <v>1245</v>
      </c>
      <c r="C31" s="12" t="s">
        <v>23</v>
      </c>
      <c r="D31" s="12" t="s">
        <v>1246</v>
      </c>
      <c r="E31" s="13" t="s">
        <v>24</v>
      </c>
      <c r="F31" s="13">
        <v>14.77</v>
      </c>
      <c r="G31" s="13">
        <v>15.77</v>
      </c>
      <c r="H31" s="13">
        <v>105</v>
      </c>
      <c r="I31" s="13">
        <v>2.25</v>
      </c>
      <c r="J31" s="13">
        <v>100154</v>
      </c>
      <c r="K31" s="13" t="s">
        <v>25</v>
      </c>
      <c r="L31" s="13">
        <v>19.760000000000002</v>
      </c>
      <c r="M31" s="16">
        <v>2.6869999999999998</v>
      </c>
      <c r="N31" s="14">
        <v>53.1</v>
      </c>
      <c r="P31" s="14">
        <v>20.92</v>
      </c>
      <c r="Q31" s="14">
        <v>20.92</v>
      </c>
      <c r="R31" s="14">
        <v>20.92</v>
      </c>
      <c r="S31" s="13" t="s">
        <v>1247</v>
      </c>
      <c r="T31" s="13" t="s">
        <v>24</v>
      </c>
      <c r="U31" s="13">
        <v>105</v>
      </c>
      <c r="V31" s="13">
        <v>2.25</v>
      </c>
      <c r="W31" s="14">
        <v>55.02</v>
      </c>
      <c r="X31" s="14">
        <v>55.02</v>
      </c>
      <c r="Y31" s="14">
        <v>55.02</v>
      </c>
      <c r="Z31" s="14">
        <v>0</v>
      </c>
    </row>
    <row r="32" spans="1:27" x14ac:dyDescent="0.2">
      <c r="A32" s="12" t="s">
        <v>1198</v>
      </c>
      <c r="B32" s="12" t="s">
        <v>1248</v>
      </c>
      <c r="C32" s="12" t="s">
        <v>23</v>
      </c>
      <c r="D32" s="12" t="s">
        <v>1249</v>
      </c>
      <c r="E32" s="13" t="s">
        <v>24</v>
      </c>
      <c r="F32" s="13">
        <v>16.88</v>
      </c>
      <c r="G32" s="13">
        <v>17.88</v>
      </c>
      <c r="H32" s="13">
        <v>90</v>
      </c>
      <c r="I32" s="24">
        <v>3</v>
      </c>
      <c r="J32" s="13">
        <v>100154</v>
      </c>
      <c r="K32" s="13" t="s">
        <v>25</v>
      </c>
      <c r="L32" s="13">
        <v>22.58</v>
      </c>
      <c r="M32" s="16">
        <v>2.6869999999999998</v>
      </c>
      <c r="N32" s="14">
        <v>60.67</v>
      </c>
      <c r="P32" s="14">
        <v>24.78</v>
      </c>
      <c r="Q32" s="14">
        <v>24.78</v>
      </c>
      <c r="R32" s="14">
        <v>24.78</v>
      </c>
      <c r="S32" s="13" t="s">
        <v>1250</v>
      </c>
      <c r="T32" s="13" t="s">
        <v>24</v>
      </c>
      <c r="U32" s="13">
        <v>90</v>
      </c>
      <c r="V32" s="24">
        <v>3</v>
      </c>
      <c r="W32" s="14">
        <v>64</v>
      </c>
      <c r="X32" s="14">
        <v>64</v>
      </c>
      <c r="Y32" s="14">
        <v>64</v>
      </c>
      <c r="Z32" s="14">
        <v>0</v>
      </c>
    </row>
    <row r="33" spans="1:27" x14ac:dyDescent="0.2">
      <c r="A33" s="12" t="s">
        <v>1198</v>
      </c>
      <c r="B33" s="12" t="s">
        <v>1242</v>
      </c>
      <c r="C33" s="12" t="s">
        <v>23</v>
      </c>
      <c r="D33" s="12" t="s">
        <v>1251</v>
      </c>
      <c r="E33" s="13" t="s">
        <v>24</v>
      </c>
      <c r="F33" s="13">
        <v>16.88</v>
      </c>
      <c r="G33" s="13">
        <v>17.88</v>
      </c>
      <c r="H33" s="13">
        <v>90</v>
      </c>
      <c r="I33" s="24">
        <v>3</v>
      </c>
      <c r="J33" s="13">
        <v>100154</v>
      </c>
      <c r="K33" s="13" t="s">
        <v>25</v>
      </c>
      <c r="L33" s="13">
        <v>22.58</v>
      </c>
      <c r="M33" s="16">
        <v>2.6869999999999998</v>
      </c>
      <c r="N33" s="14">
        <v>60.67</v>
      </c>
      <c r="P33" s="14">
        <v>21.47</v>
      </c>
      <c r="Q33" s="14">
        <v>21.47</v>
      </c>
      <c r="R33" s="14">
        <v>21.47</v>
      </c>
      <c r="S33" s="13" t="s">
        <v>1252</v>
      </c>
      <c r="T33" s="13" t="s">
        <v>24</v>
      </c>
      <c r="U33" s="13">
        <v>90</v>
      </c>
      <c r="V33" s="24">
        <v>3</v>
      </c>
      <c r="W33" s="14">
        <v>60.8</v>
      </c>
      <c r="X33" s="14">
        <v>60.8</v>
      </c>
      <c r="Y33" s="14">
        <v>60.8</v>
      </c>
      <c r="Z33" s="14">
        <v>0</v>
      </c>
    </row>
    <row r="34" spans="1:27" x14ac:dyDescent="0.2">
      <c r="A34" s="12" t="s">
        <v>1198</v>
      </c>
      <c r="B34" s="12" t="s">
        <v>1242</v>
      </c>
      <c r="C34" s="12" t="s">
        <v>23</v>
      </c>
      <c r="D34" s="12" t="s">
        <v>1253</v>
      </c>
      <c r="E34" s="13" t="s">
        <v>24</v>
      </c>
      <c r="F34" s="24">
        <v>22.5</v>
      </c>
      <c r="G34" s="24">
        <v>21.5</v>
      </c>
      <c r="H34" s="13">
        <v>90</v>
      </c>
      <c r="I34" s="24">
        <v>4</v>
      </c>
      <c r="J34" s="13">
        <v>100154</v>
      </c>
      <c r="K34" s="13" t="s">
        <v>25</v>
      </c>
      <c r="L34" s="13">
        <v>30.11</v>
      </c>
      <c r="M34" s="16">
        <v>2.6869999999999998</v>
      </c>
      <c r="N34" s="14">
        <v>80.91</v>
      </c>
      <c r="P34" s="14">
        <v>26.88</v>
      </c>
      <c r="Q34" s="14">
        <v>26.88</v>
      </c>
      <c r="R34" s="14">
        <v>26.88</v>
      </c>
      <c r="S34" s="13" t="s">
        <v>1254</v>
      </c>
      <c r="T34" s="13" t="s">
        <v>24</v>
      </c>
      <c r="U34" s="13">
        <v>90</v>
      </c>
      <c r="V34" s="24">
        <v>4</v>
      </c>
      <c r="W34" s="14">
        <v>84.61</v>
      </c>
      <c r="X34" s="14">
        <v>84.61</v>
      </c>
      <c r="Y34" s="14">
        <v>84.61</v>
      </c>
      <c r="Z34" s="14">
        <v>0</v>
      </c>
    </row>
    <row r="35" spans="1:27" x14ac:dyDescent="0.2">
      <c r="A35" s="12" t="s">
        <v>1198</v>
      </c>
      <c r="B35" s="12" t="s">
        <v>1255</v>
      </c>
      <c r="C35" s="12" t="s">
        <v>23</v>
      </c>
      <c r="D35" s="12" t="s">
        <v>1256</v>
      </c>
      <c r="E35" s="13" t="s">
        <v>24</v>
      </c>
      <c r="F35" s="13">
        <v>19.690000000000001</v>
      </c>
      <c r="G35" s="13">
        <v>20.69</v>
      </c>
      <c r="H35" s="13">
        <v>140</v>
      </c>
      <c r="I35" s="13">
        <v>2.25</v>
      </c>
      <c r="J35" s="13">
        <v>100154</v>
      </c>
      <c r="K35" s="13" t="s">
        <v>25</v>
      </c>
      <c r="L35" s="13">
        <v>26.77</v>
      </c>
      <c r="M35" s="16">
        <v>2.6869999999999998</v>
      </c>
      <c r="N35" s="14">
        <v>71.930000000000007</v>
      </c>
      <c r="P35" s="14">
        <v>25.1</v>
      </c>
      <c r="Q35" s="14">
        <v>25.1</v>
      </c>
      <c r="R35" s="14">
        <v>25.1</v>
      </c>
      <c r="S35" s="13" t="s">
        <v>373</v>
      </c>
      <c r="W35" s="14">
        <v>0</v>
      </c>
      <c r="X35" s="14">
        <v>0</v>
      </c>
      <c r="Y35" s="14">
        <v>0</v>
      </c>
      <c r="Z35" s="14">
        <v>0</v>
      </c>
      <c r="AA35" s="13" t="s">
        <v>1240</v>
      </c>
    </row>
    <row r="36" spans="1:27" x14ac:dyDescent="0.2">
      <c r="A36" s="12" t="s">
        <v>1198</v>
      </c>
      <c r="B36" s="12" t="s">
        <v>1257</v>
      </c>
      <c r="C36" s="12" t="s">
        <v>23</v>
      </c>
      <c r="D36" s="12" t="s">
        <v>1258</v>
      </c>
      <c r="E36" s="13" t="s">
        <v>24</v>
      </c>
      <c r="F36" s="13">
        <v>18.75</v>
      </c>
      <c r="G36" s="13">
        <v>19.75</v>
      </c>
      <c r="H36" s="13">
        <v>250</v>
      </c>
      <c r="I36" s="24">
        <v>1.2</v>
      </c>
      <c r="J36" s="13">
        <v>100154</v>
      </c>
      <c r="K36" s="13" t="s">
        <v>25</v>
      </c>
      <c r="L36" s="13">
        <v>20.56</v>
      </c>
      <c r="M36" s="16">
        <v>2.6869999999999998</v>
      </c>
      <c r="N36" s="14">
        <v>55.24</v>
      </c>
      <c r="P36" s="14">
        <v>22.22</v>
      </c>
      <c r="Q36" s="14">
        <v>22.22</v>
      </c>
      <c r="R36" s="14">
        <v>22.22</v>
      </c>
      <c r="S36" s="13" t="s">
        <v>1259</v>
      </c>
      <c r="T36" s="13" t="s">
        <v>24</v>
      </c>
      <c r="U36" s="13">
        <v>250</v>
      </c>
      <c r="V36" s="24">
        <v>1.2</v>
      </c>
      <c r="W36" s="14">
        <v>57.65</v>
      </c>
      <c r="X36" s="14">
        <v>57.65</v>
      </c>
      <c r="Y36" s="14">
        <v>57.65</v>
      </c>
      <c r="Z36" s="14">
        <v>0</v>
      </c>
    </row>
    <row r="37" spans="1:27" x14ac:dyDescent="0.2">
      <c r="A37" s="12" t="s">
        <v>1198</v>
      </c>
      <c r="B37" s="12" t="s">
        <v>1260</v>
      </c>
      <c r="C37" s="12" t="s">
        <v>23</v>
      </c>
      <c r="D37" s="12" t="s">
        <v>1261</v>
      </c>
      <c r="E37" s="13" t="s">
        <v>24</v>
      </c>
      <c r="F37" s="13">
        <v>19.690000000000001</v>
      </c>
      <c r="G37" s="13">
        <v>20.69</v>
      </c>
      <c r="H37" s="13">
        <v>140</v>
      </c>
      <c r="I37" s="13">
        <v>2.25</v>
      </c>
      <c r="J37" s="13">
        <v>100154</v>
      </c>
      <c r="K37" s="13" t="s">
        <v>25</v>
      </c>
      <c r="L37" s="13">
        <v>21.58</v>
      </c>
      <c r="M37" s="16">
        <v>2.6869999999999998</v>
      </c>
      <c r="N37" s="14">
        <v>57.99</v>
      </c>
      <c r="P37" s="14">
        <v>22.03</v>
      </c>
      <c r="Q37" s="14">
        <v>22.03</v>
      </c>
      <c r="R37" s="14">
        <v>22.03</v>
      </c>
      <c r="S37" s="13" t="s">
        <v>1262</v>
      </c>
      <c r="T37" s="13" t="s">
        <v>24</v>
      </c>
      <c r="U37" s="13">
        <v>140</v>
      </c>
      <c r="V37" s="13">
        <v>2.25</v>
      </c>
      <c r="W37" s="14">
        <v>58.19</v>
      </c>
      <c r="X37" s="14">
        <v>58.19</v>
      </c>
      <c r="Y37" s="14">
        <v>58.19</v>
      </c>
      <c r="Z37" s="14">
        <v>0</v>
      </c>
    </row>
    <row r="38" spans="1:27" x14ac:dyDescent="0.2">
      <c r="A38" s="12" t="s">
        <v>1198</v>
      </c>
      <c r="B38" s="12" t="s">
        <v>1263</v>
      </c>
      <c r="C38" s="12" t="s">
        <v>23</v>
      </c>
      <c r="D38" s="12" t="s">
        <v>1264</v>
      </c>
      <c r="E38" s="13" t="s">
        <v>24</v>
      </c>
      <c r="F38" s="13">
        <v>14.77</v>
      </c>
      <c r="G38" s="13">
        <v>15.77</v>
      </c>
      <c r="H38" s="13">
        <v>105</v>
      </c>
      <c r="I38" s="13">
        <v>2.25</v>
      </c>
      <c r="J38" s="13">
        <v>100154</v>
      </c>
      <c r="K38" s="13" t="s">
        <v>25</v>
      </c>
      <c r="L38" s="13">
        <v>16.190000000000001</v>
      </c>
      <c r="M38" s="16">
        <v>2.6869999999999998</v>
      </c>
      <c r="N38" s="14">
        <v>43.5</v>
      </c>
      <c r="P38" s="14">
        <v>18</v>
      </c>
      <c r="Q38" s="14">
        <v>18</v>
      </c>
      <c r="R38" s="14">
        <v>18</v>
      </c>
      <c r="S38" s="13" t="s">
        <v>1265</v>
      </c>
      <c r="T38" s="13" t="s">
        <v>24</v>
      </c>
      <c r="U38" s="13">
        <v>105</v>
      </c>
      <c r="V38" s="13">
        <v>2.25</v>
      </c>
      <c r="W38" s="14">
        <v>44.02</v>
      </c>
      <c r="X38" s="14">
        <v>44.02</v>
      </c>
      <c r="Y38" s="14">
        <v>44.02</v>
      </c>
      <c r="Z38" s="14">
        <v>0</v>
      </c>
    </row>
    <row r="39" spans="1:27" x14ac:dyDescent="0.2">
      <c r="A39" s="12" t="s">
        <v>1198</v>
      </c>
      <c r="B39" s="12" t="s">
        <v>1260</v>
      </c>
      <c r="C39" s="12" t="s">
        <v>23</v>
      </c>
      <c r="D39" s="12" t="s">
        <v>1266</v>
      </c>
      <c r="E39" s="13" t="s">
        <v>24</v>
      </c>
      <c r="F39" s="24">
        <v>19.8</v>
      </c>
      <c r="G39" s="24">
        <v>20.8</v>
      </c>
      <c r="H39" s="13">
        <v>132</v>
      </c>
      <c r="I39" s="24">
        <v>2.4</v>
      </c>
      <c r="J39" s="13">
        <v>100154</v>
      </c>
      <c r="K39" s="13" t="s">
        <v>25</v>
      </c>
      <c r="L39" s="13">
        <v>21.71</v>
      </c>
      <c r="M39" s="16">
        <v>2.6869999999999998</v>
      </c>
      <c r="N39" s="14">
        <v>58.33</v>
      </c>
      <c r="P39" s="14">
        <v>22.46</v>
      </c>
      <c r="Q39" s="14">
        <v>22.46</v>
      </c>
      <c r="R39" s="14">
        <v>22.46</v>
      </c>
      <c r="S39" s="13" t="s">
        <v>1267</v>
      </c>
      <c r="T39" s="13" t="s">
        <v>24</v>
      </c>
      <c r="U39" s="13">
        <v>132</v>
      </c>
      <c r="V39" s="24">
        <v>2.4</v>
      </c>
      <c r="W39" s="14">
        <v>56.33</v>
      </c>
      <c r="X39" s="14">
        <v>56.33</v>
      </c>
      <c r="Y39" s="14">
        <v>56.33</v>
      </c>
      <c r="Z39" s="14">
        <v>0</v>
      </c>
    </row>
    <row r="40" spans="1:27" x14ac:dyDescent="0.2">
      <c r="A40" s="12" t="s">
        <v>1198</v>
      </c>
      <c r="B40" s="12" t="s">
        <v>1268</v>
      </c>
      <c r="C40" s="12" t="s">
        <v>23</v>
      </c>
      <c r="D40" s="12" t="s">
        <v>1269</v>
      </c>
      <c r="E40" s="13" t="s">
        <v>24</v>
      </c>
      <c r="F40" s="13">
        <v>21.88</v>
      </c>
      <c r="G40" s="13">
        <v>22.88</v>
      </c>
      <c r="H40" s="13">
        <v>140</v>
      </c>
      <c r="I40" s="24">
        <v>2.5</v>
      </c>
      <c r="J40" s="13">
        <v>100154</v>
      </c>
      <c r="K40" s="13" t="s">
        <v>25</v>
      </c>
      <c r="L40" s="13">
        <v>21.88</v>
      </c>
      <c r="M40" s="16">
        <v>2.6869999999999998</v>
      </c>
      <c r="N40" s="14">
        <v>58.79</v>
      </c>
      <c r="P40" s="14">
        <v>30.37</v>
      </c>
      <c r="Q40" s="14">
        <v>30.37</v>
      </c>
      <c r="R40" s="14">
        <v>30.37</v>
      </c>
      <c r="S40" s="13" t="s">
        <v>373</v>
      </c>
      <c r="W40" s="14">
        <v>0</v>
      </c>
      <c r="X40" s="14">
        <v>0</v>
      </c>
      <c r="Y40" s="14">
        <v>0</v>
      </c>
      <c r="Z40" s="14">
        <v>0</v>
      </c>
      <c r="AA40" s="13" t="s">
        <v>1240</v>
      </c>
    </row>
    <row r="41" spans="1:27" x14ac:dyDescent="0.2">
      <c r="A41" s="12" t="s">
        <v>1198</v>
      </c>
      <c r="B41" s="12" t="s">
        <v>1270</v>
      </c>
      <c r="C41" s="12" t="s">
        <v>23</v>
      </c>
      <c r="D41" s="12" t="s">
        <v>1271</v>
      </c>
      <c r="E41" s="13" t="s">
        <v>24</v>
      </c>
      <c r="F41" s="13">
        <v>21.94</v>
      </c>
      <c r="G41" s="13">
        <v>22.94</v>
      </c>
      <c r="H41" s="13">
        <v>135</v>
      </c>
      <c r="I41" s="24">
        <v>2.6</v>
      </c>
      <c r="J41" s="13">
        <v>100154</v>
      </c>
      <c r="K41" s="13" t="s">
        <v>25</v>
      </c>
      <c r="L41" s="13">
        <v>23.52</v>
      </c>
      <c r="M41" s="16">
        <v>2.6869999999999998</v>
      </c>
      <c r="N41" s="14">
        <v>63.2</v>
      </c>
      <c r="P41" s="14">
        <v>28.19</v>
      </c>
      <c r="Q41" s="14">
        <v>28.19</v>
      </c>
      <c r="R41" s="14">
        <v>28.19</v>
      </c>
      <c r="S41" s="13" t="s">
        <v>1272</v>
      </c>
      <c r="T41" s="13" t="s">
        <v>24</v>
      </c>
      <c r="U41" s="13">
        <v>135</v>
      </c>
      <c r="V41" s="24">
        <v>2.6</v>
      </c>
      <c r="W41" s="14">
        <v>70.67</v>
      </c>
      <c r="X41" s="14">
        <v>70.67</v>
      </c>
      <c r="Y41" s="14">
        <v>70.67</v>
      </c>
      <c r="Z41" s="14">
        <v>0</v>
      </c>
    </row>
    <row r="42" spans="1:27" x14ac:dyDescent="0.2">
      <c r="A42" s="12" t="s">
        <v>1198</v>
      </c>
      <c r="B42" s="12" t="s">
        <v>1273</v>
      </c>
      <c r="C42" s="12" t="s">
        <v>23</v>
      </c>
      <c r="D42" s="12" t="s">
        <v>1274</v>
      </c>
      <c r="E42" s="13" t="s">
        <v>24</v>
      </c>
      <c r="F42" s="13">
        <v>21.94</v>
      </c>
      <c r="G42" s="13">
        <v>22.94</v>
      </c>
      <c r="H42" s="13">
        <v>135</v>
      </c>
      <c r="I42" s="24">
        <v>2.6</v>
      </c>
      <c r="J42" s="13">
        <v>100154</v>
      </c>
      <c r="K42" s="13" t="s">
        <v>25</v>
      </c>
      <c r="L42" s="24">
        <v>18.7</v>
      </c>
      <c r="M42" s="16">
        <v>2.6869999999999998</v>
      </c>
      <c r="N42" s="14">
        <v>50.25</v>
      </c>
      <c r="P42" s="14">
        <v>28.02</v>
      </c>
      <c r="Q42" s="14">
        <v>28.02</v>
      </c>
      <c r="R42" s="14">
        <v>28.02</v>
      </c>
      <c r="S42" s="13" t="s">
        <v>1275</v>
      </c>
      <c r="T42" s="13" t="s">
        <v>24</v>
      </c>
      <c r="U42" s="13">
        <v>135</v>
      </c>
      <c r="V42" s="24">
        <v>2.6</v>
      </c>
      <c r="W42" s="14">
        <v>70.12</v>
      </c>
      <c r="X42" s="14">
        <v>70.12</v>
      </c>
      <c r="Y42" s="14">
        <v>70.12</v>
      </c>
      <c r="Z42" s="14">
        <v>0</v>
      </c>
    </row>
    <row r="43" spans="1:27" x14ac:dyDescent="0.2">
      <c r="A43" s="12" t="s">
        <v>1198</v>
      </c>
      <c r="B43" s="12" t="s">
        <v>1276</v>
      </c>
      <c r="C43" s="12" t="s">
        <v>23</v>
      </c>
      <c r="D43" s="12" t="s">
        <v>1277</v>
      </c>
      <c r="E43" s="13" t="s">
        <v>24</v>
      </c>
      <c r="F43" s="13">
        <v>20.96</v>
      </c>
      <c r="G43" s="13">
        <v>21.96</v>
      </c>
      <c r="H43" s="13">
        <v>156</v>
      </c>
      <c r="I43" s="13">
        <v>2.15</v>
      </c>
      <c r="J43" s="13">
        <v>100154</v>
      </c>
      <c r="K43" s="13" t="s">
        <v>25</v>
      </c>
      <c r="L43" s="24">
        <v>20.2</v>
      </c>
      <c r="M43" s="16">
        <v>2.6869999999999998</v>
      </c>
      <c r="N43" s="14">
        <v>54.28</v>
      </c>
      <c r="P43" s="14">
        <v>28.71</v>
      </c>
      <c r="Q43" s="14">
        <v>28.71</v>
      </c>
      <c r="R43" s="14">
        <v>28.71</v>
      </c>
      <c r="S43" s="13" t="s">
        <v>373</v>
      </c>
      <c r="W43" s="14">
        <v>0</v>
      </c>
      <c r="X43" s="14">
        <v>0</v>
      </c>
      <c r="Y43" s="14">
        <v>0</v>
      </c>
      <c r="Z43" s="14">
        <v>0</v>
      </c>
      <c r="AA43" s="13" t="s">
        <v>1240</v>
      </c>
    </row>
    <row r="44" spans="1:27" x14ac:dyDescent="0.2">
      <c r="A44" s="12" t="s">
        <v>1198</v>
      </c>
      <c r="B44" s="12" t="s">
        <v>1278</v>
      </c>
      <c r="C44" s="12" t="s">
        <v>23</v>
      </c>
      <c r="D44" s="12" t="s">
        <v>1279</v>
      </c>
      <c r="E44" s="13" t="s">
        <v>24</v>
      </c>
      <c r="F44" s="24">
        <v>40</v>
      </c>
      <c r="G44" s="24">
        <v>41</v>
      </c>
      <c r="H44" s="13">
        <v>316</v>
      </c>
      <c r="I44" s="13">
        <v>2.02</v>
      </c>
      <c r="J44" s="13">
        <v>100154</v>
      </c>
      <c r="K44" s="13" t="s">
        <v>25</v>
      </c>
      <c r="L44" s="13">
        <v>53.19</v>
      </c>
      <c r="M44" s="16">
        <v>2.6869999999999998</v>
      </c>
      <c r="N44" s="14">
        <v>142.91999999999999</v>
      </c>
      <c r="P44" s="14">
        <v>58.11</v>
      </c>
      <c r="Q44" s="14">
        <v>58.11</v>
      </c>
      <c r="R44" s="14">
        <v>58.11</v>
      </c>
      <c r="S44" s="13" t="s">
        <v>1280</v>
      </c>
      <c r="T44" s="13" t="s">
        <v>24</v>
      </c>
      <c r="U44" s="13">
        <v>316</v>
      </c>
      <c r="V44" s="13">
        <v>2.02</v>
      </c>
      <c r="W44" s="14">
        <v>151.83000000000001</v>
      </c>
      <c r="X44" s="14">
        <v>151.83000000000001</v>
      </c>
      <c r="Y44" s="14">
        <v>151.83000000000001</v>
      </c>
      <c r="Z44" s="14">
        <v>0</v>
      </c>
    </row>
    <row r="45" spans="1:27" x14ac:dyDescent="0.2">
      <c r="A45" s="12" t="s">
        <v>1198</v>
      </c>
      <c r="B45" s="12" t="s">
        <v>1281</v>
      </c>
      <c r="C45" s="12" t="s">
        <v>23</v>
      </c>
      <c r="D45" s="12" t="s">
        <v>1282</v>
      </c>
      <c r="E45" s="13" t="s">
        <v>24</v>
      </c>
      <c r="F45" s="24">
        <v>40</v>
      </c>
      <c r="G45" s="24">
        <v>41</v>
      </c>
      <c r="H45" s="13">
        <v>213</v>
      </c>
      <c r="I45" s="24">
        <v>3</v>
      </c>
      <c r="J45" s="13">
        <v>100154</v>
      </c>
      <c r="K45" s="13" t="s">
        <v>25</v>
      </c>
      <c r="L45" s="13">
        <v>31.64</v>
      </c>
      <c r="M45" s="16">
        <v>2.6869999999999998</v>
      </c>
      <c r="N45" s="14">
        <v>85.02</v>
      </c>
      <c r="P45" s="14">
        <v>52.08</v>
      </c>
      <c r="Q45" s="14">
        <v>52.08</v>
      </c>
      <c r="R45" s="14">
        <v>52.08</v>
      </c>
      <c r="S45" s="13" t="s">
        <v>1283</v>
      </c>
      <c r="T45" s="13" t="s">
        <v>24</v>
      </c>
      <c r="U45" s="13">
        <v>213</v>
      </c>
      <c r="V45" s="24">
        <v>3</v>
      </c>
      <c r="W45" s="14">
        <v>102.48</v>
      </c>
      <c r="X45" s="14">
        <v>102.48</v>
      </c>
      <c r="Y45" s="14">
        <v>102.48</v>
      </c>
      <c r="Z45" s="14">
        <v>0</v>
      </c>
    </row>
    <row r="46" spans="1:27" x14ac:dyDescent="0.2">
      <c r="A46" s="12" t="s">
        <v>1198</v>
      </c>
      <c r="B46" s="12" t="s">
        <v>1284</v>
      </c>
      <c r="C46" s="12" t="s">
        <v>23</v>
      </c>
      <c r="D46" s="12" t="s">
        <v>1285</v>
      </c>
      <c r="E46" s="13" t="s">
        <v>24</v>
      </c>
      <c r="F46" s="24">
        <v>40</v>
      </c>
      <c r="G46" s="24">
        <v>41</v>
      </c>
      <c r="H46" s="13">
        <v>470</v>
      </c>
      <c r="I46" s="13">
        <v>1.36</v>
      </c>
      <c r="J46" s="13">
        <v>100154</v>
      </c>
      <c r="K46" s="13" t="s">
        <v>25</v>
      </c>
      <c r="L46" s="13">
        <v>31.62</v>
      </c>
      <c r="M46" s="16">
        <v>2.6869999999999998</v>
      </c>
      <c r="N46" s="14">
        <v>84.96</v>
      </c>
      <c r="P46" s="14">
        <v>52.08</v>
      </c>
      <c r="Q46" s="14">
        <v>52.08</v>
      </c>
      <c r="R46" s="14">
        <v>52.08</v>
      </c>
      <c r="S46" s="13" t="s">
        <v>1286</v>
      </c>
      <c r="T46" s="13" t="s">
        <v>24</v>
      </c>
      <c r="U46" s="13">
        <v>470</v>
      </c>
      <c r="V46" s="13">
        <v>1.36</v>
      </c>
      <c r="W46" s="14">
        <v>102.48</v>
      </c>
      <c r="X46" s="14">
        <v>102.48</v>
      </c>
      <c r="Y46" s="14">
        <v>102.48</v>
      </c>
      <c r="Z46" s="14">
        <v>0</v>
      </c>
    </row>
    <row r="47" spans="1:27" x14ac:dyDescent="0.2">
      <c r="A47" s="12" t="s">
        <v>1198</v>
      </c>
      <c r="B47" s="12" t="s">
        <v>1287</v>
      </c>
      <c r="C47" s="12" t="s">
        <v>23</v>
      </c>
      <c r="D47" s="12" t="s">
        <v>1288</v>
      </c>
      <c r="E47" s="13" t="s">
        <v>24</v>
      </c>
      <c r="F47" s="13">
        <v>20.81</v>
      </c>
      <c r="G47" s="13">
        <v>21.81</v>
      </c>
      <c r="H47" s="13">
        <v>148</v>
      </c>
      <c r="I47" s="13">
        <v>2.25</v>
      </c>
      <c r="J47" s="13">
        <v>100154</v>
      </c>
      <c r="K47" s="13" t="s">
        <v>25</v>
      </c>
      <c r="L47" s="13">
        <v>21.65</v>
      </c>
      <c r="M47" s="16">
        <v>2.6869999999999998</v>
      </c>
      <c r="N47" s="14">
        <v>58.17</v>
      </c>
      <c r="P47" s="14">
        <v>35.93</v>
      </c>
      <c r="Q47" s="14">
        <v>35.93</v>
      </c>
      <c r="R47" s="14">
        <v>35.93</v>
      </c>
      <c r="S47" s="13" t="s">
        <v>1289</v>
      </c>
      <c r="T47" s="13" t="s">
        <v>24</v>
      </c>
      <c r="U47" s="13">
        <v>148</v>
      </c>
      <c r="V47" s="13">
        <v>2.25</v>
      </c>
      <c r="W47" s="14">
        <v>101.35</v>
      </c>
      <c r="X47" s="14">
        <v>101.35</v>
      </c>
      <c r="Y47" s="14">
        <v>101.35</v>
      </c>
      <c r="Z47" s="14">
        <v>0</v>
      </c>
    </row>
    <row r="48" spans="1:27" x14ac:dyDescent="0.2">
      <c r="A48" s="12" t="s">
        <v>1198</v>
      </c>
      <c r="B48" s="12" t="s">
        <v>1290</v>
      </c>
      <c r="C48" s="12" t="s">
        <v>23</v>
      </c>
      <c r="D48" s="12" t="s">
        <v>1291</v>
      </c>
      <c r="E48" s="13" t="s">
        <v>24</v>
      </c>
      <c r="F48" s="24">
        <v>21</v>
      </c>
      <c r="G48" s="24">
        <v>22</v>
      </c>
      <c r="H48" s="13">
        <v>100</v>
      </c>
      <c r="I48" s="24">
        <v>2.8</v>
      </c>
      <c r="J48" s="13">
        <v>100154</v>
      </c>
      <c r="K48" s="13" t="s">
        <v>25</v>
      </c>
      <c r="L48" s="13">
        <v>17.579999999999998</v>
      </c>
      <c r="M48" s="16">
        <v>2.6869999999999998</v>
      </c>
      <c r="N48" s="14">
        <v>47.24</v>
      </c>
      <c r="P48" s="14">
        <v>36.1</v>
      </c>
      <c r="Q48" s="14">
        <v>36.1</v>
      </c>
      <c r="R48" s="14">
        <v>36.1</v>
      </c>
      <c r="S48" s="13" t="s">
        <v>1292</v>
      </c>
      <c r="T48" s="13" t="s">
        <v>24</v>
      </c>
      <c r="U48" s="13">
        <v>100</v>
      </c>
      <c r="V48" s="24">
        <v>2.8</v>
      </c>
      <c r="W48" s="14">
        <v>71.44</v>
      </c>
      <c r="X48" s="14">
        <v>71.44</v>
      </c>
      <c r="Y48" s="14">
        <v>71.44</v>
      </c>
      <c r="Z48" s="14">
        <v>0</v>
      </c>
    </row>
    <row r="49" spans="1:27" x14ac:dyDescent="0.2">
      <c r="A49" s="12" t="s">
        <v>1198</v>
      </c>
      <c r="B49" s="12" t="s">
        <v>1293</v>
      </c>
      <c r="C49" s="12" t="s">
        <v>23</v>
      </c>
      <c r="D49" s="12" t="s">
        <v>1294</v>
      </c>
      <c r="E49" s="13" t="s">
        <v>24</v>
      </c>
      <c r="F49" s="24">
        <v>40</v>
      </c>
      <c r="G49" s="24">
        <v>41</v>
      </c>
      <c r="H49" s="13">
        <v>318</v>
      </c>
      <c r="I49" s="13">
        <v>2.0099999999999998</v>
      </c>
      <c r="J49" s="13">
        <v>100154</v>
      </c>
      <c r="K49" s="13" t="s">
        <v>25</v>
      </c>
      <c r="L49" s="13">
        <v>51.43</v>
      </c>
      <c r="M49" s="16">
        <v>2.6869999999999998</v>
      </c>
      <c r="N49" s="14">
        <v>138.19</v>
      </c>
      <c r="P49" s="14">
        <v>63.11</v>
      </c>
      <c r="Q49" s="14">
        <v>63.11</v>
      </c>
      <c r="R49" s="14">
        <v>63.11</v>
      </c>
      <c r="S49" s="13" t="s">
        <v>1295</v>
      </c>
      <c r="T49" s="13" t="s">
        <v>24</v>
      </c>
      <c r="U49" s="13">
        <v>318</v>
      </c>
      <c r="V49" s="13">
        <v>2.0099999999999998</v>
      </c>
      <c r="W49" s="14">
        <v>103.85</v>
      </c>
      <c r="X49" s="14">
        <v>103.85</v>
      </c>
      <c r="Y49" s="14">
        <v>103.85</v>
      </c>
      <c r="Z49" s="14">
        <v>0</v>
      </c>
    </row>
    <row r="50" spans="1:27" x14ac:dyDescent="0.2">
      <c r="A50" s="12" t="s">
        <v>1198</v>
      </c>
      <c r="B50" s="12" t="s">
        <v>1296</v>
      </c>
      <c r="C50" s="12" t="s">
        <v>23</v>
      </c>
      <c r="D50" s="12" t="s">
        <v>1297</v>
      </c>
      <c r="E50" s="13" t="s">
        <v>24</v>
      </c>
      <c r="F50" s="24">
        <v>40</v>
      </c>
      <c r="G50" s="24">
        <v>41</v>
      </c>
      <c r="H50" s="13">
        <v>256</v>
      </c>
      <c r="I50" s="24">
        <v>2.5</v>
      </c>
      <c r="J50" s="13">
        <v>100154</v>
      </c>
      <c r="K50" s="13" t="s">
        <v>25</v>
      </c>
      <c r="L50" s="13">
        <v>34.340000000000003</v>
      </c>
      <c r="M50" s="16">
        <v>2.6869999999999998</v>
      </c>
      <c r="N50" s="14">
        <v>92.77</v>
      </c>
      <c r="P50" s="14">
        <v>63.03</v>
      </c>
      <c r="Q50" s="14">
        <v>63.03</v>
      </c>
      <c r="R50" s="14">
        <v>63.03</v>
      </c>
      <c r="S50" s="13" t="s">
        <v>1298</v>
      </c>
      <c r="T50" s="13" t="s">
        <v>24</v>
      </c>
      <c r="U50" s="13">
        <v>256</v>
      </c>
      <c r="V50" s="24">
        <v>2.5</v>
      </c>
      <c r="W50" s="14">
        <v>130.02000000000001</v>
      </c>
      <c r="X50" s="14">
        <v>130.02000000000001</v>
      </c>
      <c r="Y50" s="14">
        <v>130.02000000000001</v>
      </c>
      <c r="Z50" s="14">
        <v>0</v>
      </c>
    </row>
    <row r="51" spans="1:27" x14ac:dyDescent="0.2">
      <c r="A51" s="12" t="s">
        <v>1198</v>
      </c>
      <c r="B51" s="12" t="s">
        <v>1299</v>
      </c>
      <c r="C51" s="12" t="s">
        <v>23</v>
      </c>
      <c r="D51" s="12" t="s">
        <v>1300</v>
      </c>
      <c r="E51" s="13" t="s">
        <v>24</v>
      </c>
      <c r="F51" s="13">
        <v>18.75</v>
      </c>
      <c r="G51" s="13">
        <v>19.75</v>
      </c>
      <c r="H51" s="13">
        <v>250</v>
      </c>
      <c r="I51" s="24">
        <v>1.2</v>
      </c>
      <c r="J51" s="13">
        <v>100154</v>
      </c>
      <c r="K51" s="13" t="s">
        <v>25</v>
      </c>
      <c r="L51" s="13">
        <v>26.75</v>
      </c>
      <c r="M51" s="16">
        <v>2.6869999999999998</v>
      </c>
      <c r="N51" s="14">
        <v>71.88</v>
      </c>
      <c r="P51" s="14">
        <v>23.16</v>
      </c>
      <c r="Q51" s="14">
        <v>23.16</v>
      </c>
      <c r="R51" s="14">
        <v>23.16</v>
      </c>
      <c r="S51" s="13" t="s">
        <v>373</v>
      </c>
      <c r="W51" s="14">
        <v>0</v>
      </c>
      <c r="X51" s="14">
        <v>0</v>
      </c>
      <c r="Y51" s="14">
        <v>0</v>
      </c>
      <c r="Z51" s="14">
        <v>0</v>
      </c>
      <c r="AA51" s="13" t="s">
        <v>1240</v>
      </c>
    </row>
    <row r="52" spans="1:27" x14ac:dyDescent="0.2">
      <c r="A52" s="12" t="s">
        <v>1198</v>
      </c>
      <c r="B52" s="12" t="s">
        <v>1301</v>
      </c>
      <c r="C52" s="12" t="s">
        <v>23</v>
      </c>
      <c r="D52" s="12" t="s">
        <v>1302</v>
      </c>
      <c r="E52" s="13" t="s">
        <v>24</v>
      </c>
      <c r="F52" s="13">
        <v>18.75</v>
      </c>
      <c r="G52" s="13">
        <v>19.75</v>
      </c>
      <c r="H52" s="13">
        <v>250</v>
      </c>
      <c r="I52" s="24">
        <v>1.2</v>
      </c>
      <c r="J52" s="13">
        <v>100154</v>
      </c>
      <c r="K52" s="13" t="s">
        <v>25</v>
      </c>
      <c r="L52" s="13">
        <v>24.82</v>
      </c>
      <c r="M52" s="16">
        <v>2.6869999999999998</v>
      </c>
      <c r="N52" s="14">
        <v>66.69</v>
      </c>
      <c r="P52" s="14">
        <v>24.99</v>
      </c>
      <c r="Q52" s="14">
        <v>24.99</v>
      </c>
      <c r="R52" s="14">
        <v>24.99</v>
      </c>
      <c r="S52" s="13" t="s">
        <v>1303</v>
      </c>
      <c r="T52" s="13" t="s">
        <v>24</v>
      </c>
      <c r="U52" s="13">
        <v>250</v>
      </c>
      <c r="V52" s="24">
        <v>1.2</v>
      </c>
      <c r="W52" s="14">
        <v>60.84</v>
      </c>
      <c r="X52" s="14">
        <v>60.84</v>
      </c>
      <c r="Y52" s="14">
        <v>60.84</v>
      </c>
      <c r="Z52" s="14">
        <v>0</v>
      </c>
    </row>
    <row r="53" spans="1:27" x14ac:dyDescent="0.2">
      <c r="M53" s="16"/>
    </row>
    <row r="54" spans="1:27" x14ac:dyDescent="0.2">
      <c r="M54" s="16"/>
    </row>
    <row r="55" spans="1:27" x14ac:dyDescent="0.2">
      <c r="M55" s="16"/>
    </row>
    <row r="56" spans="1:27" x14ac:dyDescent="0.2">
      <c r="M56" s="16"/>
    </row>
    <row r="57" spans="1:27" x14ac:dyDescent="0.2">
      <c r="M57" s="16"/>
    </row>
    <row r="58" spans="1:27" x14ac:dyDescent="0.2">
      <c r="M58" s="16"/>
    </row>
    <row r="59" spans="1:27" x14ac:dyDescent="0.2">
      <c r="M59" s="16"/>
    </row>
    <row r="60" spans="1:27" x14ac:dyDescent="0.2">
      <c r="M60" s="16"/>
    </row>
    <row r="61" spans="1:27" x14ac:dyDescent="0.2">
      <c r="M61" s="16"/>
    </row>
    <row r="62" spans="1:27" x14ac:dyDescent="0.2">
      <c r="M62" s="16"/>
    </row>
    <row r="63" spans="1:27" x14ac:dyDescent="0.2">
      <c r="M63" s="16"/>
    </row>
    <row r="64" spans="1:27" x14ac:dyDescent="0.2">
      <c r="M64" s="16"/>
    </row>
    <row r="65" spans="13:13" x14ac:dyDescent="0.2">
      <c r="M65" s="16"/>
    </row>
    <row r="66" spans="13:13" x14ac:dyDescent="0.2">
      <c r="M66" s="16"/>
    </row>
    <row r="67" spans="13:13" x14ac:dyDescent="0.2">
      <c r="M67" s="16"/>
    </row>
    <row r="68" spans="13:13" x14ac:dyDescent="0.2">
      <c r="M68" s="16"/>
    </row>
    <row r="69" spans="13:13" x14ac:dyDescent="0.2">
      <c r="M69" s="16"/>
    </row>
    <row r="70" spans="13:13" x14ac:dyDescent="0.2">
      <c r="M70" s="16"/>
    </row>
  </sheetData>
  <protectedRanges>
    <protectedRange password="8F60" sqref="Z6" name="Calculations_40"/>
  </protectedRanges>
  <mergeCells count="1">
    <mergeCell ref="P5:Q5"/>
  </mergeCells>
  <conditionalFormatting sqref="D1:D6">
    <cfRule type="duplicateValues" dxfId="177" priority="2"/>
  </conditionalFormatting>
  <conditionalFormatting sqref="T6">
    <cfRule type="duplicateValues" dxfId="176" priority="1"/>
  </conditionalFormatting>
  <conditionalFormatting sqref="E1:E6">
    <cfRule type="duplicateValues" dxfId="175" priority="3"/>
  </conditionalFormatting>
  <conditionalFormatting sqref="T1:T5 S1:S6">
    <cfRule type="duplicateValues" dxfId="174" priority="4"/>
  </conditionalFormatting>
  <pageMargins left="0.7" right="0.7" top="0.75" bottom="0.75" header="0.3" footer="0.3"/>
  <pageSetup paperSize="5" scale="39" orientation="landscape"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FA7590-95B0-4815-A450-4DEAA60862AE}">
  <sheetPr>
    <pageSetUpPr fitToPage="1"/>
  </sheetPr>
  <dimension ref="A1:T36"/>
  <sheetViews>
    <sheetView zoomScaleNormal="100" workbookViewId="0">
      <pane xSplit="3" ySplit="6" topLeftCell="D7" activePane="bottomRight" state="frozen"/>
      <selection pane="topRight" activeCell="F1" sqref="F1"/>
      <selection pane="bottomLeft" activeCell="A7" sqref="A7"/>
      <selection pane="bottomRight" activeCell="B9" sqref="B9"/>
    </sheetView>
  </sheetViews>
  <sheetFormatPr defaultColWidth="9.28515625" defaultRowHeight="12.75" x14ac:dyDescent="0.2"/>
  <cols>
    <col min="1" max="1" width="17.7109375" style="12" customWidth="1"/>
    <col min="2" max="2" width="42.42578125" style="12" customWidth="1"/>
    <col min="3" max="3" width="16.5703125" style="12" customWidth="1"/>
    <col min="4" max="4" width="7.42578125" style="13" customWidth="1"/>
    <col min="5" max="5" width="8" style="13" customWidth="1"/>
    <col min="6" max="6" width="7.7109375" style="13" customWidth="1"/>
    <col min="7" max="7" width="8.28515625" style="13" customWidth="1"/>
    <col min="8" max="8" width="7.42578125" style="13" bestFit="1" customWidth="1"/>
    <col min="9" max="9" width="9.28515625" style="13"/>
    <col min="10" max="10" width="17.42578125" style="13" customWidth="1"/>
    <col min="11" max="11" width="12.7109375" style="13" customWidth="1"/>
    <col min="12" max="12" width="12.5703125" style="13" customWidth="1"/>
    <col min="13" max="13" width="12" style="13" customWidth="1"/>
    <col min="14" max="14" width="10.28515625" style="15" bestFit="1" customWidth="1"/>
    <col min="15" max="16" width="8.5703125" style="14" bestFit="1" customWidth="1"/>
    <col min="17" max="17" width="5.7109375" style="17" customWidth="1"/>
    <col min="18" max="18" width="10.140625" style="14" customWidth="1"/>
    <col min="19" max="19" width="11" style="14" customWidth="1"/>
    <col min="20" max="20" width="6.5703125" style="13" bestFit="1" customWidth="1"/>
    <col min="21" max="16384" width="9.28515625" style="12"/>
  </cols>
  <sheetData>
    <row r="1" spans="1:20" s="22" customFormat="1" x14ac:dyDescent="0.2">
      <c r="A1" s="77"/>
      <c r="B1" s="78" t="s">
        <v>41</v>
      </c>
      <c r="C1" s="78"/>
      <c r="D1" s="78"/>
      <c r="E1" s="79"/>
      <c r="F1" s="79"/>
      <c r="G1" s="79"/>
      <c r="H1" s="79"/>
      <c r="I1" s="79"/>
      <c r="J1" s="79"/>
      <c r="K1" s="79"/>
      <c r="L1" s="79"/>
      <c r="M1" s="79"/>
      <c r="N1" s="80"/>
      <c r="O1" s="81"/>
      <c r="P1" s="81"/>
      <c r="Q1" s="82"/>
      <c r="R1" s="83"/>
      <c r="S1" s="84"/>
      <c r="T1" s="85"/>
    </row>
    <row r="2" spans="1:20" s="22" customFormat="1" x14ac:dyDescent="0.2">
      <c r="A2" s="86"/>
      <c r="B2" s="87" t="s">
        <v>40</v>
      </c>
      <c r="C2" s="87"/>
      <c r="D2" s="87"/>
      <c r="E2" s="88"/>
      <c r="F2" s="89"/>
      <c r="G2" s="89"/>
      <c r="H2" s="89"/>
      <c r="I2" s="89"/>
      <c r="J2" s="89"/>
      <c r="K2" s="89"/>
      <c r="L2" s="89"/>
      <c r="M2" s="89"/>
      <c r="N2" s="90"/>
      <c r="O2" s="91"/>
      <c r="P2" s="91"/>
      <c r="Q2" s="92"/>
      <c r="R2" s="93"/>
      <c r="S2" s="94"/>
      <c r="T2" s="57"/>
    </row>
    <row r="3" spans="1:20" s="22" customFormat="1" x14ac:dyDescent="0.2">
      <c r="A3" s="86"/>
      <c r="B3" s="95" t="s">
        <v>0</v>
      </c>
      <c r="C3" s="95"/>
      <c r="D3" s="95"/>
      <c r="E3" s="96"/>
      <c r="F3" s="97"/>
      <c r="G3" s="97"/>
      <c r="H3" s="97"/>
      <c r="I3" s="97"/>
      <c r="J3" s="97"/>
      <c r="K3" s="97"/>
      <c r="L3" s="97"/>
      <c r="M3" s="97"/>
      <c r="N3" s="98"/>
      <c r="O3" s="99"/>
      <c r="P3" s="99"/>
      <c r="Q3" s="100"/>
      <c r="R3" s="101"/>
      <c r="S3" s="94"/>
      <c r="T3" s="57"/>
    </row>
    <row r="4" spans="1:20" s="22" customFormat="1" ht="13.5" thickBot="1" x14ac:dyDescent="0.25">
      <c r="A4" s="86"/>
      <c r="B4" s="95" t="s">
        <v>3884</v>
      </c>
      <c r="C4" s="95"/>
      <c r="D4" s="96"/>
      <c r="E4" s="97"/>
      <c r="F4" s="97"/>
      <c r="G4" s="97"/>
      <c r="H4" s="97"/>
      <c r="I4" s="97"/>
      <c r="J4" s="97"/>
      <c r="K4" s="97"/>
      <c r="L4" s="97"/>
      <c r="M4" s="97"/>
      <c r="N4" s="98"/>
      <c r="O4" s="99"/>
      <c r="P4" s="99"/>
      <c r="Q4" s="100"/>
      <c r="R4" s="101"/>
      <c r="S4" s="94"/>
      <c r="T4" s="57"/>
    </row>
    <row r="5" spans="1:20" ht="15.75" customHeight="1" thickBot="1" x14ac:dyDescent="0.25">
      <c r="A5" s="26"/>
      <c r="B5" s="102"/>
      <c r="C5" s="103" t="s">
        <v>1</v>
      </c>
      <c r="D5" s="104"/>
      <c r="E5" s="105"/>
      <c r="F5" s="105"/>
      <c r="G5" s="105"/>
      <c r="H5" s="105"/>
      <c r="I5" s="105"/>
      <c r="J5" s="106"/>
      <c r="K5" s="106"/>
      <c r="L5" s="106"/>
      <c r="M5" s="106"/>
      <c r="N5" s="107"/>
      <c r="O5" s="108"/>
      <c r="P5" s="108"/>
      <c r="Q5" s="109"/>
      <c r="R5" s="110" t="s">
        <v>14</v>
      </c>
      <c r="S5" s="111"/>
      <c r="T5" s="27"/>
    </row>
    <row r="6" spans="1:20" ht="90.75" customHeight="1" thickBot="1" x14ac:dyDescent="0.25">
      <c r="A6" s="112" t="s">
        <v>3</v>
      </c>
      <c r="B6" s="113" t="s">
        <v>8</v>
      </c>
      <c r="C6" s="114" t="s">
        <v>18</v>
      </c>
      <c r="D6" s="115" t="s">
        <v>9</v>
      </c>
      <c r="E6" s="115" t="s">
        <v>5</v>
      </c>
      <c r="F6" s="115" t="s">
        <v>20</v>
      </c>
      <c r="G6" s="113" t="s">
        <v>37</v>
      </c>
      <c r="H6" s="115" t="s">
        <v>38</v>
      </c>
      <c r="I6" s="116" t="s">
        <v>10</v>
      </c>
      <c r="J6" s="115" t="s">
        <v>11</v>
      </c>
      <c r="K6" s="117" t="s">
        <v>2918</v>
      </c>
      <c r="L6" s="118" t="s">
        <v>29</v>
      </c>
      <c r="M6" s="117" t="s">
        <v>30</v>
      </c>
      <c r="N6" s="2" t="s">
        <v>27</v>
      </c>
      <c r="O6" s="1" t="s">
        <v>12</v>
      </c>
      <c r="P6" s="1" t="s">
        <v>13</v>
      </c>
      <c r="Q6" s="119"/>
      <c r="R6" s="1" t="s">
        <v>16</v>
      </c>
      <c r="S6" s="120" t="s">
        <v>17</v>
      </c>
      <c r="T6" s="117" t="s">
        <v>7</v>
      </c>
    </row>
    <row r="7" spans="1:20" ht="30" customHeight="1" x14ac:dyDescent="0.2">
      <c r="A7" s="137" t="s">
        <v>3470</v>
      </c>
      <c r="B7" s="138" t="s">
        <v>3885</v>
      </c>
      <c r="C7" s="139" t="s">
        <v>3471</v>
      </c>
      <c r="D7" s="139" t="s">
        <v>24</v>
      </c>
      <c r="E7" s="140">
        <v>21.38</v>
      </c>
      <c r="F7" s="141">
        <v>23.8</v>
      </c>
      <c r="G7" s="142">
        <v>72</v>
      </c>
      <c r="H7" s="140">
        <v>4.75</v>
      </c>
      <c r="I7" s="143">
        <v>110244</v>
      </c>
      <c r="J7" s="144" t="s">
        <v>3472</v>
      </c>
      <c r="K7" s="145">
        <v>64.5</v>
      </c>
      <c r="L7" s="144" t="s">
        <v>373</v>
      </c>
      <c r="M7" s="144" t="s">
        <v>373</v>
      </c>
      <c r="N7" s="146">
        <v>9</v>
      </c>
      <c r="O7" s="147">
        <v>1.8467</v>
      </c>
      <c r="P7" s="148">
        <v>16.62</v>
      </c>
      <c r="R7" s="148">
        <v>16.62</v>
      </c>
      <c r="S7" s="144" t="s">
        <v>373</v>
      </c>
      <c r="T7" s="137"/>
    </row>
    <row r="8" spans="1:20" ht="30" customHeight="1" x14ac:dyDescent="0.2">
      <c r="A8" s="137" t="s">
        <v>3470</v>
      </c>
      <c r="B8" s="138" t="s">
        <v>3886</v>
      </c>
      <c r="C8" s="139" t="s">
        <v>3473</v>
      </c>
      <c r="D8" s="139" t="s">
        <v>24</v>
      </c>
      <c r="E8" s="140">
        <v>21.85</v>
      </c>
      <c r="F8" s="141">
        <v>24.27</v>
      </c>
      <c r="G8" s="142">
        <v>72</v>
      </c>
      <c r="H8" s="140">
        <v>4.8600000000000003</v>
      </c>
      <c r="I8" s="143">
        <v>110244</v>
      </c>
      <c r="J8" s="144" t="s">
        <v>3472</v>
      </c>
      <c r="K8" s="145">
        <v>67</v>
      </c>
      <c r="L8" s="144" t="s">
        <v>373</v>
      </c>
      <c r="M8" s="144" t="s">
        <v>373</v>
      </c>
      <c r="N8" s="146">
        <v>7.88</v>
      </c>
      <c r="O8" s="147">
        <v>1.8467</v>
      </c>
      <c r="P8" s="148">
        <v>14.55</v>
      </c>
      <c r="R8" s="148">
        <v>14.55</v>
      </c>
      <c r="S8" s="144" t="s">
        <v>373</v>
      </c>
      <c r="T8" s="137"/>
    </row>
    <row r="9" spans="1:20" ht="30" customHeight="1" x14ac:dyDescent="0.2">
      <c r="A9" s="137" t="s">
        <v>3470</v>
      </c>
      <c r="B9" s="138" t="s">
        <v>3887</v>
      </c>
      <c r="C9" s="45" t="s">
        <v>3474</v>
      </c>
      <c r="D9" s="139" t="s">
        <v>24</v>
      </c>
      <c r="E9" s="141">
        <v>22.98</v>
      </c>
      <c r="F9" s="141">
        <v>25.4</v>
      </c>
      <c r="G9" s="142">
        <v>72</v>
      </c>
      <c r="H9" s="141">
        <v>5.1100000000000003</v>
      </c>
      <c r="I9" s="143">
        <v>110244</v>
      </c>
      <c r="J9" s="144" t="s">
        <v>3472</v>
      </c>
      <c r="K9" s="145">
        <v>68.55</v>
      </c>
      <c r="L9" s="144" t="s">
        <v>373</v>
      </c>
      <c r="M9" s="144" t="s">
        <v>373</v>
      </c>
      <c r="N9" s="149">
        <v>9</v>
      </c>
      <c r="O9" s="150">
        <v>1.8467</v>
      </c>
      <c r="P9" s="151">
        <v>16.62</v>
      </c>
      <c r="R9" s="148">
        <v>16.62</v>
      </c>
      <c r="S9" s="144" t="s">
        <v>373</v>
      </c>
      <c r="T9" s="137"/>
    </row>
    <row r="10" spans="1:20" ht="30" customHeight="1" x14ac:dyDescent="0.2">
      <c r="A10" s="137" t="s">
        <v>3470</v>
      </c>
      <c r="B10" s="138" t="s">
        <v>3888</v>
      </c>
      <c r="C10" s="45" t="s">
        <v>3475</v>
      </c>
      <c r="D10" s="139" t="s">
        <v>24</v>
      </c>
      <c r="E10" s="141">
        <v>30.34</v>
      </c>
      <c r="F10" s="141">
        <v>33.32</v>
      </c>
      <c r="G10" s="142">
        <v>90</v>
      </c>
      <c r="H10" s="141">
        <v>5.4</v>
      </c>
      <c r="I10" s="143">
        <v>110244</v>
      </c>
      <c r="J10" s="144" t="s">
        <v>3472</v>
      </c>
      <c r="K10" s="145">
        <v>77</v>
      </c>
      <c r="L10" s="144" t="s">
        <v>373</v>
      </c>
      <c r="M10" s="144" t="s">
        <v>373</v>
      </c>
      <c r="N10" s="146">
        <v>11.25</v>
      </c>
      <c r="O10" s="147">
        <v>1.8467</v>
      </c>
      <c r="P10" s="148">
        <v>20.78</v>
      </c>
      <c r="R10" s="148">
        <v>20.78</v>
      </c>
      <c r="S10" s="144" t="s">
        <v>373</v>
      </c>
      <c r="T10" s="137"/>
    </row>
    <row r="11" spans="1:20" ht="30" customHeight="1" x14ac:dyDescent="0.2">
      <c r="A11" s="137" t="s">
        <v>3470</v>
      </c>
      <c r="B11" s="138" t="s">
        <v>3889</v>
      </c>
      <c r="C11" s="45" t="s">
        <v>3476</v>
      </c>
      <c r="D11" s="139" t="s">
        <v>24</v>
      </c>
      <c r="E11" s="141">
        <v>30.85</v>
      </c>
      <c r="F11" s="141">
        <v>33.79</v>
      </c>
      <c r="G11" s="142">
        <v>90</v>
      </c>
      <c r="H11" s="141">
        <v>5.49</v>
      </c>
      <c r="I11" s="143">
        <v>110244</v>
      </c>
      <c r="J11" s="144" t="s">
        <v>3472</v>
      </c>
      <c r="K11" s="145">
        <v>79.06</v>
      </c>
      <c r="L11" s="144" t="s">
        <v>373</v>
      </c>
      <c r="M11" s="144" t="s">
        <v>373</v>
      </c>
      <c r="N11" s="146">
        <v>10.130000000000001</v>
      </c>
      <c r="O11" s="147">
        <v>1.8467</v>
      </c>
      <c r="P11" s="148">
        <v>18.71</v>
      </c>
      <c r="R11" s="148">
        <v>18.71</v>
      </c>
      <c r="S11" s="144" t="s">
        <v>373</v>
      </c>
      <c r="T11" s="137"/>
    </row>
    <row r="12" spans="1:20" ht="30" customHeight="1" x14ac:dyDescent="0.2">
      <c r="A12" s="137" t="s">
        <v>3470</v>
      </c>
      <c r="B12" s="138" t="s">
        <v>3477</v>
      </c>
      <c r="C12" s="139" t="s">
        <v>3478</v>
      </c>
      <c r="D12" s="139" t="s">
        <v>24</v>
      </c>
      <c r="E12" s="140">
        <v>21.38</v>
      </c>
      <c r="F12" s="140">
        <v>23.8</v>
      </c>
      <c r="G12" s="142">
        <v>72</v>
      </c>
      <c r="H12" s="140">
        <v>4.75</v>
      </c>
      <c r="I12" s="143">
        <v>110244</v>
      </c>
      <c r="J12" s="144" t="s">
        <v>3472</v>
      </c>
      <c r="K12" s="152">
        <v>60.48</v>
      </c>
      <c r="L12" s="144" t="s">
        <v>373</v>
      </c>
      <c r="M12" s="144" t="s">
        <v>373</v>
      </c>
      <c r="N12" s="146">
        <v>9</v>
      </c>
      <c r="O12" s="147">
        <v>1.8467</v>
      </c>
      <c r="P12" s="148">
        <v>16.62</v>
      </c>
      <c r="Q12" s="153"/>
      <c r="R12" s="148">
        <v>16.62</v>
      </c>
      <c r="S12" s="144" t="s">
        <v>373</v>
      </c>
      <c r="T12" s="137"/>
    </row>
    <row r="13" spans="1:20" ht="30" customHeight="1" x14ac:dyDescent="0.2">
      <c r="A13" s="137" t="s">
        <v>3470</v>
      </c>
      <c r="B13" s="138" t="s">
        <v>3479</v>
      </c>
      <c r="C13" s="139" t="s">
        <v>3480</v>
      </c>
      <c r="D13" s="139" t="s">
        <v>24</v>
      </c>
      <c r="E13" s="140">
        <v>21.85</v>
      </c>
      <c r="F13" s="140">
        <v>24.27</v>
      </c>
      <c r="G13" s="142">
        <v>72</v>
      </c>
      <c r="H13" s="140">
        <v>4.8600000000000003</v>
      </c>
      <c r="I13" s="143">
        <v>110244</v>
      </c>
      <c r="J13" s="144" t="s">
        <v>3472</v>
      </c>
      <c r="K13" s="152">
        <v>61</v>
      </c>
      <c r="L13" s="144" t="s">
        <v>373</v>
      </c>
      <c r="M13" s="144" t="s">
        <v>373</v>
      </c>
      <c r="N13" s="146">
        <v>7.88</v>
      </c>
      <c r="O13" s="147">
        <v>1.8467</v>
      </c>
      <c r="P13" s="148">
        <v>14.55</v>
      </c>
      <c r="Q13" s="153"/>
      <c r="R13" s="148">
        <v>14.55</v>
      </c>
      <c r="S13" s="144" t="s">
        <v>373</v>
      </c>
      <c r="T13" s="137"/>
    </row>
    <row r="14" spans="1:20" ht="30" customHeight="1" x14ac:dyDescent="0.2">
      <c r="A14" s="137" t="s">
        <v>3470</v>
      </c>
      <c r="B14" s="138" t="s">
        <v>3481</v>
      </c>
      <c r="C14" s="139" t="s">
        <v>3482</v>
      </c>
      <c r="D14" s="139" t="s">
        <v>24</v>
      </c>
      <c r="E14" s="140">
        <v>23.91</v>
      </c>
      <c r="F14" s="140">
        <v>26.33</v>
      </c>
      <c r="G14" s="142">
        <v>72</v>
      </c>
      <c r="H14" s="140">
        <v>5.31</v>
      </c>
      <c r="I14" s="143">
        <v>110244</v>
      </c>
      <c r="J14" s="144" t="s">
        <v>3472</v>
      </c>
      <c r="K14" s="152">
        <v>68</v>
      </c>
      <c r="L14" s="144" t="s">
        <v>373</v>
      </c>
      <c r="M14" s="144" t="s">
        <v>373</v>
      </c>
      <c r="N14" s="146">
        <v>9</v>
      </c>
      <c r="O14" s="147">
        <v>1.8467</v>
      </c>
      <c r="P14" s="148">
        <v>16.62</v>
      </c>
      <c r="Q14" s="153"/>
      <c r="R14" s="148">
        <v>16.62</v>
      </c>
      <c r="S14" s="144" t="s">
        <v>373</v>
      </c>
      <c r="T14" s="137"/>
    </row>
    <row r="15" spans="1:20" ht="30" customHeight="1" x14ac:dyDescent="0.2">
      <c r="A15" s="137" t="s">
        <v>3470</v>
      </c>
      <c r="B15" s="138" t="s">
        <v>3890</v>
      </c>
      <c r="C15" s="139" t="s">
        <v>3483</v>
      </c>
      <c r="D15" s="139" t="s">
        <v>24</v>
      </c>
      <c r="E15" s="140">
        <v>22.98</v>
      </c>
      <c r="F15" s="140">
        <v>25.4</v>
      </c>
      <c r="G15" s="142">
        <v>72</v>
      </c>
      <c r="H15" s="140">
        <v>5.1100000000000003</v>
      </c>
      <c r="I15" s="143">
        <v>110244</v>
      </c>
      <c r="J15" s="144" t="s">
        <v>3472</v>
      </c>
      <c r="K15" s="152">
        <v>63.5</v>
      </c>
      <c r="L15" s="144" t="s">
        <v>373</v>
      </c>
      <c r="M15" s="144" t="s">
        <v>373</v>
      </c>
      <c r="N15" s="146">
        <v>9</v>
      </c>
      <c r="O15" s="147">
        <v>1.8467</v>
      </c>
      <c r="P15" s="148">
        <v>16.62</v>
      </c>
      <c r="Q15" s="153"/>
      <c r="R15" s="148">
        <v>16.62</v>
      </c>
      <c r="S15" s="144" t="s">
        <v>373</v>
      </c>
      <c r="T15" s="137"/>
    </row>
    <row r="16" spans="1:20" ht="30" customHeight="1" x14ac:dyDescent="0.2">
      <c r="A16" s="137" t="s">
        <v>3470</v>
      </c>
      <c r="B16" s="154" t="s">
        <v>3484</v>
      </c>
      <c r="C16" s="155" t="s">
        <v>3485</v>
      </c>
      <c r="D16" s="155" t="s">
        <v>24</v>
      </c>
      <c r="E16" s="156">
        <v>28.4</v>
      </c>
      <c r="F16" s="156">
        <v>30.88</v>
      </c>
      <c r="G16" s="157">
        <v>72</v>
      </c>
      <c r="H16" s="158" t="s">
        <v>3486</v>
      </c>
      <c r="I16" s="159">
        <v>110244</v>
      </c>
      <c r="J16" s="144" t="s">
        <v>3487</v>
      </c>
      <c r="K16" s="152">
        <v>63</v>
      </c>
      <c r="L16" s="144" t="s">
        <v>373</v>
      </c>
      <c r="M16" s="144" t="s">
        <v>373</v>
      </c>
      <c r="N16" s="146">
        <v>9</v>
      </c>
      <c r="O16" s="147">
        <v>1.8467</v>
      </c>
      <c r="P16" s="148">
        <v>16.62</v>
      </c>
      <c r="Q16" s="153"/>
      <c r="R16" s="148">
        <v>16.62</v>
      </c>
      <c r="S16" s="144" t="s">
        <v>373</v>
      </c>
      <c r="T16" s="137"/>
    </row>
    <row r="17" spans="1:20" ht="30" customHeight="1" x14ac:dyDescent="0.2">
      <c r="A17" s="137" t="s">
        <v>3470</v>
      </c>
      <c r="B17" s="154" t="s">
        <v>3488</v>
      </c>
      <c r="C17" s="155" t="s">
        <v>3489</v>
      </c>
      <c r="D17" s="155" t="s">
        <v>24</v>
      </c>
      <c r="E17" s="160">
        <v>28.69</v>
      </c>
      <c r="F17" s="160">
        <v>31.17</v>
      </c>
      <c r="G17" s="161">
        <v>72</v>
      </c>
      <c r="H17" s="158" t="s">
        <v>3490</v>
      </c>
      <c r="I17" s="159">
        <v>110244</v>
      </c>
      <c r="J17" s="144" t="s">
        <v>3487</v>
      </c>
      <c r="K17" s="152">
        <v>65.900000000000006</v>
      </c>
      <c r="L17" s="144" t="s">
        <v>373</v>
      </c>
      <c r="M17" s="144" t="s">
        <v>373</v>
      </c>
      <c r="N17" s="146">
        <v>7.88</v>
      </c>
      <c r="O17" s="147">
        <v>1.8467</v>
      </c>
      <c r="P17" s="148">
        <v>14.55</v>
      </c>
      <c r="Q17" s="153"/>
      <c r="R17" s="148">
        <v>14.55</v>
      </c>
      <c r="S17" s="144" t="s">
        <v>373</v>
      </c>
      <c r="T17" s="137"/>
    </row>
    <row r="18" spans="1:20" ht="30" customHeight="1" x14ac:dyDescent="0.2">
      <c r="A18" s="137" t="s">
        <v>3470</v>
      </c>
      <c r="B18" s="154" t="s">
        <v>3491</v>
      </c>
      <c r="C18" s="155" t="s">
        <v>3492</v>
      </c>
      <c r="D18" s="155" t="s">
        <v>24</v>
      </c>
      <c r="E18" s="160">
        <v>30.38</v>
      </c>
      <c r="F18" s="160">
        <v>33.380000000000003</v>
      </c>
      <c r="G18" s="161">
        <v>72</v>
      </c>
      <c r="H18" s="158" t="s">
        <v>3493</v>
      </c>
      <c r="I18" s="159">
        <v>110244</v>
      </c>
      <c r="J18" s="144" t="s">
        <v>3487</v>
      </c>
      <c r="K18" s="152">
        <v>70.7</v>
      </c>
      <c r="L18" s="144" t="s">
        <v>373</v>
      </c>
      <c r="M18" s="144" t="s">
        <v>373</v>
      </c>
      <c r="N18" s="146">
        <v>7.88</v>
      </c>
      <c r="O18" s="147">
        <v>1.8467</v>
      </c>
      <c r="P18" s="148">
        <v>14.55</v>
      </c>
      <c r="Q18" s="153"/>
      <c r="R18" s="148">
        <v>14.55</v>
      </c>
      <c r="S18" s="144" t="s">
        <v>373</v>
      </c>
      <c r="T18" s="137"/>
    </row>
    <row r="19" spans="1:20" ht="30" customHeight="1" x14ac:dyDescent="0.2">
      <c r="A19" s="137" t="s">
        <v>3470</v>
      </c>
      <c r="B19" s="154" t="s">
        <v>3494</v>
      </c>
      <c r="C19" s="155" t="s">
        <v>3495</v>
      </c>
      <c r="D19" s="155" t="s">
        <v>24</v>
      </c>
      <c r="E19" s="162">
        <v>32.340000000000003</v>
      </c>
      <c r="F19" s="162">
        <v>35.340000000000003</v>
      </c>
      <c r="G19" s="161">
        <v>72</v>
      </c>
      <c r="H19" s="158" t="s">
        <v>3496</v>
      </c>
      <c r="I19" s="159">
        <v>110244</v>
      </c>
      <c r="J19" s="144" t="s">
        <v>3487</v>
      </c>
      <c r="K19" s="152">
        <v>71.8</v>
      </c>
      <c r="L19" s="144" t="s">
        <v>373</v>
      </c>
      <c r="M19" s="144" t="s">
        <v>373</v>
      </c>
      <c r="N19" s="146">
        <v>9</v>
      </c>
      <c r="O19" s="147">
        <v>1.8467</v>
      </c>
      <c r="P19" s="148">
        <v>16.62</v>
      </c>
      <c r="Q19" s="153"/>
      <c r="R19" s="148">
        <v>16.62</v>
      </c>
      <c r="S19" s="144" t="s">
        <v>373</v>
      </c>
      <c r="T19" s="137"/>
    </row>
    <row r="20" spans="1:20" ht="30" customHeight="1" x14ac:dyDescent="0.2">
      <c r="A20" s="137" t="s">
        <v>3470</v>
      </c>
      <c r="B20" s="138" t="s">
        <v>3497</v>
      </c>
      <c r="C20" s="139" t="s">
        <v>3498</v>
      </c>
      <c r="D20" s="139" t="s">
        <v>24</v>
      </c>
      <c r="E20" s="163">
        <v>23.91</v>
      </c>
      <c r="F20" s="163">
        <v>26.33</v>
      </c>
      <c r="G20" s="142">
        <v>72</v>
      </c>
      <c r="H20" s="140" t="s">
        <v>3499</v>
      </c>
      <c r="I20" s="143">
        <v>110244</v>
      </c>
      <c r="J20" s="144" t="s">
        <v>3487</v>
      </c>
      <c r="K20" s="152">
        <v>61</v>
      </c>
      <c r="L20" s="144" t="s">
        <v>373</v>
      </c>
      <c r="M20" s="144" t="s">
        <v>373</v>
      </c>
      <c r="N20" s="146">
        <v>9</v>
      </c>
      <c r="O20" s="147">
        <v>1.8467</v>
      </c>
      <c r="P20" s="148">
        <v>16.62</v>
      </c>
      <c r="Q20" s="153"/>
      <c r="R20" s="148">
        <v>16.62</v>
      </c>
      <c r="S20" s="144" t="s">
        <v>373</v>
      </c>
      <c r="T20" s="137"/>
    </row>
    <row r="21" spans="1:20" ht="30" customHeight="1" x14ac:dyDescent="0.2">
      <c r="A21" s="137" t="s">
        <v>3470</v>
      </c>
      <c r="B21" s="138" t="s">
        <v>3500</v>
      </c>
      <c r="C21" s="139" t="s">
        <v>3501</v>
      </c>
      <c r="D21" s="139" t="s">
        <v>24</v>
      </c>
      <c r="E21" s="163">
        <v>24.38</v>
      </c>
      <c r="F21" s="163">
        <v>26.8</v>
      </c>
      <c r="G21" s="142">
        <v>72</v>
      </c>
      <c r="H21" s="140" t="s">
        <v>3502</v>
      </c>
      <c r="I21" s="143">
        <v>110244</v>
      </c>
      <c r="J21" s="144" t="s">
        <v>3487</v>
      </c>
      <c r="K21" s="152">
        <v>61.5</v>
      </c>
      <c r="L21" s="144" t="s">
        <v>373</v>
      </c>
      <c r="M21" s="144" t="s">
        <v>373</v>
      </c>
      <c r="N21" s="146">
        <v>7.88</v>
      </c>
      <c r="O21" s="147">
        <v>1.8467</v>
      </c>
      <c r="P21" s="148">
        <v>14.55</v>
      </c>
      <c r="Q21" s="153"/>
      <c r="R21" s="148">
        <v>14.55</v>
      </c>
      <c r="S21" s="144" t="s">
        <v>373</v>
      </c>
      <c r="T21" s="137"/>
    </row>
    <row r="22" spans="1:20" ht="30" customHeight="1" x14ac:dyDescent="0.2">
      <c r="A22" s="137" t="s">
        <v>3470</v>
      </c>
      <c r="B22" s="138" t="s">
        <v>3503</v>
      </c>
      <c r="C22" s="139" t="s">
        <v>3504</v>
      </c>
      <c r="D22" s="139" t="s">
        <v>24</v>
      </c>
      <c r="E22" s="163">
        <v>28.41</v>
      </c>
      <c r="F22" s="163">
        <v>31.35</v>
      </c>
      <c r="G22" s="142">
        <v>72</v>
      </c>
      <c r="H22" s="140" t="s">
        <v>3486</v>
      </c>
      <c r="I22" s="143">
        <v>110244</v>
      </c>
      <c r="J22" s="144" t="s">
        <v>3487</v>
      </c>
      <c r="K22" s="152">
        <v>71.5</v>
      </c>
      <c r="L22" s="144" t="s">
        <v>373</v>
      </c>
      <c r="M22" s="144" t="s">
        <v>373</v>
      </c>
      <c r="N22" s="146">
        <v>9</v>
      </c>
      <c r="O22" s="147">
        <v>1.8467</v>
      </c>
      <c r="P22" s="148">
        <v>16.62</v>
      </c>
      <c r="Q22" s="153"/>
      <c r="R22" s="148">
        <v>16.62</v>
      </c>
      <c r="S22" s="144" t="s">
        <v>373</v>
      </c>
      <c r="T22" s="137"/>
    </row>
    <row r="23" spans="1:20" ht="30" customHeight="1" x14ac:dyDescent="0.2">
      <c r="A23" s="137" t="s">
        <v>3470</v>
      </c>
      <c r="B23" s="138" t="s">
        <v>3505</v>
      </c>
      <c r="C23" s="139" t="s">
        <v>3506</v>
      </c>
      <c r="D23" s="139" t="s">
        <v>24</v>
      </c>
      <c r="E23" s="163">
        <v>26.83</v>
      </c>
      <c r="F23" s="163">
        <v>29.25</v>
      </c>
      <c r="G23" s="142">
        <v>72</v>
      </c>
      <c r="H23" s="140" t="s">
        <v>3507</v>
      </c>
      <c r="I23" s="143">
        <v>110244</v>
      </c>
      <c r="J23" s="144" t="s">
        <v>3487</v>
      </c>
      <c r="K23" s="152">
        <v>71</v>
      </c>
      <c r="L23" s="144" t="s">
        <v>373</v>
      </c>
      <c r="M23" s="144" t="s">
        <v>373</v>
      </c>
      <c r="N23" s="146">
        <v>9</v>
      </c>
      <c r="O23" s="147">
        <v>1.8467</v>
      </c>
      <c r="P23" s="148">
        <v>16.62</v>
      </c>
      <c r="Q23" s="153"/>
      <c r="R23" s="148">
        <v>16.62</v>
      </c>
      <c r="S23" s="144" t="s">
        <v>373</v>
      </c>
      <c r="T23" s="137"/>
    </row>
    <row r="24" spans="1:20" ht="30" customHeight="1" x14ac:dyDescent="0.2">
      <c r="A24" s="137" t="s">
        <v>3470</v>
      </c>
      <c r="B24" s="164" t="s">
        <v>3891</v>
      </c>
      <c r="C24" s="165" t="s">
        <v>3508</v>
      </c>
      <c r="D24" s="165" t="s">
        <v>24</v>
      </c>
      <c r="E24" s="165">
        <v>21.94</v>
      </c>
      <c r="F24" s="165">
        <v>24.36</v>
      </c>
      <c r="G24" s="166">
        <v>72</v>
      </c>
      <c r="H24" s="165" t="s">
        <v>3509</v>
      </c>
      <c r="I24" s="165">
        <v>110244</v>
      </c>
      <c r="J24" s="165" t="s">
        <v>3472</v>
      </c>
      <c r="K24" s="167">
        <v>60.48</v>
      </c>
      <c r="L24" s="144" t="s">
        <v>373</v>
      </c>
      <c r="M24" s="144" t="s">
        <v>373</v>
      </c>
      <c r="N24" s="168">
        <v>9</v>
      </c>
      <c r="O24" s="147">
        <v>1.8467</v>
      </c>
      <c r="P24" s="148">
        <v>16.62</v>
      </c>
      <c r="Q24" s="169"/>
      <c r="R24" s="148">
        <v>16.62</v>
      </c>
      <c r="S24" s="144" t="s">
        <v>373</v>
      </c>
      <c r="T24" s="137"/>
    </row>
    <row r="25" spans="1:20" ht="30" customHeight="1" x14ac:dyDescent="0.2">
      <c r="A25" s="137" t="s">
        <v>3470</v>
      </c>
      <c r="B25" s="164" t="s">
        <v>3892</v>
      </c>
      <c r="C25" s="165" t="s">
        <v>3510</v>
      </c>
      <c r="D25" s="165" t="s">
        <v>24</v>
      </c>
      <c r="E25" s="165">
        <v>22.42</v>
      </c>
      <c r="F25" s="165">
        <v>24.84</v>
      </c>
      <c r="G25" s="166">
        <v>72</v>
      </c>
      <c r="H25" s="165" t="s">
        <v>3511</v>
      </c>
      <c r="I25" s="165">
        <v>110244</v>
      </c>
      <c r="J25" s="165" t="s">
        <v>3472</v>
      </c>
      <c r="K25" s="167">
        <v>61</v>
      </c>
      <c r="L25" s="144" t="s">
        <v>373</v>
      </c>
      <c r="M25" s="144" t="s">
        <v>373</v>
      </c>
      <c r="N25" s="168">
        <v>7.88</v>
      </c>
      <c r="O25" s="147">
        <v>1.8467</v>
      </c>
      <c r="P25" s="148">
        <v>14.55</v>
      </c>
      <c r="Q25" s="169"/>
      <c r="R25" s="148">
        <v>14.55</v>
      </c>
      <c r="S25" s="144" t="s">
        <v>373</v>
      </c>
      <c r="T25" s="137"/>
    </row>
    <row r="26" spans="1:20" ht="30" customHeight="1" x14ac:dyDescent="0.2">
      <c r="A26" s="137" t="s">
        <v>3470</v>
      </c>
      <c r="B26" s="154" t="s">
        <v>3893</v>
      </c>
      <c r="C26" s="155" t="s">
        <v>3512</v>
      </c>
      <c r="D26" s="155" t="s">
        <v>24</v>
      </c>
      <c r="E26" s="170">
        <v>26.44</v>
      </c>
      <c r="F26" s="170">
        <v>28.86</v>
      </c>
      <c r="G26" s="171">
        <v>72</v>
      </c>
      <c r="H26" s="172" t="s">
        <v>3513</v>
      </c>
      <c r="I26" s="159">
        <v>110244</v>
      </c>
      <c r="J26" s="144" t="s">
        <v>3487</v>
      </c>
      <c r="K26" s="152">
        <v>61.25</v>
      </c>
      <c r="L26" s="144" t="s">
        <v>373</v>
      </c>
      <c r="M26" s="144" t="s">
        <v>373</v>
      </c>
      <c r="N26" s="173">
        <v>9</v>
      </c>
      <c r="O26" s="147">
        <v>1.8467</v>
      </c>
      <c r="P26" s="148">
        <v>16.62</v>
      </c>
      <c r="Q26" s="153"/>
      <c r="R26" s="148">
        <v>16.62</v>
      </c>
      <c r="S26" s="144" t="s">
        <v>373</v>
      </c>
      <c r="T26" s="137"/>
    </row>
    <row r="27" spans="1:20" ht="30" customHeight="1" x14ac:dyDescent="0.2">
      <c r="A27" s="137" t="s">
        <v>3470</v>
      </c>
      <c r="B27" s="154" t="s">
        <v>3894</v>
      </c>
      <c r="C27" s="155" t="s">
        <v>3514</v>
      </c>
      <c r="D27" s="155" t="s">
        <v>24</v>
      </c>
      <c r="E27" s="174">
        <v>26.72</v>
      </c>
      <c r="F27" s="174">
        <v>29.14</v>
      </c>
      <c r="G27" s="175">
        <v>72</v>
      </c>
      <c r="H27" s="176" t="s">
        <v>3515</v>
      </c>
      <c r="I27" s="159">
        <v>110244</v>
      </c>
      <c r="J27" s="144" t="s">
        <v>3487</v>
      </c>
      <c r="K27" s="152">
        <v>62.77</v>
      </c>
      <c r="L27" s="144" t="s">
        <v>373</v>
      </c>
      <c r="M27" s="144" t="s">
        <v>373</v>
      </c>
      <c r="N27" s="173">
        <v>7.88</v>
      </c>
      <c r="O27" s="147">
        <v>1.8467</v>
      </c>
      <c r="P27" s="148">
        <v>14.55</v>
      </c>
      <c r="Q27" s="153"/>
      <c r="R27" s="148">
        <v>14.55</v>
      </c>
      <c r="S27" s="144" t="s">
        <v>373</v>
      </c>
      <c r="T27" s="137"/>
    </row>
    <row r="28" spans="1:20" ht="30" customHeight="1" x14ac:dyDescent="0.2">
      <c r="A28" s="137" t="s">
        <v>3470</v>
      </c>
      <c r="B28" s="138" t="s">
        <v>3895</v>
      </c>
      <c r="C28" s="139" t="s">
        <v>3516</v>
      </c>
      <c r="D28" s="139" t="s">
        <v>24</v>
      </c>
      <c r="E28" s="163">
        <v>28.41</v>
      </c>
      <c r="F28" s="163">
        <v>31.35</v>
      </c>
      <c r="G28" s="142">
        <v>72</v>
      </c>
      <c r="H28" s="140" t="s">
        <v>3486</v>
      </c>
      <c r="I28" s="143">
        <v>110244</v>
      </c>
      <c r="J28" s="144" t="s">
        <v>3487</v>
      </c>
      <c r="K28" s="152">
        <v>68.5</v>
      </c>
      <c r="L28" s="144" t="s">
        <v>373</v>
      </c>
      <c r="M28" s="144" t="s">
        <v>373</v>
      </c>
      <c r="N28" s="177">
        <v>7.88</v>
      </c>
      <c r="O28" s="147">
        <v>1.8467</v>
      </c>
      <c r="P28" s="148">
        <v>14.55</v>
      </c>
      <c r="Q28" s="153"/>
      <c r="R28" s="148">
        <v>14.55</v>
      </c>
      <c r="S28" s="144" t="s">
        <v>373</v>
      </c>
      <c r="T28" s="137"/>
    </row>
    <row r="29" spans="1:20" ht="30" customHeight="1" x14ac:dyDescent="0.2">
      <c r="A29" s="137" t="s">
        <v>3470</v>
      </c>
      <c r="B29" s="159" t="s">
        <v>3896</v>
      </c>
      <c r="C29" s="178" t="s">
        <v>3517</v>
      </c>
      <c r="D29" s="178" t="s">
        <v>24</v>
      </c>
      <c r="E29" s="179">
        <v>21</v>
      </c>
      <c r="F29" s="179">
        <v>24.01</v>
      </c>
      <c r="G29" s="157">
        <v>48</v>
      </c>
      <c r="H29" s="176" t="s">
        <v>3518</v>
      </c>
      <c r="I29" s="159">
        <v>110244</v>
      </c>
      <c r="J29" s="144" t="s">
        <v>3487</v>
      </c>
      <c r="K29" s="152">
        <v>66</v>
      </c>
      <c r="L29" s="144" t="s">
        <v>373</v>
      </c>
      <c r="M29" s="144" t="s">
        <v>373</v>
      </c>
      <c r="N29" s="177">
        <v>6</v>
      </c>
      <c r="O29" s="147">
        <v>1.8467</v>
      </c>
      <c r="P29" s="148">
        <v>11.08</v>
      </c>
      <c r="Q29" s="153"/>
      <c r="R29" s="148">
        <v>11.08</v>
      </c>
      <c r="S29" s="144" t="s">
        <v>373</v>
      </c>
      <c r="T29" s="137"/>
    </row>
    <row r="30" spans="1:20" ht="30" customHeight="1" x14ac:dyDescent="0.2">
      <c r="A30" s="137" t="s">
        <v>3470</v>
      </c>
      <c r="B30" s="154" t="s">
        <v>3897</v>
      </c>
      <c r="C30" s="155" t="s">
        <v>3519</v>
      </c>
      <c r="D30" s="155" t="s">
        <v>24</v>
      </c>
      <c r="E30" s="180">
        <v>21.75</v>
      </c>
      <c r="F30" s="180">
        <v>24.76</v>
      </c>
      <c r="G30" s="181">
        <v>48</v>
      </c>
      <c r="H30" s="140" t="s">
        <v>3520</v>
      </c>
      <c r="I30" s="159">
        <v>110244</v>
      </c>
      <c r="J30" s="144" t="s">
        <v>3487</v>
      </c>
      <c r="K30" s="152">
        <v>68.900000000000006</v>
      </c>
      <c r="L30" s="144" t="s">
        <v>373</v>
      </c>
      <c r="M30" s="144" t="s">
        <v>373</v>
      </c>
      <c r="N30" s="177">
        <v>6</v>
      </c>
      <c r="O30" s="147">
        <v>1.8467</v>
      </c>
      <c r="P30" s="148">
        <v>11.08</v>
      </c>
      <c r="Q30" s="153"/>
      <c r="R30" s="148">
        <v>11.08</v>
      </c>
      <c r="S30" s="144" t="s">
        <v>373</v>
      </c>
      <c r="T30" s="137"/>
    </row>
    <row r="31" spans="1:20" ht="30" customHeight="1" x14ac:dyDescent="0.2">
      <c r="A31" s="137" t="s">
        <v>3470</v>
      </c>
      <c r="B31" s="137" t="s">
        <v>3521</v>
      </c>
      <c r="C31" s="182" t="s">
        <v>3522</v>
      </c>
      <c r="D31" s="182" t="s">
        <v>24</v>
      </c>
      <c r="E31" s="183">
        <v>21.38</v>
      </c>
      <c r="F31" s="183">
        <v>22.65</v>
      </c>
      <c r="G31" s="184">
        <v>60</v>
      </c>
      <c r="H31" s="185" t="s">
        <v>3523</v>
      </c>
      <c r="I31" s="137">
        <v>110244</v>
      </c>
      <c r="J31" s="137" t="s">
        <v>3487</v>
      </c>
      <c r="K31" s="186">
        <v>58.38</v>
      </c>
      <c r="L31" s="144" t="s">
        <v>373</v>
      </c>
      <c r="M31" s="144" t="s">
        <v>373</v>
      </c>
      <c r="N31" s="177">
        <v>7.5</v>
      </c>
      <c r="O31" s="147">
        <v>1.8467</v>
      </c>
      <c r="P31" s="148">
        <v>13.85</v>
      </c>
      <c r="Q31" s="153"/>
      <c r="R31" s="148">
        <v>13.85</v>
      </c>
      <c r="S31" s="144" t="s">
        <v>373</v>
      </c>
      <c r="T31" s="137"/>
    </row>
    <row r="32" spans="1:20" ht="30" customHeight="1" x14ac:dyDescent="0.2">
      <c r="A32" s="137" t="s">
        <v>3470</v>
      </c>
      <c r="B32" s="137" t="s">
        <v>3524</v>
      </c>
      <c r="C32" s="182" t="s">
        <v>3525</v>
      </c>
      <c r="D32" s="182" t="s">
        <v>24</v>
      </c>
      <c r="E32" s="183">
        <v>21.6</v>
      </c>
      <c r="F32" s="183">
        <v>22.87</v>
      </c>
      <c r="G32" s="184">
        <v>60</v>
      </c>
      <c r="H32" s="185" t="s">
        <v>3526</v>
      </c>
      <c r="I32" s="137">
        <v>110244</v>
      </c>
      <c r="J32" s="137" t="s">
        <v>3487</v>
      </c>
      <c r="K32" s="186">
        <v>59.5</v>
      </c>
      <c r="L32" s="144" t="s">
        <v>373</v>
      </c>
      <c r="M32" s="144" t="s">
        <v>373</v>
      </c>
      <c r="N32" s="177">
        <v>6.98</v>
      </c>
      <c r="O32" s="147">
        <v>1.8467</v>
      </c>
      <c r="P32" s="148">
        <v>12.89</v>
      </c>
      <c r="Q32" s="153"/>
      <c r="R32" s="148">
        <v>12.89</v>
      </c>
      <c r="S32" s="144" t="s">
        <v>373</v>
      </c>
      <c r="T32" s="137"/>
    </row>
    <row r="33" spans="1:20" ht="30" customHeight="1" x14ac:dyDescent="0.2">
      <c r="A33" s="137" t="s">
        <v>3470</v>
      </c>
      <c r="B33" s="137" t="s">
        <v>3527</v>
      </c>
      <c r="C33" s="182" t="s">
        <v>3528</v>
      </c>
      <c r="D33" s="182" t="s">
        <v>24</v>
      </c>
      <c r="E33" s="183">
        <v>19.88</v>
      </c>
      <c r="F33" s="183">
        <v>27.38</v>
      </c>
      <c r="G33" s="184">
        <v>60</v>
      </c>
      <c r="H33" s="185" t="s">
        <v>3529</v>
      </c>
      <c r="I33" s="137">
        <v>110244</v>
      </c>
      <c r="J33" s="137" t="s">
        <v>3487</v>
      </c>
      <c r="K33" s="186">
        <v>95</v>
      </c>
      <c r="L33" s="144" t="s">
        <v>373</v>
      </c>
      <c r="M33" s="144" t="s">
        <v>373</v>
      </c>
      <c r="N33" s="177">
        <v>7.5</v>
      </c>
      <c r="O33" s="147">
        <v>1.8467</v>
      </c>
      <c r="P33" s="148">
        <v>13.85</v>
      </c>
      <c r="Q33" s="153"/>
      <c r="R33" s="148">
        <v>13.85</v>
      </c>
      <c r="S33" s="144" t="s">
        <v>373</v>
      </c>
      <c r="T33" s="137"/>
    </row>
    <row r="34" spans="1:20" ht="30" customHeight="1" x14ac:dyDescent="0.2">
      <c r="A34" s="137" t="s">
        <v>3470</v>
      </c>
      <c r="B34" s="137" t="s">
        <v>3530</v>
      </c>
      <c r="C34" s="182" t="s">
        <v>3531</v>
      </c>
      <c r="D34" s="182" t="s">
        <v>24</v>
      </c>
      <c r="E34" s="183">
        <v>20.440000000000001</v>
      </c>
      <c r="F34" s="183">
        <v>27.84</v>
      </c>
      <c r="G34" s="142">
        <v>60</v>
      </c>
      <c r="H34" s="140" t="s">
        <v>3532</v>
      </c>
      <c r="I34" s="143">
        <v>110244</v>
      </c>
      <c r="J34" s="144" t="s">
        <v>3487</v>
      </c>
      <c r="K34" s="152">
        <v>96</v>
      </c>
      <c r="L34" s="144" t="s">
        <v>373</v>
      </c>
      <c r="M34" s="144" t="s">
        <v>373</v>
      </c>
      <c r="N34" s="177">
        <v>6.98</v>
      </c>
      <c r="O34" s="147">
        <v>1.8467</v>
      </c>
      <c r="P34" s="148">
        <v>12.89</v>
      </c>
      <c r="Q34" s="153"/>
      <c r="R34" s="148">
        <v>12.89</v>
      </c>
      <c r="S34" s="144" t="s">
        <v>373</v>
      </c>
      <c r="T34" s="137"/>
    </row>
    <row r="35" spans="1:20" ht="30" customHeight="1" x14ac:dyDescent="0.2"/>
    <row r="36" spans="1:20" ht="30" customHeight="1" x14ac:dyDescent="0.2"/>
  </sheetData>
  <protectedRanges>
    <protectedRange password="8F60" sqref="S6" name="Calculations_40"/>
  </protectedRanges>
  <conditionalFormatting sqref="C4:C6">
    <cfRule type="duplicateValues" dxfId="320" priority="3"/>
  </conditionalFormatting>
  <conditionalFormatting sqref="D4:D6">
    <cfRule type="duplicateValues" dxfId="319" priority="4"/>
  </conditionalFormatting>
  <conditionalFormatting sqref="D1:D3">
    <cfRule type="duplicateValues" dxfId="318" priority="1"/>
  </conditionalFormatting>
  <conditionalFormatting sqref="E1:E3">
    <cfRule type="duplicateValues" dxfId="317" priority="2"/>
  </conditionalFormatting>
  <pageMargins left="0.7" right="0.7" top="0.25" bottom="0.25" header="0.3" footer="0.3"/>
  <pageSetup paperSize="5" scale="66" fitToHeight="0" orientation="landscape" r:id="rId1"/>
  <rowBreaks count="1" manualBreakCount="1">
    <brk id="28" max="19" man="1"/>
  </rowBreaks>
  <legacyDrawing r:id="rId2"/>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4AC56F-FE04-456C-B905-97E41C471B0D}">
  <dimension ref="A1:T24"/>
  <sheetViews>
    <sheetView workbookViewId="0">
      <pane xSplit="3" ySplit="6" topLeftCell="D7" activePane="bottomRight" state="frozen"/>
      <selection pane="topRight" activeCell="F1" sqref="F1"/>
      <selection pane="bottomLeft" activeCell="A7" sqref="A7"/>
      <selection pane="bottomRight" sqref="A1:XFD1048576"/>
    </sheetView>
  </sheetViews>
  <sheetFormatPr defaultColWidth="9.28515625" defaultRowHeight="12.75" x14ac:dyDescent="0.2"/>
  <cols>
    <col min="1" max="1" width="26.42578125" style="12" bestFit="1" customWidth="1"/>
    <col min="2" max="2" width="49.85546875" style="12" customWidth="1"/>
    <col min="3" max="3" width="15.28515625" style="12" customWidth="1"/>
    <col min="4" max="6" width="10.28515625" style="13" bestFit="1" customWidth="1"/>
    <col min="7" max="7" width="8.42578125" style="13" bestFit="1" customWidth="1"/>
    <col min="8" max="8" width="7.42578125" style="13" bestFit="1" customWidth="1"/>
    <col min="9" max="9" width="9.28515625" style="13"/>
    <col min="10" max="10" width="30.85546875" style="13" bestFit="1" customWidth="1"/>
    <col min="11" max="11" width="20.7109375" style="13" customWidth="1"/>
    <col min="12" max="12" width="19.28515625" style="13" customWidth="1"/>
    <col min="13" max="13" width="17.28515625" style="13" customWidth="1"/>
    <col min="14" max="14" width="10.28515625" style="15" bestFit="1" customWidth="1"/>
    <col min="15" max="16" width="8.5703125" style="14" bestFit="1" customWidth="1"/>
    <col min="17" max="17" width="5.7109375" style="17" customWidth="1"/>
    <col min="18" max="18" width="16" style="14" bestFit="1" customWidth="1"/>
    <col min="19" max="19" width="15.7109375" style="14" bestFit="1" customWidth="1"/>
    <col min="20" max="20" width="19" style="22" bestFit="1" customWidth="1"/>
    <col min="21" max="16384" width="9.28515625" style="12"/>
  </cols>
  <sheetData>
    <row r="1" spans="1:20" s="22" customFormat="1" x14ac:dyDescent="0.2">
      <c r="A1" s="77"/>
      <c r="B1" s="78" t="s">
        <v>41</v>
      </c>
      <c r="C1" s="78"/>
      <c r="D1" s="78"/>
      <c r="E1" s="79"/>
      <c r="F1" s="79"/>
      <c r="G1" s="79"/>
      <c r="H1" s="79"/>
      <c r="I1" s="79"/>
      <c r="J1" s="79"/>
      <c r="K1" s="79"/>
      <c r="L1" s="79"/>
      <c r="M1" s="79"/>
      <c r="N1" s="80"/>
      <c r="O1" s="81"/>
      <c r="P1" s="81"/>
      <c r="Q1" s="82"/>
      <c r="R1" s="83"/>
      <c r="S1" s="84"/>
      <c r="T1" s="77"/>
    </row>
    <row r="2" spans="1:20" s="22" customFormat="1" x14ac:dyDescent="0.2">
      <c r="A2" s="86"/>
      <c r="B2" s="87" t="s">
        <v>40</v>
      </c>
      <c r="C2" s="87"/>
      <c r="D2" s="87"/>
      <c r="E2" s="88"/>
      <c r="F2" s="89"/>
      <c r="G2" s="89"/>
      <c r="H2" s="89"/>
      <c r="I2" s="89"/>
      <c r="J2" s="89"/>
      <c r="K2" s="89"/>
      <c r="L2" s="89"/>
      <c r="M2" s="89"/>
      <c r="N2" s="90"/>
      <c r="O2" s="91"/>
      <c r="P2" s="91"/>
      <c r="Q2" s="92"/>
      <c r="R2" s="93"/>
      <c r="S2" s="94"/>
      <c r="T2" s="86"/>
    </row>
    <row r="3" spans="1:20" s="22" customFormat="1" x14ac:dyDescent="0.2">
      <c r="A3" s="86"/>
      <c r="B3" s="95" t="s">
        <v>0</v>
      </c>
      <c r="C3" s="95"/>
      <c r="D3" s="95"/>
      <c r="E3" s="96"/>
      <c r="F3" s="97"/>
      <c r="G3" s="97"/>
      <c r="H3" s="97"/>
      <c r="I3" s="97"/>
      <c r="J3" s="97"/>
      <c r="K3" s="97"/>
      <c r="L3" s="97"/>
      <c r="M3" s="97"/>
      <c r="N3" s="98"/>
      <c r="O3" s="99"/>
      <c r="P3" s="99"/>
      <c r="Q3" s="100"/>
      <c r="R3" s="101"/>
      <c r="S3" s="94"/>
      <c r="T3" s="86"/>
    </row>
    <row r="4" spans="1:20" s="22" customFormat="1" ht="13.5" thickBot="1" x14ac:dyDescent="0.25">
      <c r="A4" s="86"/>
      <c r="B4" s="95"/>
      <c r="C4" s="95"/>
      <c r="D4" s="96"/>
      <c r="E4" s="97"/>
      <c r="F4" s="97"/>
      <c r="G4" s="97"/>
      <c r="H4" s="97"/>
      <c r="I4" s="97"/>
      <c r="J4" s="97"/>
      <c r="K4" s="97"/>
      <c r="L4" s="97"/>
      <c r="M4" s="97"/>
      <c r="N4" s="98"/>
      <c r="O4" s="99"/>
      <c r="P4" s="99"/>
      <c r="Q4" s="100"/>
      <c r="R4" s="101"/>
      <c r="S4" s="94"/>
      <c r="T4" s="86"/>
    </row>
    <row r="5" spans="1:20" ht="15.75" customHeight="1" thickBot="1" x14ac:dyDescent="0.25">
      <c r="A5" s="26"/>
      <c r="B5" s="102"/>
      <c r="C5" s="103" t="s">
        <v>1</v>
      </c>
      <c r="D5" s="104"/>
      <c r="E5" s="105"/>
      <c r="F5" s="105"/>
      <c r="G5" s="105"/>
      <c r="H5" s="105"/>
      <c r="I5" s="105"/>
      <c r="J5" s="106"/>
      <c r="K5" s="106"/>
      <c r="L5" s="106"/>
      <c r="M5" s="106"/>
      <c r="N5" s="107"/>
      <c r="O5" s="108"/>
      <c r="P5" s="108"/>
      <c r="Q5" s="109"/>
      <c r="R5" s="110" t="s">
        <v>14</v>
      </c>
      <c r="S5" s="111"/>
      <c r="T5" s="443"/>
    </row>
    <row r="6" spans="1:20" ht="64.5" thickBot="1" x14ac:dyDescent="0.25">
      <c r="A6" s="112" t="s">
        <v>3</v>
      </c>
      <c r="B6" s="113" t="s">
        <v>8</v>
      </c>
      <c r="C6" s="114" t="s">
        <v>18</v>
      </c>
      <c r="D6" s="115" t="s">
        <v>9</v>
      </c>
      <c r="E6" s="115" t="s">
        <v>5</v>
      </c>
      <c r="F6" s="115" t="s">
        <v>20</v>
      </c>
      <c r="G6" s="113" t="s">
        <v>37</v>
      </c>
      <c r="H6" s="115" t="s">
        <v>38</v>
      </c>
      <c r="I6" s="116" t="s">
        <v>10</v>
      </c>
      <c r="J6" s="115" t="s">
        <v>11</v>
      </c>
      <c r="K6" s="117" t="s">
        <v>1304</v>
      </c>
      <c r="L6" s="118" t="s">
        <v>1305</v>
      </c>
      <c r="M6" s="117" t="s">
        <v>30</v>
      </c>
      <c r="N6" s="2" t="s">
        <v>27</v>
      </c>
      <c r="O6" s="1" t="s">
        <v>12</v>
      </c>
      <c r="P6" s="1" t="s">
        <v>13</v>
      </c>
      <c r="Q6" s="119"/>
      <c r="R6" s="1" t="s">
        <v>16</v>
      </c>
      <c r="S6" s="120" t="s">
        <v>17</v>
      </c>
      <c r="T6" s="444" t="s">
        <v>7</v>
      </c>
    </row>
    <row r="7" spans="1:20" x14ac:dyDescent="0.2">
      <c r="A7" s="12" t="s">
        <v>1306</v>
      </c>
      <c r="B7" s="12" t="s">
        <v>1307</v>
      </c>
      <c r="C7" s="12">
        <v>72001</v>
      </c>
      <c r="D7" s="13" t="s">
        <v>24</v>
      </c>
      <c r="E7" s="13">
        <v>42.9</v>
      </c>
      <c r="F7" s="13">
        <v>44.55</v>
      </c>
      <c r="G7" s="13">
        <v>176</v>
      </c>
      <c r="H7" s="13">
        <v>3.9</v>
      </c>
      <c r="I7" s="13">
        <v>100113</v>
      </c>
      <c r="J7" s="13" t="s">
        <v>1308</v>
      </c>
      <c r="K7" s="14">
        <v>107.68</v>
      </c>
      <c r="L7" s="14">
        <v>105.68</v>
      </c>
      <c r="N7" s="15">
        <v>34.65</v>
      </c>
      <c r="O7" s="224">
        <v>0.4526</v>
      </c>
      <c r="P7" s="14">
        <v>15.682589999999999</v>
      </c>
      <c r="R7" s="14">
        <v>15.682589999999999</v>
      </c>
      <c r="T7" s="22" t="s">
        <v>1309</v>
      </c>
    </row>
    <row r="8" spans="1:20" x14ac:dyDescent="0.2">
      <c r="A8" s="12" t="s">
        <v>1306</v>
      </c>
      <c r="B8" s="12" t="s">
        <v>1310</v>
      </c>
      <c r="C8" s="12">
        <v>72002</v>
      </c>
      <c r="D8" s="13" t="s">
        <v>24</v>
      </c>
      <c r="E8" s="13">
        <v>40</v>
      </c>
      <c r="F8" s="13">
        <v>42.38</v>
      </c>
      <c r="G8" s="13">
        <v>234</v>
      </c>
      <c r="H8" s="13">
        <v>2.73</v>
      </c>
      <c r="I8" s="13">
        <v>100113</v>
      </c>
      <c r="J8" s="13" t="s">
        <v>1308</v>
      </c>
      <c r="K8" s="14">
        <v>107.91</v>
      </c>
      <c r="L8" s="14">
        <v>105.91</v>
      </c>
      <c r="N8" s="15">
        <v>46.21</v>
      </c>
      <c r="O8" s="224">
        <v>0.4526</v>
      </c>
      <c r="P8" s="14">
        <v>20.914646000000001</v>
      </c>
      <c r="R8" s="14">
        <v>20.914646000000001</v>
      </c>
      <c r="T8" s="22" t="s">
        <v>1309</v>
      </c>
    </row>
    <row r="9" spans="1:20" x14ac:dyDescent="0.2">
      <c r="A9" s="12" t="s">
        <v>1306</v>
      </c>
      <c r="B9" s="12" t="s">
        <v>1311</v>
      </c>
      <c r="C9" s="12">
        <v>72003</v>
      </c>
      <c r="D9" s="13" t="s">
        <v>24</v>
      </c>
      <c r="E9" s="13">
        <v>42.9</v>
      </c>
      <c r="F9" s="13">
        <v>44.55</v>
      </c>
      <c r="G9" s="13">
        <v>176</v>
      </c>
      <c r="H9" s="13">
        <v>3.9</v>
      </c>
      <c r="I9" s="13">
        <v>100113</v>
      </c>
      <c r="J9" s="13" t="s">
        <v>1308</v>
      </c>
      <c r="K9" s="14">
        <v>107.68</v>
      </c>
      <c r="L9" s="14">
        <v>105.68</v>
      </c>
      <c r="N9" s="15">
        <v>34.65</v>
      </c>
      <c r="O9" s="224">
        <v>0.4526</v>
      </c>
      <c r="P9" s="14">
        <v>15.682589999999999</v>
      </c>
      <c r="R9" s="14">
        <v>15.682589999999999</v>
      </c>
      <c r="T9" s="22" t="s">
        <v>1309</v>
      </c>
    </row>
    <row r="10" spans="1:20" x14ac:dyDescent="0.2">
      <c r="A10" s="12" t="s">
        <v>1306</v>
      </c>
      <c r="B10" s="12" t="s">
        <v>1312</v>
      </c>
      <c r="C10" s="12">
        <v>72005</v>
      </c>
      <c r="D10" s="13" t="s">
        <v>24</v>
      </c>
      <c r="E10" s="13">
        <v>42.9</v>
      </c>
      <c r="F10" s="13">
        <v>44.55</v>
      </c>
      <c r="G10" s="13">
        <v>176</v>
      </c>
      <c r="H10" s="13">
        <v>3.9</v>
      </c>
      <c r="I10" s="13">
        <v>100113</v>
      </c>
      <c r="J10" s="13" t="s">
        <v>1308</v>
      </c>
      <c r="K10" s="14">
        <v>112.68</v>
      </c>
      <c r="L10" s="14">
        <v>110.68</v>
      </c>
      <c r="N10" s="15">
        <v>34.65</v>
      </c>
      <c r="O10" s="224">
        <v>0.4526</v>
      </c>
      <c r="P10" s="14">
        <v>15.682589999999999</v>
      </c>
      <c r="R10" s="14">
        <v>15.682589999999999</v>
      </c>
      <c r="T10" s="22" t="s">
        <v>1309</v>
      </c>
    </row>
    <row r="11" spans="1:20" x14ac:dyDescent="0.2">
      <c r="A11" s="12" t="s">
        <v>1306</v>
      </c>
      <c r="B11" s="12" t="s">
        <v>1313</v>
      </c>
      <c r="C11" s="12">
        <v>72013</v>
      </c>
      <c r="D11" s="13" t="s">
        <v>24</v>
      </c>
      <c r="E11" s="13">
        <v>42.9</v>
      </c>
      <c r="F11" s="13">
        <v>44.55</v>
      </c>
      <c r="G11" s="13">
        <v>176</v>
      </c>
      <c r="H11" s="13">
        <v>3.9</v>
      </c>
      <c r="I11" s="13">
        <v>100113</v>
      </c>
      <c r="J11" s="13" t="s">
        <v>1308</v>
      </c>
      <c r="K11" s="14">
        <v>112.68</v>
      </c>
      <c r="L11" s="14">
        <v>110.68</v>
      </c>
      <c r="N11" s="15">
        <v>34.65</v>
      </c>
      <c r="O11" s="224">
        <v>0.4526</v>
      </c>
      <c r="P11" s="14">
        <v>15.682589999999999</v>
      </c>
      <c r="R11" s="14">
        <v>15.682589999999999</v>
      </c>
      <c r="T11" s="22" t="s">
        <v>1309</v>
      </c>
    </row>
    <row r="12" spans="1:20" x14ac:dyDescent="0.2">
      <c r="A12" s="12" t="s">
        <v>1306</v>
      </c>
      <c r="B12" s="12" t="s">
        <v>1314</v>
      </c>
      <c r="C12" s="12">
        <v>73001</v>
      </c>
      <c r="D12" s="13" t="s">
        <v>24</v>
      </c>
      <c r="E12" s="13">
        <v>42.9</v>
      </c>
      <c r="F12" s="13">
        <v>44.55</v>
      </c>
      <c r="G12" s="13">
        <v>240</v>
      </c>
      <c r="H12" s="13">
        <v>2.85</v>
      </c>
      <c r="I12" s="13">
        <v>100113</v>
      </c>
      <c r="J12" s="13" t="s">
        <v>1308</v>
      </c>
      <c r="K12" s="14">
        <v>121.81</v>
      </c>
      <c r="L12" s="14">
        <v>119.81</v>
      </c>
      <c r="N12" s="15">
        <v>45.98</v>
      </c>
      <c r="O12" s="224">
        <v>0.4526</v>
      </c>
      <c r="P12" s="14">
        <v>20.810547999999997</v>
      </c>
      <c r="R12" s="14">
        <v>20.810547999999997</v>
      </c>
      <c r="T12" s="22" t="s">
        <v>1309</v>
      </c>
    </row>
    <row r="13" spans="1:20" x14ac:dyDescent="0.2">
      <c r="A13" s="12" t="s">
        <v>1306</v>
      </c>
      <c r="B13" s="12" t="s">
        <v>1315</v>
      </c>
      <c r="C13" s="12">
        <v>73002</v>
      </c>
      <c r="D13" s="13" t="s">
        <v>24</v>
      </c>
      <c r="E13" s="13">
        <v>42.9</v>
      </c>
      <c r="F13" s="13">
        <v>44.55</v>
      </c>
      <c r="G13" s="13">
        <v>240</v>
      </c>
      <c r="H13" s="13">
        <v>2.85</v>
      </c>
      <c r="I13" s="13">
        <v>100113</v>
      </c>
      <c r="J13" s="13" t="s">
        <v>1308</v>
      </c>
      <c r="K13" s="14">
        <v>121.81</v>
      </c>
      <c r="L13" s="14">
        <v>119.81</v>
      </c>
      <c r="N13" s="15">
        <v>45.98</v>
      </c>
      <c r="O13" s="224">
        <v>0.4526</v>
      </c>
      <c r="P13" s="14">
        <v>20.810547999999997</v>
      </c>
      <c r="R13" s="14">
        <v>20.810547999999997</v>
      </c>
      <c r="T13" s="22" t="s">
        <v>1309</v>
      </c>
    </row>
    <row r="14" spans="1:20" x14ac:dyDescent="0.2">
      <c r="A14" s="12" t="s">
        <v>1306</v>
      </c>
      <c r="B14" s="12" t="s">
        <v>1316</v>
      </c>
      <c r="C14" s="12">
        <v>73004</v>
      </c>
      <c r="D14" s="13" t="s">
        <v>24</v>
      </c>
      <c r="E14" s="13">
        <v>42.9</v>
      </c>
      <c r="F14" s="13">
        <v>44.55</v>
      </c>
      <c r="G14" s="13">
        <v>240</v>
      </c>
      <c r="H14" s="13">
        <v>2.85</v>
      </c>
      <c r="I14" s="13">
        <v>100113</v>
      </c>
      <c r="J14" s="13" t="s">
        <v>1308</v>
      </c>
      <c r="K14" s="14">
        <v>121.81</v>
      </c>
      <c r="L14" s="14">
        <v>119.81</v>
      </c>
      <c r="N14" s="15">
        <v>45.98</v>
      </c>
      <c r="O14" s="224">
        <v>0.4526</v>
      </c>
      <c r="P14" s="14">
        <v>20.810547999999997</v>
      </c>
      <c r="R14" s="14">
        <v>20.810547999999997</v>
      </c>
      <c r="T14" s="22" t="s">
        <v>1309</v>
      </c>
    </row>
    <row r="15" spans="1:20" x14ac:dyDescent="0.2">
      <c r="A15" s="12" t="s">
        <v>1306</v>
      </c>
      <c r="B15" s="12" t="s">
        <v>1317</v>
      </c>
      <c r="C15" s="12">
        <v>74002</v>
      </c>
      <c r="D15" s="13" t="s">
        <v>24</v>
      </c>
      <c r="E15" s="13">
        <v>38</v>
      </c>
      <c r="F15" s="13">
        <v>40.200000000000003</v>
      </c>
      <c r="G15" s="13">
        <v>298</v>
      </c>
      <c r="H15" s="13">
        <v>2.04</v>
      </c>
      <c r="I15" s="13">
        <v>100156</v>
      </c>
      <c r="J15" s="22" t="s">
        <v>1318</v>
      </c>
      <c r="K15" s="14">
        <v>361.03</v>
      </c>
      <c r="L15" s="14">
        <v>359.03</v>
      </c>
      <c r="N15" s="15">
        <v>47.83</v>
      </c>
      <c r="O15" s="224">
        <v>5.0185000000000004</v>
      </c>
      <c r="P15" s="14">
        <v>240.03485500000002</v>
      </c>
      <c r="R15" s="14">
        <v>240.03485500000002</v>
      </c>
      <c r="T15" s="22" t="s">
        <v>1309</v>
      </c>
    </row>
    <row r="16" spans="1:20" x14ac:dyDescent="0.2">
      <c r="A16" s="12" t="s">
        <v>1306</v>
      </c>
      <c r="B16" s="12" t="s">
        <v>1319</v>
      </c>
      <c r="C16" s="12">
        <v>74001</v>
      </c>
      <c r="D16" s="13" t="s">
        <v>24</v>
      </c>
      <c r="E16" s="13">
        <v>40.090000000000003</v>
      </c>
      <c r="F16" s="13">
        <v>42.29</v>
      </c>
      <c r="G16" s="13">
        <v>152</v>
      </c>
      <c r="H16" s="13">
        <v>4.22</v>
      </c>
      <c r="I16" s="13">
        <v>100156</v>
      </c>
      <c r="J16" s="22" t="s">
        <v>1318</v>
      </c>
      <c r="K16" s="14">
        <v>278.16999999999996</v>
      </c>
      <c r="L16" s="14">
        <v>276.17</v>
      </c>
      <c r="N16" s="15">
        <v>30.62</v>
      </c>
      <c r="O16" s="224">
        <v>5.0185000000000004</v>
      </c>
      <c r="P16" s="14">
        <v>153.66647</v>
      </c>
      <c r="R16" s="14">
        <v>153.66647</v>
      </c>
      <c r="T16" s="22" t="s">
        <v>1309</v>
      </c>
    </row>
    <row r="17" spans="1:20" x14ac:dyDescent="0.2">
      <c r="A17" s="12" t="s">
        <v>1306</v>
      </c>
      <c r="B17" s="12" t="s">
        <v>1320</v>
      </c>
      <c r="C17" s="12">
        <v>74003</v>
      </c>
      <c r="D17" s="13" t="s">
        <v>24</v>
      </c>
      <c r="E17" s="13">
        <v>40.090000000000003</v>
      </c>
      <c r="F17" s="13">
        <v>42.29</v>
      </c>
      <c r="G17" s="13">
        <v>152</v>
      </c>
      <c r="H17" s="13">
        <v>4.22</v>
      </c>
      <c r="I17" s="13">
        <v>100156</v>
      </c>
      <c r="J17" s="22" t="s">
        <v>1318</v>
      </c>
      <c r="K17" s="14">
        <v>278.16999999999996</v>
      </c>
      <c r="L17" s="14">
        <v>276.17</v>
      </c>
      <c r="N17" s="15">
        <v>30.62</v>
      </c>
      <c r="O17" s="224">
        <v>5.0185000000000004</v>
      </c>
      <c r="P17" s="14">
        <v>153.66647</v>
      </c>
      <c r="R17" s="14">
        <v>153.66647</v>
      </c>
      <c r="T17" s="22" t="s">
        <v>1309</v>
      </c>
    </row>
    <row r="18" spans="1:20" x14ac:dyDescent="0.2">
      <c r="A18" s="12" t="s">
        <v>1306</v>
      </c>
      <c r="B18" s="12" t="s">
        <v>1321</v>
      </c>
      <c r="C18" s="12">
        <v>74005</v>
      </c>
      <c r="D18" s="13" t="s">
        <v>24</v>
      </c>
      <c r="E18" s="13">
        <v>40.090000000000003</v>
      </c>
      <c r="F18" s="13">
        <v>42.29</v>
      </c>
      <c r="G18" s="13">
        <v>152</v>
      </c>
      <c r="H18" s="13">
        <v>4.22</v>
      </c>
      <c r="I18" s="13">
        <v>100156</v>
      </c>
      <c r="J18" s="22" t="s">
        <v>1322</v>
      </c>
      <c r="K18" s="14">
        <v>278.16999999999996</v>
      </c>
      <c r="L18" s="14">
        <v>276.17</v>
      </c>
      <c r="N18" s="15">
        <v>30.62</v>
      </c>
      <c r="O18" s="224">
        <v>5.0185000000000004</v>
      </c>
      <c r="P18" s="14">
        <v>153.66647</v>
      </c>
      <c r="R18" s="14">
        <v>153.66647</v>
      </c>
      <c r="T18" s="22" t="s">
        <v>1309</v>
      </c>
    </row>
    <row r="19" spans="1:20" x14ac:dyDescent="0.2">
      <c r="A19" s="12" t="s">
        <v>1306</v>
      </c>
      <c r="B19" s="12" t="s">
        <v>1323</v>
      </c>
      <c r="C19" s="12">
        <v>470456</v>
      </c>
      <c r="D19" s="13" t="s">
        <v>24</v>
      </c>
      <c r="E19" s="13">
        <v>27</v>
      </c>
      <c r="F19" s="13">
        <v>29</v>
      </c>
      <c r="G19" s="13">
        <v>96</v>
      </c>
      <c r="H19" s="13">
        <v>4.5</v>
      </c>
      <c r="I19" s="13">
        <v>100103</v>
      </c>
      <c r="J19" s="13" t="s">
        <v>1324</v>
      </c>
      <c r="K19" s="14">
        <v>123.27</v>
      </c>
      <c r="L19" s="14">
        <v>122.27</v>
      </c>
      <c r="N19" s="15">
        <v>16.2</v>
      </c>
      <c r="O19" s="224">
        <v>0.92700000000000005</v>
      </c>
      <c r="P19" s="14">
        <v>15.0174</v>
      </c>
      <c r="R19" s="14">
        <v>15.0174</v>
      </c>
      <c r="T19" s="22" t="s">
        <v>1309</v>
      </c>
    </row>
    <row r="20" spans="1:20" x14ac:dyDescent="0.2">
      <c r="A20" s="12" t="s">
        <v>1306</v>
      </c>
      <c r="B20" s="12" t="s">
        <v>1325</v>
      </c>
      <c r="C20" s="12">
        <v>470457</v>
      </c>
      <c r="D20" s="13" t="s">
        <v>24</v>
      </c>
      <c r="E20" s="13">
        <v>27</v>
      </c>
      <c r="F20" s="13">
        <v>29</v>
      </c>
      <c r="G20" s="13">
        <v>96</v>
      </c>
      <c r="H20" s="13">
        <v>4.5</v>
      </c>
      <c r="I20" s="13">
        <v>100103</v>
      </c>
      <c r="J20" s="13" t="s">
        <v>1324</v>
      </c>
      <c r="K20" s="14">
        <v>126.27</v>
      </c>
      <c r="L20" s="14">
        <v>125.27</v>
      </c>
      <c r="N20" s="15">
        <v>16.2</v>
      </c>
      <c r="O20" s="224">
        <v>0.92700000000000005</v>
      </c>
      <c r="P20" s="14">
        <v>15.0174</v>
      </c>
      <c r="R20" s="14">
        <v>15.0174</v>
      </c>
      <c r="T20" s="22" t="s">
        <v>1309</v>
      </c>
    </row>
    <row r="21" spans="1:20" x14ac:dyDescent="0.2">
      <c r="A21" s="12" t="s">
        <v>1306</v>
      </c>
      <c r="B21" s="12" t="s">
        <v>1326</v>
      </c>
      <c r="C21" s="12">
        <v>471005</v>
      </c>
      <c r="D21" s="13" t="s">
        <v>24</v>
      </c>
      <c r="E21" s="13">
        <v>30</v>
      </c>
      <c r="F21" s="13">
        <v>32</v>
      </c>
      <c r="G21" s="13">
        <v>192</v>
      </c>
      <c r="H21" s="13">
        <v>2.5</v>
      </c>
      <c r="I21" s="13">
        <v>100103</v>
      </c>
      <c r="J21" s="13" t="s">
        <v>1324</v>
      </c>
      <c r="K21" s="14">
        <v>144.04</v>
      </c>
      <c r="L21" s="14">
        <v>143.04</v>
      </c>
      <c r="N21" s="15">
        <v>11.92</v>
      </c>
      <c r="O21" s="224">
        <v>0.92700000000000005</v>
      </c>
      <c r="P21" s="14">
        <v>11.04</v>
      </c>
      <c r="R21" s="14">
        <v>11.04</v>
      </c>
      <c r="T21" s="22" t="s">
        <v>1309</v>
      </c>
    </row>
    <row r="22" spans="1:20" x14ac:dyDescent="0.2">
      <c r="A22" s="12" t="s">
        <v>1306</v>
      </c>
      <c r="B22" s="12" t="s">
        <v>1327</v>
      </c>
      <c r="C22" s="12">
        <v>470490</v>
      </c>
      <c r="D22" s="13" t="s">
        <v>24</v>
      </c>
      <c r="E22" s="13">
        <v>37</v>
      </c>
      <c r="F22" s="13">
        <v>38.6</v>
      </c>
      <c r="G22" s="13">
        <v>293</v>
      </c>
      <c r="H22" s="13">
        <v>2.02</v>
      </c>
      <c r="I22" s="13">
        <v>100103</v>
      </c>
      <c r="J22" s="13" t="s">
        <v>1324</v>
      </c>
      <c r="K22" s="14">
        <v>161.72</v>
      </c>
      <c r="L22" s="14">
        <v>160.72</v>
      </c>
      <c r="N22" s="15">
        <v>52.56</v>
      </c>
      <c r="O22" s="224">
        <v>0.92700000000000005</v>
      </c>
      <c r="P22" s="14">
        <v>48.723120000000002</v>
      </c>
      <c r="R22" s="14">
        <v>48.723120000000002</v>
      </c>
      <c r="T22" s="22" t="s">
        <v>1309</v>
      </c>
    </row>
    <row r="23" spans="1:20" x14ac:dyDescent="0.2">
      <c r="A23" s="12" t="s">
        <v>1306</v>
      </c>
      <c r="B23" s="12" t="s">
        <v>1328</v>
      </c>
      <c r="C23" s="12">
        <v>470495</v>
      </c>
      <c r="D23" s="13" t="s">
        <v>24</v>
      </c>
      <c r="E23" s="13">
        <v>36</v>
      </c>
      <c r="F23" s="13">
        <v>37.6</v>
      </c>
      <c r="G23" s="13">
        <v>244</v>
      </c>
      <c r="H23" s="13">
        <v>2.36</v>
      </c>
      <c r="I23" s="13">
        <v>100156</v>
      </c>
      <c r="J23" s="22" t="s">
        <v>1318</v>
      </c>
      <c r="K23" s="14">
        <v>291.37</v>
      </c>
      <c r="L23" s="14">
        <v>290.37</v>
      </c>
      <c r="N23" s="15">
        <v>41.72</v>
      </c>
      <c r="O23" s="224">
        <v>5.0185000000000004</v>
      </c>
      <c r="P23" s="14">
        <v>209.37182000000001</v>
      </c>
      <c r="R23" s="14">
        <v>209.37182000000001</v>
      </c>
      <c r="T23" s="22" t="s">
        <v>1309</v>
      </c>
    </row>
    <row r="24" spans="1:20" x14ac:dyDescent="0.2">
      <c r="A24" s="12" t="s">
        <v>1306</v>
      </c>
      <c r="B24" s="12" t="s">
        <v>1329</v>
      </c>
      <c r="C24" s="12">
        <v>471045</v>
      </c>
      <c r="D24" s="13" t="s">
        <v>24</v>
      </c>
      <c r="E24" s="13">
        <v>40.159999999999997</v>
      </c>
      <c r="F24" s="13">
        <v>42.06</v>
      </c>
      <c r="G24" s="13">
        <v>253</v>
      </c>
      <c r="H24" s="13">
        <v>2.54</v>
      </c>
      <c r="I24" s="13">
        <v>100103</v>
      </c>
      <c r="J24" s="13" t="s">
        <v>1324</v>
      </c>
      <c r="K24" s="14">
        <v>168.14</v>
      </c>
      <c r="L24" s="14">
        <v>166.14</v>
      </c>
      <c r="N24" s="15">
        <v>45.46</v>
      </c>
      <c r="O24" s="224">
        <v>0.92700000000000005</v>
      </c>
      <c r="P24" s="14">
        <v>42.141420000000004</v>
      </c>
      <c r="R24" s="14">
        <v>42.141420000000004</v>
      </c>
      <c r="T24" s="22" t="s">
        <v>1309</v>
      </c>
    </row>
  </sheetData>
  <protectedRanges>
    <protectedRange password="8F60" sqref="S6" name="Calculations_40"/>
  </protectedRanges>
  <conditionalFormatting sqref="C4:C6">
    <cfRule type="duplicateValues" dxfId="173" priority="3"/>
  </conditionalFormatting>
  <conditionalFormatting sqref="D4:D6">
    <cfRule type="duplicateValues" dxfId="172" priority="4"/>
  </conditionalFormatting>
  <conditionalFormatting sqref="D1:D3">
    <cfRule type="duplicateValues" dxfId="171" priority="1"/>
  </conditionalFormatting>
  <conditionalFormatting sqref="E1:E3">
    <cfRule type="duplicateValues" dxfId="170" priority="2"/>
  </conditionalFormatting>
  <pageMargins left="0.7" right="0.7" top="0.75" bottom="0.75" header="0.3" footer="0.3"/>
  <pageSetup orientation="portrait" r:id="rId1"/>
  <legacyDrawing r:id="rId2"/>
</worksheet>
</file>

<file path=xl/worksheets/sheet4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688E4A-D1B7-444F-A977-EC5FA0922840}">
  <dimension ref="A1:AA32"/>
  <sheetViews>
    <sheetView zoomScaleNormal="100" workbookViewId="0">
      <pane xSplit="4" ySplit="6" topLeftCell="E7" activePane="bottomRight" state="frozen"/>
      <selection pane="topRight" activeCell="F1" sqref="F1"/>
      <selection pane="bottomLeft" activeCell="A7" sqref="A7"/>
      <selection pane="bottomRight" activeCell="B15" sqref="B15"/>
    </sheetView>
  </sheetViews>
  <sheetFormatPr defaultColWidth="9.28515625" defaultRowHeight="12.75" x14ac:dyDescent="0.2"/>
  <cols>
    <col min="1" max="1" width="26.42578125" style="12" bestFit="1" customWidth="1"/>
    <col min="2" max="2" width="49.85546875" style="12" customWidth="1"/>
    <col min="3" max="3" width="13.28515625" style="12" bestFit="1" customWidth="1"/>
    <col min="4" max="4" width="13" style="12" customWidth="1"/>
    <col min="5" max="5" width="9.28515625" style="13"/>
    <col min="6" max="6" width="10.42578125" style="13" customWidth="1"/>
    <col min="7" max="7" width="12" style="13" customWidth="1"/>
    <col min="8" max="10" width="9.28515625" style="13"/>
    <col min="11" max="11" width="30.85546875" style="22" bestFit="1" customWidth="1"/>
    <col min="12" max="12" width="12" style="13" customWidth="1"/>
    <col min="13" max="14" width="9.28515625" style="14"/>
    <col min="15" max="15" width="3.7109375" style="17" customWidth="1"/>
    <col min="16" max="16" width="17.7109375" style="14" customWidth="1"/>
    <col min="17" max="18" width="19.28515625" style="14" customWidth="1"/>
    <col min="19" max="19" width="14" style="13" customWidth="1"/>
    <col min="20" max="22" width="9.28515625" style="13"/>
    <col min="23" max="23" width="21.5703125" style="14" customWidth="1"/>
    <col min="24" max="24" width="22.28515625" style="14" customWidth="1"/>
    <col min="25" max="25" width="22.7109375" style="14" customWidth="1"/>
    <col min="26" max="26" width="12.5703125" style="14" customWidth="1"/>
    <col min="27" max="27" width="19" style="22" bestFit="1" customWidth="1"/>
    <col min="28" max="16384" width="9.28515625" style="12"/>
  </cols>
  <sheetData>
    <row r="1" spans="1:27" s="22" customFormat="1" x14ac:dyDescent="0.2">
      <c r="A1" s="77"/>
      <c r="B1" s="78" t="s">
        <v>41</v>
      </c>
      <c r="C1" s="78"/>
      <c r="D1" s="78"/>
      <c r="E1" s="79"/>
      <c r="F1" s="79"/>
      <c r="G1" s="79"/>
      <c r="H1" s="79"/>
      <c r="I1" s="79"/>
      <c r="J1" s="79"/>
      <c r="K1" s="78"/>
      <c r="L1" s="79"/>
      <c r="M1" s="81"/>
      <c r="N1" s="81"/>
      <c r="O1" s="82"/>
      <c r="P1" s="81"/>
      <c r="Q1" s="83"/>
      <c r="R1" s="83"/>
      <c r="S1" s="79"/>
      <c r="T1" s="79"/>
      <c r="U1" s="79"/>
      <c r="V1" s="79"/>
      <c r="W1" s="81"/>
      <c r="X1" s="81"/>
      <c r="Y1" s="81"/>
      <c r="Z1" s="84"/>
      <c r="AA1" s="77"/>
    </row>
    <row r="2" spans="1:27" s="22" customFormat="1" x14ac:dyDescent="0.2">
      <c r="A2" s="86"/>
      <c r="B2" s="87" t="s">
        <v>40</v>
      </c>
      <c r="C2" s="87"/>
      <c r="D2" s="87"/>
      <c r="E2" s="88"/>
      <c r="F2" s="89"/>
      <c r="G2" s="89"/>
      <c r="H2" s="89"/>
      <c r="I2" s="89"/>
      <c r="J2" s="89"/>
      <c r="K2" s="87"/>
      <c r="L2" s="89"/>
      <c r="M2" s="91"/>
      <c r="N2" s="91"/>
      <c r="O2" s="92"/>
      <c r="P2" s="91"/>
      <c r="Q2" s="93"/>
      <c r="R2" s="93"/>
      <c r="S2" s="89"/>
      <c r="T2" s="88"/>
      <c r="U2" s="89"/>
      <c r="V2" s="89"/>
      <c r="W2" s="91"/>
      <c r="X2" s="91"/>
      <c r="Y2" s="91"/>
      <c r="Z2" s="94"/>
      <c r="AA2" s="86"/>
    </row>
    <row r="3" spans="1:27" s="22" customFormat="1" x14ac:dyDescent="0.2">
      <c r="A3" s="86"/>
      <c r="B3" s="95" t="s">
        <v>0</v>
      </c>
      <c r="C3" s="95"/>
      <c r="D3" s="95"/>
      <c r="E3" s="96"/>
      <c r="F3" s="97"/>
      <c r="G3" s="97"/>
      <c r="H3" s="97"/>
      <c r="I3" s="97"/>
      <c r="J3" s="97"/>
      <c r="K3" s="95"/>
      <c r="L3" s="97"/>
      <c r="M3" s="99"/>
      <c r="N3" s="99"/>
      <c r="O3" s="100"/>
      <c r="P3" s="99"/>
      <c r="Q3" s="101"/>
      <c r="R3" s="101"/>
      <c r="S3" s="97"/>
      <c r="T3" s="126"/>
      <c r="U3" s="97"/>
      <c r="V3" s="97"/>
      <c r="W3" s="99"/>
      <c r="X3" s="99"/>
      <c r="Y3" s="99"/>
      <c r="Z3" s="94"/>
      <c r="AA3" s="86"/>
    </row>
    <row r="4" spans="1:27" s="22" customFormat="1" ht="13.5" thickBot="1" x14ac:dyDescent="0.25">
      <c r="A4" s="86"/>
      <c r="C4" s="95"/>
      <c r="D4" s="95"/>
      <c r="E4" s="96"/>
      <c r="F4" s="97"/>
      <c r="G4" s="97"/>
      <c r="H4" s="97"/>
      <c r="I4" s="97"/>
      <c r="J4" s="97"/>
      <c r="K4" s="95"/>
      <c r="L4" s="97"/>
      <c r="M4" s="99"/>
      <c r="N4" s="99"/>
      <c r="O4" s="100"/>
      <c r="P4" s="99"/>
      <c r="Q4" s="101"/>
      <c r="R4" s="101"/>
      <c r="S4" s="97"/>
      <c r="T4" s="96"/>
      <c r="U4" s="97"/>
      <c r="V4" s="97"/>
      <c r="W4" s="99"/>
      <c r="X4" s="99"/>
      <c r="Y4" s="99"/>
      <c r="Z4" s="94"/>
      <c r="AA4" s="86"/>
    </row>
    <row r="5" spans="1:27" ht="15.75" customHeight="1" thickBot="1" x14ac:dyDescent="0.25">
      <c r="A5" s="26"/>
      <c r="B5" s="102"/>
      <c r="C5" s="102"/>
      <c r="D5" s="127" t="s">
        <v>1</v>
      </c>
      <c r="E5" s="104"/>
      <c r="F5" s="105"/>
      <c r="G5" s="105"/>
      <c r="H5" s="105"/>
      <c r="I5" s="105"/>
      <c r="J5" s="105"/>
      <c r="K5" s="445"/>
      <c r="L5" s="104"/>
      <c r="M5" s="108"/>
      <c r="N5" s="108"/>
      <c r="O5" s="109"/>
      <c r="P5" s="128" t="s">
        <v>19</v>
      </c>
      <c r="Q5" s="129"/>
      <c r="R5" s="130"/>
      <c r="S5" s="131" t="s">
        <v>2</v>
      </c>
      <c r="T5" s="132"/>
      <c r="U5" s="133"/>
      <c r="V5" s="133"/>
      <c r="W5" s="134"/>
      <c r="X5" s="134"/>
      <c r="Y5" s="135"/>
      <c r="Z5" s="111"/>
      <c r="AA5" s="443"/>
    </row>
    <row r="6" spans="1:27" ht="64.5" thickBot="1" x14ac:dyDescent="0.25">
      <c r="A6" s="112" t="s">
        <v>3</v>
      </c>
      <c r="B6" s="113" t="s">
        <v>8</v>
      </c>
      <c r="C6" s="113" t="s">
        <v>4</v>
      </c>
      <c r="D6" s="114" t="s">
        <v>18</v>
      </c>
      <c r="E6" s="115" t="s">
        <v>9</v>
      </c>
      <c r="F6" s="115" t="s">
        <v>5</v>
      </c>
      <c r="G6" s="115" t="s">
        <v>6</v>
      </c>
      <c r="H6" s="113" t="s">
        <v>37</v>
      </c>
      <c r="I6" s="115" t="s">
        <v>38</v>
      </c>
      <c r="J6" s="116" t="s">
        <v>10</v>
      </c>
      <c r="K6" s="446" t="s">
        <v>11</v>
      </c>
      <c r="L6" s="136" t="s">
        <v>27</v>
      </c>
      <c r="M6" s="1" t="s">
        <v>12</v>
      </c>
      <c r="N6" s="1" t="s">
        <v>13</v>
      </c>
      <c r="O6" s="119"/>
      <c r="P6" s="117" t="s">
        <v>1330</v>
      </c>
      <c r="Q6" s="117" t="s">
        <v>1331</v>
      </c>
      <c r="R6" s="117" t="s">
        <v>33</v>
      </c>
      <c r="S6" s="114" t="s">
        <v>15</v>
      </c>
      <c r="T6" s="115" t="s">
        <v>9</v>
      </c>
      <c r="U6" s="113" t="s">
        <v>39</v>
      </c>
      <c r="V6" s="115" t="s">
        <v>38</v>
      </c>
      <c r="W6" s="117" t="s">
        <v>1332</v>
      </c>
      <c r="X6" s="117" t="s">
        <v>1333</v>
      </c>
      <c r="Y6" s="117" t="s">
        <v>36</v>
      </c>
      <c r="Z6" s="120" t="s">
        <v>17</v>
      </c>
      <c r="AA6" s="444" t="s">
        <v>7</v>
      </c>
    </row>
    <row r="7" spans="1:27" x14ac:dyDescent="0.2">
      <c r="A7" s="12" t="s">
        <v>1306</v>
      </c>
      <c r="B7" s="12" t="s">
        <v>1307</v>
      </c>
      <c r="C7" s="12" t="s">
        <v>1334</v>
      </c>
      <c r="D7" s="12">
        <v>72001</v>
      </c>
      <c r="E7" s="13" t="s">
        <v>24</v>
      </c>
      <c r="F7" s="13">
        <v>42.9</v>
      </c>
      <c r="G7" s="13">
        <v>44.55</v>
      </c>
      <c r="H7" s="13">
        <v>176</v>
      </c>
      <c r="I7" s="13">
        <v>3.9</v>
      </c>
      <c r="J7" s="13">
        <v>100113</v>
      </c>
      <c r="K7" s="22" t="s">
        <v>1308</v>
      </c>
      <c r="L7" s="15">
        <v>34.65</v>
      </c>
      <c r="M7" s="16">
        <v>0.4526</v>
      </c>
      <c r="N7" s="14">
        <v>15.682589999999999</v>
      </c>
      <c r="P7" s="14">
        <v>92</v>
      </c>
      <c r="Q7" s="14">
        <v>90</v>
      </c>
      <c r="S7" s="12">
        <v>72001</v>
      </c>
      <c r="T7" s="13" t="s">
        <v>24</v>
      </c>
      <c r="U7" s="13">
        <v>176</v>
      </c>
      <c r="V7" s="13">
        <v>3.9</v>
      </c>
      <c r="W7" s="14">
        <v>107.68</v>
      </c>
      <c r="X7" s="14">
        <v>105.68</v>
      </c>
      <c r="AA7" s="22" t="s">
        <v>1309</v>
      </c>
    </row>
    <row r="8" spans="1:27" x14ac:dyDescent="0.2">
      <c r="A8" s="12" t="s">
        <v>1306</v>
      </c>
      <c r="B8" s="12" t="s">
        <v>1310</v>
      </c>
      <c r="C8" s="12" t="s">
        <v>1334</v>
      </c>
      <c r="D8" s="12">
        <v>72002</v>
      </c>
      <c r="E8" s="13" t="s">
        <v>24</v>
      </c>
      <c r="F8" s="13">
        <v>40</v>
      </c>
      <c r="G8" s="13">
        <v>42.38</v>
      </c>
      <c r="H8" s="13">
        <v>234</v>
      </c>
      <c r="I8" s="13">
        <v>2.73</v>
      </c>
      <c r="J8" s="13">
        <v>100113</v>
      </c>
      <c r="K8" s="22" t="s">
        <v>1308</v>
      </c>
      <c r="L8" s="15">
        <v>46.21</v>
      </c>
      <c r="M8" s="16">
        <v>0.4526</v>
      </c>
      <c r="N8" s="14">
        <v>20.914646000000001</v>
      </c>
      <c r="P8" s="14">
        <v>87</v>
      </c>
      <c r="Q8" s="14">
        <v>85</v>
      </c>
      <c r="S8" s="12">
        <v>72002</v>
      </c>
      <c r="T8" s="13" t="s">
        <v>24</v>
      </c>
      <c r="U8" s="13">
        <v>234</v>
      </c>
      <c r="V8" s="13">
        <v>2.73</v>
      </c>
      <c r="W8" s="14">
        <v>107.91</v>
      </c>
      <c r="X8" s="14">
        <v>105.91</v>
      </c>
      <c r="AA8" s="22" t="s">
        <v>1309</v>
      </c>
    </row>
    <row r="9" spans="1:27" x14ac:dyDescent="0.2">
      <c r="A9" s="12" t="s">
        <v>1306</v>
      </c>
      <c r="B9" s="12" t="s">
        <v>1311</v>
      </c>
      <c r="C9" s="12" t="s">
        <v>1334</v>
      </c>
      <c r="D9" s="12">
        <v>72003</v>
      </c>
      <c r="E9" s="13" t="s">
        <v>24</v>
      </c>
      <c r="F9" s="13">
        <v>42.9</v>
      </c>
      <c r="G9" s="13">
        <v>44.55</v>
      </c>
      <c r="H9" s="13">
        <v>176</v>
      </c>
      <c r="I9" s="13">
        <v>3.9</v>
      </c>
      <c r="J9" s="13">
        <v>100113</v>
      </c>
      <c r="K9" s="22" t="s">
        <v>1308</v>
      </c>
      <c r="L9" s="15">
        <v>34.65</v>
      </c>
      <c r="M9" s="16">
        <v>0.4526</v>
      </c>
      <c r="N9" s="14">
        <v>15.682589999999999</v>
      </c>
      <c r="P9" s="14">
        <v>92</v>
      </c>
      <c r="Q9" s="14">
        <v>90</v>
      </c>
      <c r="S9" s="12">
        <v>72003</v>
      </c>
      <c r="T9" s="13" t="s">
        <v>24</v>
      </c>
      <c r="U9" s="13">
        <v>176</v>
      </c>
      <c r="V9" s="13">
        <v>3.9</v>
      </c>
      <c r="W9" s="14">
        <v>107.68</v>
      </c>
      <c r="X9" s="14">
        <v>105.68</v>
      </c>
      <c r="AA9" s="22" t="s">
        <v>1309</v>
      </c>
    </row>
    <row r="10" spans="1:27" x14ac:dyDescent="0.2">
      <c r="A10" s="12" t="s">
        <v>1306</v>
      </c>
      <c r="B10" s="12" t="s">
        <v>1312</v>
      </c>
      <c r="C10" s="12" t="s">
        <v>1334</v>
      </c>
      <c r="D10" s="12">
        <v>72005</v>
      </c>
      <c r="E10" s="13" t="s">
        <v>24</v>
      </c>
      <c r="F10" s="13">
        <v>42.9</v>
      </c>
      <c r="G10" s="13">
        <v>44.55</v>
      </c>
      <c r="H10" s="13">
        <v>176</v>
      </c>
      <c r="I10" s="13">
        <v>3.9</v>
      </c>
      <c r="J10" s="13">
        <v>100113</v>
      </c>
      <c r="K10" s="22" t="s">
        <v>1308</v>
      </c>
      <c r="L10" s="15">
        <v>34.65</v>
      </c>
      <c r="M10" s="16">
        <v>0.4526</v>
      </c>
      <c r="N10" s="14">
        <v>15.682589999999999</v>
      </c>
      <c r="P10" s="14">
        <v>97</v>
      </c>
      <c r="Q10" s="14">
        <v>95</v>
      </c>
      <c r="S10" s="12">
        <v>72005</v>
      </c>
      <c r="T10" s="13" t="s">
        <v>24</v>
      </c>
      <c r="U10" s="13">
        <v>176</v>
      </c>
      <c r="V10" s="13">
        <v>3.9</v>
      </c>
      <c r="W10" s="14">
        <v>112.68</v>
      </c>
      <c r="X10" s="14">
        <v>110.68</v>
      </c>
      <c r="AA10" s="22" t="s">
        <v>1309</v>
      </c>
    </row>
    <row r="11" spans="1:27" x14ac:dyDescent="0.2">
      <c r="A11" s="12" t="s">
        <v>1306</v>
      </c>
      <c r="B11" s="12" t="s">
        <v>1313</v>
      </c>
      <c r="C11" s="12" t="s">
        <v>1334</v>
      </c>
      <c r="D11" s="12">
        <v>72013</v>
      </c>
      <c r="E11" s="13" t="s">
        <v>24</v>
      </c>
      <c r="F11" s="13">
        <v>42.9</v>
      </c>
      <c r="G11" s="13">
        <v>44.55</v>
      </c>
      <c r="H11" s="13">
        <v>176</v>
      </c>
      <c r="I11" s="13">
        <v>3.9</v>
      </c>
      <c r="J11" s="13">
        <v>100113</v>
      </c>
      <c r="K11" s="22" t="s">
        <v>1308</v>
      </c>
      <c r="L11" s="15">
        <v>34.65</v>
      </c>
      <c r="M11" s="16">
        <v>0.4526</v>
      </c>
      <c r="N11" s="14">
        <v>15.682589999999999</v>
      </c>
      <c r="P11" s="14">
        <v>97</v>
      </c>
      <c r="Q11" s="14">
        <v>95</v>
      </c>
      <c r="S11" s="12">
        <v>72013</v>
      </c>
      <c r="T11" s="13" t="s">
        <v>24</v>
      </c>
      <c r="U11" s="13">
        <v>176</v>
      </c>
      <c r="V11" s="13">
        <v>3.9</v>
      </c>
      <c r="W11" s="14">
        <v>112.68</v>
      </c>
      <c r="X11" s="14">
        <v>110.68</v>
      </c>
      <c r="AA11" s="22" t="s">
        <v>1309</v>
      </c>
    </row>
    <row r="12" spans="1:27" x14ac:dyDescent="0.2">
      <c r="A12" s="12" t="s">
        <v>1306</v>
      </c>
      <c r="B12" s="12" t="s">
        <v>1314</v>
      </c>
      <c r="C12" s="12" t="s">
        <v>1334</v>
      </c>
      <c r="D12" s="12">
        <v>73001</v>
      </c>
      <c r="E12" s="13" t="s">
        <v>24</v>
      </c>
      <c r="F12" s="13">
        <v>42.9</v>
      </c>
      <c r="G12" s="13">
        <v>44.55</v>
      </c>
      <c r="H12" s="13">
        <v>240</v>
      </c>
      <c r="I12" s="13">
        <v>2.85</v>
      </c>
      <c r="J12" s="13">
        <v>100113</v>
      </c>
      <c r="K12" s="22" t="s">
        <v>1308</v>
      </c>
      <c r="L12" s="15">
        <v>45.98</v>
      </c>
      <c r="M12" s="16">
        <v>0.4526</v>
      </c>
      <c r="N12" s="14">
        <v>20.810547999999997</v>
      </c>
      <c r="P12" s="14">
        <v>101</v>
      </c>
      <c r="Q12" s="14">
        <v>99</v>
      </c>
      <c r="S12" s="12">
        <v>73001</v>
      </c>
      <c r="T12" s="13" t="s">
        <v>24</v>
      </c>
      <c r="U12" s="13">
        <v>240</v>
      </c>
      <c r="V12" s="13">
        <v>2.85</v>
      </c>
      <c r="W12" s="14">
        <v>121.81</v>
      </c>
      <c r="X12" s="14">
        <v>119.81</v>
      </c>
      <c r="AA12" s="22" t="s">
        <v>1309</v>
      </c>
    </row>
    <row r="13" spans="1:27" x14ac:dyDescent="0.2">
      <c r="A13" s="12" t="s">
        <v>1306</v>
      </c>
      <c r="B13" s="12" t="s">
        <v>1315</v>
      </c>
      <c r="C13" s="12" t="s">
        <v>1334</v>
      </c>
      <c r="D13" s="12">
        <v>73002</v>
      </c>
      <c r="E13" s="13" t="s">
        <v>24</v>
      </c>
      <c r="F13" s="13">
        <v>42.9</v>
      </c>
      <c r="G13" s="13">
        <v>44.55</v>
      </c>
      <c r="H13" s="13">
        <v>240</v>
      </c>
      <c r="I13" s="13">
        <v>2.85</v>
      </c>
      <c r="J13" s="13">
        <v>100113</v>
      </c>
      <c r="K13" s="22" t="s">
        <v>1308</v>
      </c>
      <c r="L13" s="15">
        <v>45.98</v>
      </c>
      <c r="M13" s="16">
        <v>0.4526</v>
      </c>
      <c r="N13" s="14">
        <v>20.810547999999997</v>
      </c>
      <c r="P13" s="14">
        <v>101</v>
      </c>
      <c r="Q13" s="14">
        <v>99</v>
      </c>
      <c r="S13" s="12">
        <v>73002</v>
      </c>
      <c r="T13" s="13" t="s">
        <v>24</v>
      </c>
      <c r="U13" s="13">
        <v>240</v>
      </c>
      <c r="V13" s="13">
        <v>2.85</v>
      </c>
      <c r="W13" s="14">
        <v>121.81</v>
      </c>
      <c r="X13" s="14">
        <v>119.81</v>
      </c>
      <c r="AA13" s="22" t="s">
        <v>1309</v>
      </c>
    </row>
    <row r="14" spans="1:27" x14ac:dyDescent="0.2">
      <c r="A14" s="12" t="s">
        <v>1306</v>
      </c>
      <c r="B14" s="12" t="s">
        <v>1316</v>
      </c>
      <c r="C14" s="12" t="s">
        <v>1334</v>
      </c>
      <c r="D14" s="12">
        <v>73004</v>
      </c>
      <c r="E14" s="13" t="s">
        <v>24</v>
      </c>
      <c r="F14" s="13">
        <v>42.9</v>
      </c>
      <c r="G14" s="13">
        <v>44.55</v>
      </c>
      <c r="H14" s="13">
        <v>240</v>
      </c>
      <c r="I14" s="13">
        <v>2.85</v>
      </c>
      <c r="J14" s="13">
        <v>100113</v>
      </c>
      <c r="K14" s="22" t="s">
        <v>1308</v>
      </c>
      <c r="L14" s="15">
        <v>45.98</v>
      </c>
      <c r="M14" s="16">
        <v>0.4526</v>
      </c>
      <c r="N14" s="14">
        <v>20.810547999999997</v>
      </c>
      <c r="P14" s="14">
        <v>101</v>
      </c>
      <c r="Q14" s="14">
        <v>99</v>
      </c>
      <c r="S14" s="12">
        <v>73004</v>
      </c>
      <c r="T14" s="13" t="s">
        <v>24</v>
      </c>
      <c r="U14" s="13">
        <v>240</v>
      </c>
      <c r="V14" s="13">
        <v>2.85</v>
      </c>
      <c r="W14" s="14">
        <v>121.81</v>
      </c>
      <c r="X14" s="14">
        <v>119.81</v>
      </c>
      <c r="AA14" s="22" t="s">
        <v>1309</v>
      </c>
    </row>
    <row r="15" spans="1:27" x14ac:dyDescent="0.2">
      <c r="A15" s="12" t="s">
        <v>1306</v>
      </c>
      <c r="B15" s="12" t="s">
        <v>1317</v>
      </c>
      <c r="C15" s="12" t="s">
        <v>23</v>
      </c>
      <c r="D15" s="12">
        <v>74002</v>
      </c>
      <c r="E15" s="13" t="s">
        <v>24</v>
      </c>
      <c r="F15" s="13">
        <v>38</v>
      </c>
      <c r="G15" s="13">
        <v>40.200000000000003</v>
      </c>
      <c r="H15" s="13">
        <v>298</v>
      </c>
      <c r="I15" s="13">
        <v>2.04</v>
      </c>
      <c r="J15" s="13">
        <v>100156</v>
      </c>
      <c r="K15" s="22" t="s">
        <v>1318</v>
      </c>
      <c r="L15" s="15">
        <v>47.83</v>
      </c>
      <c r="M15" s="16">
        <v>5.0185000000000004</v>
      </c>
      <c r="N15" s="14">
        <v>240.03485500000002</v>
      </c>
      <c r="P15" s="14">
        <v>121</v>
      </c>
      <c r="Q15" s="14">
        <v>119</v>
      </c>
      <c r="S15" s="12">
        <v>74002</v>
      </c>
      <c r="T15" s="13" t="s">
        <v>24</v>
      </c>
      <c r="U15" s="13">
        <v>298</v>
      </c>
      <c r="V15" s="13">
        <v>2.04</v>
      </c>
      <c r="W15" s="14">
        <v>361.03</v>
      </c>
      <c r="X15" s="14">
        <v>359.03</v>
      </c>
      <c r="AA15" s="22" t="s">
        <v>1309</v>
      </c>
    </row>
    <row r="16" spans="1:27" x14ac:dyDescent="0.2">
      <c r="A16" s="12" t="s">
        <v>1306</v>
      </c>
      <c r="B16" s="12" t="s">
        <v>1319</v>
      </c>
      <c r="C16" s="12" t="s">
        <v>23</v>
      </c>
      <c r="D16" s="12">
        <v>74001</v>
      </c>
      <c r="E16" s="13" t="s">
        <v>24</v>
      </c>
      <c r="F16" s="13">
        <v>40.090000000000003</v>
      </c>
      <c r="G16" s="13">
        <v>42.29</v>
      </c>
      <c r="H16" s="13">
        <v>152</v>
      </c>
      <c r="I16" s="13">
        <v>4.22</v>
      </c>
      <c r="J16" s="13">
        <v>100156</v>
      </c>
      <c r="K16" s="22" t="s">
        <v>1318</v>
      </c>
      <c r="L16" s="15">
        <v>30.62</v>
      </c>
      <c r="M16" s="16">
        <v>5.0185000000000004</v>
      </c>
      <c r="N16" s="14">
        <v>153.66647</v>
      </c>
      <c r="P16" s="14">
        <v>124.5</v>
      </c>
      <c r="Q16" s="14">
        <v>122.5</v>
      </c>
      <c r="S16" s="12">
        <v>74001</v>
      </c>
      <c r="T16" s="13" t="s">
        <v>24</v>
      </c>
      <c r="U16" s="13">
        <v>152</v>
      </c>
      <c r="V16" s="13">
        <v>4.22</v>
      </c>
      <c r="W16" s="14">
        <v>278.16999999999996</v>
      </c>
      <c r="X16" s="14">
        <v>276.17</v>
      </c>
      <c r="AA16" s="22" t="s">
        <v>1309</v>
      </c>
    </row>
    <row r="17" spans="1:27" x14ac:dyDescent="0.2">
      <c r="A17" s="12" t="s">
        <v>1306</v>
      </c>
      <c r="B17" s="12" t="s">
        <v>1320</v>
      </c>
      <c r="C17" s="12" t="s">
        <v>23</v>
      </c>
      <c r="D17" s="12">
        <v>74003</v>
      </c>
      <c r="E17" s="13" t="s">
        <v>24</v>
      </c>
      <c r="F17" s="13">
        <v>40.090000000000003</v>
      </c>
      <c r="G17" s="13">
        <v>42.29</v>
      </c>
      <c r="H17" s="13">
        <v>152</v>
      </c>
      <c r="I17" s="13">
        <v>4.22</v>
      </c>
      <c r="J17" s="13">
        <v>100156</v>
      </c>
      <c r="K17" s="22" t="s">
        <v>1318</v>
      </c>
      <c r="L17" s="15">
        <v>30.62</v>
      </c>
      <c r="M17" s="16">
        <v>5.0185000000000004</v>
      </c>
      <c r="N17" s="14">
        <v>153.66647</v>
      </c>
      <c r="P17" s="14">
        <v>124.5</v>
      </c>
      <c r="Q17" s="14">
        <v>122.5</v>
      </c>
      <c r="S17" s="12">
        <v>74003</v>
      </c>
      <c r="T17" s="13" t="s">
        <v>24</v>
      </c>
      <c r="U17" s="13">
        <v>152</v>
      </c>
      <c r="V17" s="13">
        <v>4.22</v>
      </c>
      <c r="W17" s="14">
        <v>278.16999999999996</v>
      </c>
      <c r="X17" s="14">
        <v>276.17</v>
      </c>
      <c r="AA17" s="22" t="s">
        <v>1309</v>
      </c>
    </row>
    <row r="18" spans="1:27" x14ac:dyDescent="0.2">
      <c r="A18" s="12" t="s">
        <v>1306</v>
      </c>
      <c r="B18" s="12" t="s">
        <v>1321</v>
      </c>
      <c r="C18" s="12" t="s">
        <v>23</v>
      </c>
      <c r="D18" s="12">
        <v>74005</v>
      </c>
      <c r="E18" s="13" t="s">
        <v>24</v>
      </c>
      <c r="F18" s="13">
        <v>40.090000000000003</v>
      </c>
      <c r="G18" s="13">
        <v>42.29</v>
      </c>
      <c r="H18" s="13">
        <v>152</v>
      </c>
      <c r="I18" s="13">
        <v>4.22</v>
      </c>
      <c r="J18" s="13">
        <v>100156</v>
      </c>
      <c r="K18" s="22" t="s">
        <v>1322</v>
      </c>
      <c r="L18" s="15">
        <v>30.62</v>
      </c>
      <c r="M18" s="16">
        <v>5.0185000000000004</v>
      </c>
      <c r="N18" s="14">
        <v>153.66647</v>
      </c>
      <c r="P18" s="14">
        <v>124.5</v>
      </c>
      <c r="Q18" s="14">
        <v>122.5</v>
      </c>
      <c r="S18" s="12">
        <v>74005</v>
      </c>
      <c r="T18" s="13" t="s">
        <v>24</v>
      </c>
      <c r="U18" s="13">
        <v>152</v>
      </c>
      <c r="V18" s="13">
        <v>4.22</v>
      </c>
      <c r="W18" s="14">
        <v>278.16999999999996</v>
      </c>
      <c r="X18" s="14">
        <v>276.17</v>
      </c>
      <c r="AA18" s="22" t="s">
        <v>1309</v>
      </c>
    </row>
    <row r="19" spans="1:27" x14ac:dyDescent="0.2">
      <c r="A19" s="12" t="s">
        <v>1306</v>
      </c>
      <c r="B19" s="12" t="s">
        <v>1323</v>
      </c>
      <c r="C19" s="12" t="s">
        <v>1334</v>
      </c>
      <c r="D19" s="12">
        <v>470456</v>
      </c>
      <c r="E19" s="13" t="s">
        <v>24</v>
      </c>
      <c r="F19" s="13">
        <v>27</v>
      </c>
      <c r="G19" s="13">
        <v>29</v>
      </c>
      <c r="H19" s="13">
        <v>96</v>
      </c>
      <c r="I19" s="13">
        <v>4.5</v>
      </c>
      <c r="J19" s="13">
        <v>100103</v>
      </c>
      <c r="K19" s="22" t="s">
        <v>1324</v>
      </c>
      <c r="L19" s="15">
        <v>16.2</v>
      </c>
      <c r="M19" s="16">
        <v>0.92700000000000005</v>
      </c>
      <c r="N19" s="14">
        <v>15.0174</v>
      </c>
      <c r="P19" s="14">
        <v>108.25</v>
      </c>
      <c r="Q19" s="14">
        <v>107.25</v>
      </c>
      <c r="S19" s="12">
        <v>470456</v>
      </c>
      <c r="T19" s="13" t="s">
        <v>24</v>
      </c>
      <c r="U19" s="13">
        <v>96</v>
      </c>
      <c r="V19" s="13">
        <v>4.5</v>
      </c>
      <c r="W19" s="14">
        <v>123.27</v>
      </c>
      <c r="X19" s="14">
        <v>122.27</v>
      </c>
      <c r="AA19" s="22" t="s">
        <v>1309</v>
      </c>
    </row>
    <row r="20" spans="1:27" x14ac:dyDescent="0.2">
      <c r="A20" s="12" t="s">
        <v>1306</v>
      </c>
      <c r="B20" s="12" t="s">
        <v>1325</v>
      </c>
      <c r="C20" s="12" t="s">
        <v>1334</v>
      </c>
      <c r="D20" s="12">
        <v>470457</v>
      </c>
      <c r="E20" s="13" t="s">
        <v>24</v>
      </c>
      <c r="F20" s="13">
        <v>27</v>
      </c>
      <c r="G20" s="13">
        <v>29</v>
      </c>
      <c r="H20" s="13">
        <v>96</v>
      </c>
      <c r="I20" s="13">
        <v>4.5</v>
      </c>
      <c r="J20" s="13">
        <v>100103</v>
      </c>
      <c r="K20" s="22" t="s">
        <v>1324</v>
      </c>
      <c r="L20" s="15">
        <v>16.2</v>
      </c>
      <c r="M20" s="16">
        <v>0.92700000000000005</v>
      </c>
      <c r="N20" s="14">
        <v>15.0174</v>
      </c>
      <c r="P20" s="14">
        <v>111.25</v>
      </c>
      <c r="Q20" s="14">
        <v>110.25</v>
      </c>
      <c r="S20" s="12">
        <v>470457</v>
      </c>
      <c r="T20" s="13" t="s">
        <v>24</v>
      </c>
      <c r="U20" s="13">
        <v>96</v>
      </c>
      <c r="V20" s="13">
        <v>4.5</v>
      </c>
      <c r="W20" s="14">
        <v>126.27</v>
      </c>
      <c r="X20" s="14">
        <v>125.27</v>
      </c>
      <c r="AA20" s="22" t="s">
        <v>1309</v>
      </c>
    </row>
    <row r="21" spans="1:27" x14ac:dyDescent="0.2">
      <c r="A21" s="12" t="s">
        <v>1306</v>
      </c>
      <c r="B21" s="12" t="s">
        <v>1326</v>
      </c>
      <c r="C21" s="12" t="s">
        <v>1334</v>
      </c>
      <c r="D21" s="12">
        <v>471005</v>
      </c>
      <c r="E21" s="13" t="s">
        <v>24</v>
      </c>
      <c r="F21" s="13">
        <v>30</v>
      </c>
      <c r="G21" s="13">
        <v>32</v>
      </c>
      <c r="H21" s="13">
        <v>192</v>
      </c>
      <c r="I21" s="13">
        <v>2.5</v>
      </c>
      <c r="J21" s="13">
        <v>100103</v>
      </c>
      <c r="K21" s="22" t="s">
        <v>1324</v>
      </c>
      <c r="L21" s="15">
        <v>11.92</v>
      </c>
      <c r="M21" s="16">
        <v>0.92700000000000005</v>
      </c>
      <c r="N21" s="14">
        <v>11.04</v>
      </c>
      <c r="P21" s="14">
        <v>133</v>
      </c>
      <c r="Q21" s="14">
        <v>132</v>
      </c>
      <c r="S21" s="12">
        <v>471005</v>
      </c>
      <c r="T21" s="13" t="s">
        <v>24</v>
      </c>
      <c r="U21" s="13">
        <v>192</v>
      </c>
      <c r="V21" s="13">
        <v>2.5</v>
      </c>
      <c r="W21" s="14">
        <v>144.04</v>
      </c>
      <c r="X21" s="14">
        <v>143.04</v>
      </c>
      <c r="AA21" s="22" t="s">
        <v>1309</v>
      </c>
    </row>
    <row r="22" spans="1:27" x14ac:dyDescent="0.2">
      <c r="A22" s="12" t="s">
        <v>1306</v>
      </c>
      <c r="B22" s="12" t="s">
        <v>1327</v>
      </c>
      <c r="C22" s="12" t="s">
        <v>1334</v>
      </c>
      <c r="D22" s="12">
        <v>470490</v>
      </c>
      <c r="E22" s="13" t="s">
        <v>24</v>
      </c>
      <c r="F22" s="13">
        <v>37</v>
      </c>
      <c r="G22" s="13">
        <v>38.6</v>
      </c>
      <c r="H22" s="13">
        <v>293</v>
      </c>
      <c r="I22" s="13">
        <v>2.02</v>
      </c>
      <c r="J22" s="13">
        <v>100103</v>
      </c>
      <c r="K22" s="22" t="s">
        <v>1324</v>
      </c>
      <c r="L22" s="15">
        <v>52.56</v>
      </c>
      <c r="M22" s="16">
        <v>0.92700000000000005</v>
      </c>
      <c r="N22" s="14">
        <v>48.723120000000002</v>
      </c>
      <c r="P22" s="14">
        <v>113</v>
      </c>
      <c r="Q22" s="14">
        <v>112</v>
      </c>
      <c r="S22" s="12">
        <v>470490</v>
      </c>
      <c r="T22" s="13" t="s">
        <v>24</v>
      </c>
      <c r="U22" s="13">
        <v>293</v>
      </c>
      <c r="V22" s="13">
        <v>2.02</v>
      </c>
      <c r="W22" s="14">
        <v>161.72</v>
      </c>
      <c r="X22" s="14">
        <v>160.72</v>
      </c>
      <c r="AA22" s="22" t="s">
        <v>1309</v>
      </c>
    </row>
    <row r="23" spans="1:27" x14ac:dyDescent="0.2">
      <c r="A23" s="12" t="s">
        <v>1306</v>
      </c>
      <c r="B23" s="12" t="s">
        <v>1328</v>
      </c>
      <c r="C23" s="12" t="s">
        <v>23</v>
      </c>
      <c r="D23" s="12">
        <v>470495</v>
      </c>
      <c r="E23" s="13" t="s">
        <v>24</v>
      </c>
      <c r="F23" s="13">
        <v>36</v>
      </c>
      <c r="G23" s="13">
        <v>37.6</v>
      </c>
      <c r="H23" s="13">
        <v>244</v>
      </c>
      <c r="I23" s="13">
        <v>2.36</v>
      </c>
      <c r="J23" s="13">
        <v>100156</v>
      </c>
      <c r="K23" s="22" t="s">
        <v>1318</v>
      </c>
      <c r="L23" s="15">
        <v>41.72</v>
      </c>
      <c r="M23" s="16">
        <v>5.0185000000000004</v>
      </c>
      <c r="N23" s="14">
        <v>209.37182000000001</v>
      </c>
      <c r="P23" s="14">
        <v>82</v>
      </c>
      <c r="Q23" s="14">
        <v>81</v>
      </c>
      <c r="S23" s="12">
        <v>470495</v>
      </c>
      <c r="T23" s="13" t="s">
        <v>24</v>
      </c>
      <c r="U23" s="13">
        <v>244</v>
      </c>
      <c r="V23" s="13">
        <v>2.36</v>
      </c>
      <c r="W23" s="14">
        <v>291.37</v>
      </c>
      <c r="X23" s="14">
        <v>290.37</v>
      </c>
      <c r="AA23" s="22" t="s">
        <v>1309</v>
      </c>
    </row>
    <row r="24" spans="1:27" x14ac:dyDescent="0.2">
      <c r="A24" s="12" t="s">
        <v>1306</v>
      </c>
      <c r="B24" s="12" t="s">
        <v>1329</v>
      </c>
      <c r="C24" s="12" t="s">
        <v>1334</v>
      </c>
      <c r="D24" s="12">
        <v>471045</v>
      </c>
      <c r="E24" s="13" t="s">
        <v>24</v>
      </c>
      <c r="F24" s="13">
        <v>40.159999999999997</v>
      </c>
      <c r="G24" s="13">
        <v>42.06</v>
      </c>
      <c r="H24" s="13">
        <v>253</v>
      </c>
      <c r="I24" s="13">
        <v>2.54</v>
      </c>
      <c r="J24" s="13">
        <v>100103</v>
      </c>
      <c r="K24" s="22" t="s">
        <v>1324</v>
      </c>
      <c r="L24" s="15">
        <v>45.46</v>
      </c>
      <c r="M24" s="16">
        <v>0.92700000000000005</v>
      </c>
      <c r="N24" s="14">
        <v>42.141420000000004</v>
      </c>
      <c r="P24" s="14">
        <v>126</v>
      </c>
      <c r="Q24" s="14">
        <v>124</v>
      </c>
      <c r="S24" s="12">
        <v>471045</v>
      </c>
      <c r="T24" s="13" t="s">
        <v>24</v>
      </c>
      <c r="U24" s="13">
        <v>253</v>
      </c>
      <c r="V24" s="13">
        <v>2.54</v>
      </c>
      <c r="W24" s="14">
        <v>168.14</v>
      </c>
      <c r="X24" s="14">
        <v>166.14</v>
      </c>
      <c r="AA24" s="22" t="s">
        <v>1309</v>
      </c>
    </row>
    <row r="25" spans="1:27" x14ac:dyDescent="0.2">
      <c r="A25" s="12" t="s">
        <v>1306</v>
      </c>
      <c r="B25" s="12" t="s">
        <v>1335</v>
      </c>
      <c r="C25" s="12" t="s">
        <v>23</v>
      </c>
      <c r="D25" s="12">
        <v>470461</v>
      </c>
      <c r="E25" s="13" t="s">
        <v>24</v>
      </c>
      <c r="F25" s="13">
        <v>27.6</v>
      </c>
      <c r="G25" s="13">
        <v>29.6</v>
      </c>
      <c r="H25" s="13">
        <v>96</v>
      </c>
      <c r="I25" s="13">
        <v>4.5999999999999996</v>
      </c>
      <c r="J25" s="13">
        <v>100156</v>
      </c>
      <c r="K25" s="22" t="s">
        <v>1318</v>
      </c>
      <c r="L25" s="13">
        <v>13.98</v>
      </c>
      <c r="M25" s="16">
        <v>5.0185000000000004</v>
      </c>
      <c r="N25" s="14">
        <v>70.16</v>
      </c>
      <c r="P25" s="14">
        <v>99.75</v>
      </c>
      <c r="Q25" s="14">
        <v>98.75</v>
      </c>
      <c r="S25" s="13">
        <v>470466</v>
      </c>
      <c r="T25" s="13" t="s">
        <v>24</v>
      </c>
      <c r="U25" s="13">
        <v>96</v>
      </c>
      <c r="V25" s="13">
        <v>4.5999999999999996</v>
      </c>
      <c r="W25" s="14">
        <v>136</v>
      </c>
      <c r="X25" s="14">
        <v>135</v>
      </c>
      <c r="AA25" s="22" t="s">
        <v>1309</v>
      </c>
    </row>
    <row r="26" spans="1:27" x14ac:dyDescent="0.2">
      <c r="A26" s="12" t="s">
        <v>1306</v>
      </c>
      <c r="B26" s="12" t="s">
        <v>1336</v>
      </c>
      <c r="C26" s="12" t="s">
        <v>1337</v>
      </c>
      <c r="D26" s="12">
        <v>470471</v>
      </c>
      <c r="E26" s="13" t="s">
        <v>24</v>
      </c>
      <c r="F26" s="13">
        <v>27.6</v>
      </c>
      <c r="G26" s="13">
        <v>29.6</v>
      </c>
      <c r="H26" s="13">
        <v>96</v>
      </c>
      <c r="I26" s="13">
        <v>4.5999999999999996</v>
      </c>
      <c r="J26" s="13">
        <v>100193</v>
      </c>
      <c r="K26" s="22" t="s">
        <v>1338</v>
      </c>
      <c r="L26" s="13">
        <v>13.34</v>
      </c>
      <c r="M26" s="16">
        <v>1.4477</v>
      </c>
      <c r="N26" s="14">
        <v>19.309999999999999</v>
      </c>
      <c r="P26" s="14">
        <v>96</v>
      </c>
      <c r="Q26" s="14">
        <v>95</v>
      </c>
      <c r="S26" s="13">
        <v>470476</v>
      </c>
      <c r="T26" s="13" t="s">
        <v>24</v>
      </c>
      <c r="U26" s="13">
        <v>96</v>
      </c>
      <c r="V26" s="13">
        <v>4.5999999999999996</v>
      </c>
      <c r="W26" s="14">
        <v>108</v>
      </c>
      <c r="X26" s="14">
        <v>107</v>
      </c>
      <c r="AA26" s="22" t="s">
        <v>1309</v>
      </c>
    </row>
    <row r="27" spans="1:27" x14ac:dyDescent="0.2">
      <c r="A27" s="12" t="s">
        <v>1306</v>
      </c>
      <c r="B27" s="12" t="s">
        <v>1339</v>
      </c>
      <c r="C27" s="12" t="s">
        <v>23</v>
      </c>
      <c r="D27" s="12">
        <v>470462</v>
      </c>
      <c r="E27" s="13" t="s">
        <v>24</v>
      </c>
      <c r="F27" s="13">
        <v>27.6</v>
      </c>
      <c r="G27" s="13">
        <v>29.6</v>
      </c>
      <c r="H27" s="13">
        <v>96</v>
      </c>
      <c r="I27" s="13">
        <v>4.5999999999999996</v>
      </c>
      <c r="J27" s="13">
        <v>100156</v>
      </c>
      <c r="K27" s="22" t="s">
        <v>1318</v>
      </c>
      <c r="L27" s="13">
        <v>13.98</v>
      </c>
      <c r="M27" s="16">
        <v>5.0185000000000004</v>
      </c>
      <c r="N27" s="14">
        <v>70.16</v>
      </c>
      <c r="P27" s="14">
        <v>105.75</v>
      </c>
      <c r="Q27" s="14">
        <v>104.75</v>
      </c>
      <c r="S27" s="13">
        <v>470467</v>
      </c>
      <c r="T27" s="13" t="s">
        <v>24</v>
      </c>
      <c r="U27" s="13">
        <v>96</v>
      </c>
      <c r="V27" s="13">
        <v>4.5999999999999996</v>
      </c>
      <c r="W27" s="14">
        <v>143</v>
      </c>
      <c r="X27" s="14">
        <v>142</v>
      </c>
      <c r="AA27" s="22" t="s">
        <v>1309</v>
      </c>
    </row>
    <row r="28" spans="1:27" x14ac:dyDescent="0.2">
      <c r="A28" s="12" t="s">
        <v>1306</v>
      </c>
      <c r="B28" s="12" t="s">
        <v>1340</v>
      </c>
      <c r="C28" s="12" t="s">
        <v>1337</v>
      </c>
      <c r="D28" s="12">
        <v>470472</v>
      </c>
      <c r="E28" s="13" t="s">
        <v>24</v>
      </c>
      <c r="F28" s="13">
        <v>27.6</v>
      </c>
      <c r="G28" s="13">
        <v>29.6</v>
      </c>
      <c r="H28" s="13">
        <v>96</v>
      </c>
      <c r="I28" s="13">
        <v>4.5999999999999996</v>
      </c>
      <c r="J28" s="13">
        <v>100193</v>
      </c>
      <c r="K28" s="22" t="s">
        <v>1338</v>
      </c>
      <c r="L28" s="13">
        <v>13.34</v>
      </c>
      <c r="M28" s="16">
        <v>1.4477</v>
      </c>
      <c r="N28" s="14">
        <v>19.309999999999999</v>
      </c>
      <c r="P28" s="14">
        <v>104</v>
      </c>
      <c r="Q28" s="14">
        <v>103</v>
      </c>
      <c r="S28" s="13">
        <v>470477</v>
      </c>
      <c r="T28" s="13" t="s">
        <v>24</v>
      </c>
      <c r="U28" s="13">
        <v>96</v>
      </c>
      <c r="V28" s="13">
        <v>4.5999999999999996</v>
      </c>
      <c r="W28" s="14">
        <v>114</v>
      </c>
      <c r="X28" s="14">
        <v>113</v>
      </c>
      <c r="AA28" s="22" t="s">
        <v>1309</v>
      </c>
    </row>
    <row r="29" spans="1:27" x14ac:dyDescent="0.2">
      <c r="A29" s="12" t="s">
        <v>1306</v>
      </c>
      <c r="B29" s="12" t="s">
        <v>1341</v>
      </c>
      <c r="C29" s="12" t="s">
        <v>23</v>
      </c>
      <c r="D29" s="12">
        <v>471025</v>
      </c>
      <c r="E29" s="13" t="s">
        <v>24</v>
      </c>
      <c r="F29" s="13">
        <v>32.5</v>
      </c>
      <c r="G29" s="13">
        <v>34.5</v>
      </c>
      <c r="H29" s="13">
        <v>160</v>
      </c>
      <c r="I29" s="13">
        <v>3.25</v>
      </c>
      <c r="J29" s="13">
        <v>100156</v>
      </c>
      <c r="K29" s="22" t="s">
        <v>1318</v>
      </c>
      <c r="L29" s="13">
        <v>10.48</v>
      </c>
      <c r="M29" s="16">
        <v>5.0185000000000004</v>
      </c>
      <c r="N29" s="14">
        <v>52.59</v>
      </c>
      <c r="P29" s="14">
        <v>113</v>
      </c>
      <c r="Q29" s="14">
        <v>112</v>
      </c>
      <c r="S29" s="13">
        <v>471010</v>
      </c>
      <c r="T29" s="13" t="s">
        <v>24</v>
      </c>
      <c r="U29" s="13">
        <v>160</v>
      </c>
      <c r="V29" s="13">
        <v>3.25</v>
      </c>
      <c r="W29" s="14">
        <v>130.5</v>
      </c>
      <c r="X29" s="14">
        <v>129.5</v>
      </c>
      <c r="AA29" s="22" t="s">
        <v>1309</v>
      </c>
    </row>
    <row r="30" spans="1:27" x14ac:dyDescent="0.2">
      <c r="A30" s="12" t="s">
        <v>1306</v>
      </c>
      <c r="B30" s="12" t="s">
        <v>1342</v>
      </c>
      <c r="C30" s="12" t="s">
        <v>1337</v>
      </c>
      <c r="D30" s="12">
        <v>470505</v>
      </c>
      <c r="E30" s="13" t="s">
        <v>24</v>
      </c>
      <c r="F30" s="13">
        <v>33.5</v>
      </c>
      <c r="G30" s="13">
        <v>35.5</v>
      </c>
      <c r="H30" s="13">
        <v>239</v>
      </c>
      <c r="I30" s="13">
        <v>2.23</v>
      </c>
      <c r="J30" s="13">
        <v>100193</v>
      </c>
      <c r="K30" s="22" t="s">
        <v>1338</v>
      </c>
      <c r="L30" s="13">
        <v>37.03</v>
      </c>
      <c r="M30" s="16">
        <v>1.4477</v>
      </c>
      <c r="N30" s="14">
        <v>53.61</v>
      </c>
      <c r="P30" s="14">
        <v>68</v>
      </c>
      <c r="Q30" s="14">
        <v>67</v>
      </c>
      <c r="S30" s="13">
        <v>470510</v>
      </c>
      <c r="T30" s="13" t="s">
        <v>24</v>
      </c>
      <c r="U30" s="13">
        <v>239</v>
      </c>
      <c r="V30" s="13">
        <v>2.23</v>
      </c>
      <c r="W30" s="14">
        <v>125.5</v>
      </c>
      <c r="X30" s="14">
        <v>124.5</v>
      </c>
      <c r="AA30" s="22" t="s">
        <v>1309</v>
      </c>
    </row>
    <row r="31" spans="1:27" x14ac:dyDescent="0.2">
      <c r="A31" s="12" t="s">
        <v>1306</v>
      </c>
      <c r="B31" s="12" t="s">
        <v>1343</v>
      </c>
      <c r="C31" s="12" t="s">
        <v>23</v>
      </c>
      <c r="D31" s="12">
        <v>470710</v>
      </c>
      <c r="E31" s="13" t="s">
        <v>24</v>
      </c>
      <c r="F31" s="13">
        <v>34.380000000000003</v>
      </c>
      <c r="G31" s="13">
        <v>36.380000000000003</v>
      </c>
      <c r="H31" s="13">
        <v>100</v>
      </c>
      <c r="I31" s="13">
        <v>5.5</v>
      </c>
      <c r="J31" s="13">
        <v>100154</v>
      </c>
      <c r="K31" s="22" t="s">
        <v>1344</v>
      </c>
      <c r="L31" s="13">
        <v>16.690000000000001</v>
      </c>
      <c r="M31" s="16">
        <v>2.6869999999999998</v>
      </c>
      <c r="N31" s="14">
        <v>44.85</v>
      </c>
      <c r="P31" s="14">
        <v>77.5</v>
      </c>
      <c r="Q31" s="14">
        <v>76.5</v>
      </c>
      <c r="S31" s="13">
        <v>470610</v>
      </c>
      <c r="T31" s="13" t="s">
        <v>24</v>
      </c>
      <c r="U31" s="13">
        <v>100</v>
      </c>
      <c r="V31" s="13">
        <v>5.5</v>
      </c>
      <c r="W31" s="14">
        <v>97</v>
      </c>
      <c r="X31" s="14">
        <v>96</v>
      </c>
      <c r="AA31" s="22" t="s">
        <v>1309</v>
      </c>
    </row>
    <row r="32" spans="1:27" x14ac:dyDescent="0.2">
      <c r="A32" s="12" t="s">
        <v>1306</v>
      </c>
      <c r="B32" s="12" t="s">
        <v>1345</v>
      </c>
      <c r="C32" s="12" t="s">
        <v>23</v>
      </c>
      <c r="D32" s="12">
        <v>470735</v>
      </c>
      <c r="E32" s="13" t="s">
        <v>24</v>
      </c>
      <c r="F32" s="13">
        <v>34.380000000000003</v>
      </c>
      <c r="G32" s="13">
        <v>36.380000000000003</v>
      </c>
      <c r="H32" s="13">
        <v>100</v>
      </c>
      <c r="I32" s="13">
        <v>5.5</v>
      </c>
      <c r="J32" s="13">
        <v>100154</v>
      </c>
      <c r="K32" s="22" t="s">
        <v>1344</v>
      </c>
      <c r="L32" s="13">
        <v>16.690000000000001</v>
      </c>
      <c r="M32" s="16">
        <v>2.6869999999999998</v>
      </c>
      <c r="N32" s="14">
        <v>44.85</v>
      </c>
      <c r="P32" s="14">
        <v>84</v>
      </c>
      <c r="Q32" s="14">
        <v>83</v>
      </c>
      <c r="S32" s="13">
        <v>470740</v>
      </c>
      <c r="T32" s="13" t="s">
        <v>24</v>
      </c>
      <c r="U32" s="13">
        <v>100</v>
      </c>
      <c r="V32" s="13">
        <v>5.5</v>
      </c>
      <c r="W32" s="14">
        <v>97</v>
      </c>
      <c r="X32" s="14">
        <v>96</v>
      </c>
      <c r="AA32" s="22" t="s">
        <v>1309</v>
      </c>
    </row>
  </sheetData>
  <protectedRanges>
    <protectedRange password="8F60" sqref="Z6" name="Calculations_40"/>
  </protectedRanges>
  <mergeCells count="1">
    <mergeCell ref="P5:Q5"/>
  </mergeCells>
  <conditionalFormatting sqref="D1:D6">
    <cfRule type="duplicateValues" dxfId="169" priority="2"/>
  </conditionalFormatting>
  <conditionalFormatting sqref="T6">
    <cfRule type="duplicateValues" dxfId="168" priority="1"/>
  </conditionalFormatting>
  <conditionalFormatting sqref="E1:E6">
    <cfRule type="duplicateValues" dxfId="167" priority="3"/>
  </conditionalFormatting>
  <conditionalFormatting sqref="T1:T5 S1:S6">
    <cfRule type="duplicateValues" dxfId="166" priority="4"/>
  </conditionalFormatting>
  <pageMargins left="0.7" right="0.7" top="0.75" bottom="0.75" header="0.3" footer="0.3"/>
  <pageSetup orientation="portrait" r:id="rId1"/>
  <legacyDrawing r:id="rId2"/>
</worksheet>
</file>

<file path=xl/worksheets/sheet4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4A4466-9BC2-444D-91A1-47A33607E74B}">
  <sheetPr>
    <pageSetUpPr fitToPage="1"/>
  </sheetPr>
  <dimension ref="A1:X98"/>
  <sheetViews>
    <sheetView workbookViewId="0">
      <pane ySplit="6" topLeftCell="A7" activePane="bottomLeft" state="frozen"/>
      <selection pane="bottomLeft" activeCell="D13" sqref="D13"/>
    </sheetView>
  </sheetViews>
  <sheetFormatPr defaultColWidth="9.28515625" defaultRowHeight="12.75" x14ac:dyDescent="0.2"/>
  <cols>
    <col min="1" max="1" width="9.5703125" style="12" bestFit="1" customWidth="1"/>
    <col min="2" max="2" width="20.28515625" style="12" customWidth="1"/>
    <col min="3" max="3" width="14.140625" style="12" customWidth="1"/>
    <col min="4" max="6" width="10.28515625" style="13" bestFit="1" customWidth="1"/>
    <col min="7" max="7" width="8.42578125" style="13" bestFit="1" customWidth="1"/>
    <col min="8" max="8" width="7.42578125" style="13" bestFit="1" customWidth="1"/>
    <col min="9" max="10" width="9.28515625" style="13"/>
    <col min="11" max="11" width="22" style="13" bestFit="1" customWidth="1"/>
    <col min="12" max="12" width="20.7109375" style="13" customWidth="1"/>
    <col min="13" max="13" width="20.85546875" style="13" customWidth="1"/>
    <col min="14" max="14" width="20.7109375" style="13" customWidth="1"/>
    <col min="15" max="15" width="10.28515625" style="15" bestFit="1" customWidth="1"/>
    <col min="16" max="16" width="8.85546875" style="14" bestFit="1" customWidth="1"/>
    <col min="17" max="17" width="8.5703125" style="14" bestFit="1" customWidth="1"/>
    <col min="18" max="18" width="5.7109375" style="17" customWidth="1"/>
    <col min="19" max="19" width="16" style="14" bestFit="1" customWidth="1"/>
    <col min="20" max="20" width="16" style="14" customWidth="1"/>
    <col min="21" max="21" width="15.7109375" style="14" bestFit="1" customWidth="1"/>
    <col min="22" max="22" width="7.85546875" style="13" bestFit="1" customWidth="1"/>
    <col min="23" max="16384" width="9.28515625" style="12"/>
  </cols>
  <sheetData>
    <row r="1" spans="1:24" s="22" customFormat="1" x14ac:dyDescent="0.2">
      <c r="A1" s="77"/>
      <c r="B1" s="78" t="s">
        <v>41</v>
      </c>
      <c r="C1" s="78"/>
      <c r="D1" s="78"/>
      <c r="E1" s="79"/>
      <c r="F1" s="79"/>
      <c r="G1" s="79"/>
      <c r="H1" s="79"/>
      <c r="I1" s="79"/>
      <c r="J1" s="79"/>
      <c r="K1" s="79"/>
      <c r="L1" s="79"/>
      <c r="M1" s="79"/>
      <c r="N1" s="79"/>
      <c r="O1" s="80"/>
      <c r="P1" s="81"/>
      <c r="Q1" s="81"/>
      <c r="R1" s="82"/>
      <c r="S1" s="83"/>
      <c r="T1" s="83"/>
      <c r="U1" s="84"/>
      <c r="V1" s="85"/>
    </row>
    <row r="2" spans="1:24" s="22" customFormat="1" x14ac:dyDescent="0.2">
      <c r="A2" s="86"/>
      <c r="B2" s="87" t="s">
        <v>40</v>
      </c>
      <c r="C2" s="87"/>
      <c r="D2" s="87"/>
      <c r="E2" s="88"/>
      <c r="F2" s="89"/>
      <c r="G2" s="89"/>
      <c r="H2" s="89"/>
      <c r="I2" s="89"/>
      <c r="J2" s="89"/>
      <c r="K2" s="89"/>
      <c r="L2" s="89"/>
      <c r="M2" s="89"/>
      <c r="N2" s="89"/>
      <c r="O2" s="90"/>
      <c r="P2" s="91"/>
      <c r="Q2" s="91"/>
      <c r="R2" s="92"/>
      <c r="S2" s="93"/>
      <c r="T2" s="93"/>
      <c r="U2" s="94"/>
      <c r="V2" s="57"/>
    </row>
    <row r="3" spans="1:24" s="22" customFormat="1" x14ac:dyDescent="0.2">
      <c r="A3" s="86"/>
      <c r="B3" s="95" t="s">
        <v>0</v>
      </c>
      <c r="C3" s="95"/>
      <c r="D3" s="95"/>
      <c r="E3" s="96"/>
      <c r="F3" s="97"/>
      <c r="G3" s="97"/>
      <c r="H3" s="97"/>
      <c r="I3" s="97"/>
      <c r="J3" s="97"/>
      <c r="K3" s="97"/>
      <c r="L3" s="97"/>
      <c r="M3" s="97"/>
      <c r="N3" s="97"/>
      <c r="O3" s="98"/>
      <c r="P3" s="99"/>
      <c r="Q3" s="99"/>
      <c r="R3" s="100"/>
      <c r="S3" s="101"/>
      <c r="T3" s="101"/>
      <c r="U3" s="94"/>
      <c r="V3" s="57"/>
    </row>
    <row r="4" spans="1:24" s="22" customFormat="1" ht="13.5" thickBot="1" x14ac:dyDescent="0.25">
      <c r="A4" s="86"/>
      <c r="B4" s="95"/>
      <c r="C4" s="95"/>
      <c r="D4" s="96"/>
      <c r="E4" s="97"/>
      <c r="F4" s="97"/>
      <c r="G4" s="97"/>
      <c r="H4" s="97"/>
      <c r="I4" s="97"/>
      <c r="J4" s="97"/>
      <c r="K4" s="97"/>
      <c r="L4" s="97"/>
      <c r="M4" s="97"/>
      <c r="N4" s="97"/>
      <c r="O4" s="98"/>
      <c r="P4" s="99"/>
      <c r="Q4" s="99"/>
      <c r="R4" s="100"/>
      <c r="S4" s="101"/>
      <c r="T4" s="101"/>
      <c r="U4" s="94"/>
      <c r="V4" s="57"/>
    </row>
    <row r="5" spans="1:24" ht="13.5" thickBot="1" x14ac:dyDescent="0.25">
      <c r="A5" s="26"/>
      <c r="B5" s="102"/>
      <c r="C5" s="103" t="s">
        <v>1</v>
      </c>
      <c r="D5" s="104"/>
      <c r="E5" s="105"/>
      <c r="F5" s="105"/>
      <c r="G5" s="105"/>
      <c r="H5" s="105"/>
      <c r="I5" s="105"/>
      <c r="J5" s="105"/>
      <c r="K5" s="106"/>
      <c r="L5" s="106"/>
      <c r="M5" s="106"/>
      <c r="N5" s="106"/>
      <c r="O5" s="107"/>
      <c r="P5" s="108"/>
      <c r="Q5" s="108"/>
      <c r="R5" s="109"/>
      <c r="S5" s="110" t="s">
        <v>14</v>
      </c>
      <c r="T5" s="447"/>
      <c r="U5" s="111"/>
      <c r="V5" s="27"/>
    </row>
    <row r="6" spans="1:24" ht="64.5" thickBot="1" x14ac:dyDescent="0.25">
      <c r="A6" s="112" t="s">
        <v>3</v>
      </c>
      <c r="B6" s="113" t="s">
        <v>8</v>
      </c>
      <c r="C6" s="114" t="s">
        <v>18</v>
      </c>
      <c r="D6" s="115" t="s">
        <v>9</v>
      </c>
      <c r="E6" s="115" t="s">
        <v>5</v>
      </c>
      <c r="F6" s="115" t="s">
        <v>20</v>
      </c>
      <c r="G6" s="113" t="s">
        <v>37</v>
      </c>
      <c r="H6" s="115" t="s">
        <v>38</v>
      </c>
      <c r="I6" s="116" t="s">
        <v>10</v>
      </c>
      <c r="J6" s="448" t="s">
        <v>1346</v>
      </c>
      <c r="K6" s="115" t="s">
        <v>11</v>
      </c>
      <c r="L6" s="117" t="s">
        <v>1347</v>
      </c>
      <c r="M6" s="118" t="s">
        <v>1348</v>
      </c>
      <c r="N6" s="117" t="s">
        <v>1349</v>
      </c>
      <c r="O6" s="2" t="s">
        <v>27</v>
      </c>
      <c r="P6" s="1" t="s">
        <v>12</v>
      </c>
      <c r="Q6" s="1" t="s">
        <v>13</v>
      </c>
      <c r="R6" s="119"/>
      <c r="S6" s="1" t="s">
        <v>16</v>
      </c>
      <c r="T6" s="449" t="s">
        <v>1350</v>
      </c>
      <c r="U6" s="449" t="s">
        <v>1351</v>
      </c>
      <c r="V6" s="117" t="s">
        <v>7</v>
      </c>
    </row>
    <row r="7" spans="1:24" x14ac:dyDescent="0.2">
      <c r="A7" s="12" t="s">
        <v>21</v>
      </c>
      <c r="B7" s="12" t="s">
        <v>22</v>
      </c>
      <c r="C7" s="12">
        <v>12345</v>
      </c>
      <c r="D7" s="13" t="s">
        <v>24</v>
      </c>
      <c r="E7" s="24">
        <v>13.2</v>
      </c>
      <c r="F7" s="24">
        <v>14.75</v>
      </c>
      <c r="G7" s="13">
        <v>50</v>
      </c>
      <c r="H7" s="13">
        <v>4.25</v>
      </c>
      <c r="I7" s="13">
        <v>100054</v>
      </c>
      <c r="K7" s="124" t="s">
        <v>25</v>
      </c>
      <c r="L7" s="14">
        <v>119</v>
      </c>
      <c r="M7" s="14">
        <v>117</v>
      </c>
      <c r="N7" s="14">
        <v>120</v>
      </c>
      <c r="O7" s="15">
        <v>45</v>
      </c>
      <c r="P7" s="14">
        <v>2</v>
      </c>
      <c r="Q7" s="14">
        <v>90</v>
      </c>
      <c r="S7" s="14">
        <v>90</v>
      </c>
      <c r="T7" s="14">
        <v>0</v>
      </c>
      <c r="U7" s="14">
        <v>0</v>
      </c>
    </row>
    <row r="8" spans="1:24" ht="38.25" x14ac:dyDescent="0.2">
      <c r="A8" s="12" t="s">
        <v>1352</v>
      </c>
      <c r="B8" s="123" t="s">
        <v>1353</v>
      </c>
      <c r="C8" s="238" t="s">
        <v>1354</v>
      </c>
      <c r="D8" s="13" t="s">
        <v>24</v>
      </c>
      <c r="E8" s="24">
        <v>25</v>
      </c>
      <c r="F8" s="24">
        <v>25.88</v>
      </c>
      <c r="G8" s="24">
        <v>263</v>
      </c>
      <c r="H8" s="24">
        <v>1.52</v>
      </c>
      <c r="I8" s="13">
        <v>100124</v>
      </c>
      <c r="J8" s="13" t="s">
        <v>1355</v>
      </c>
      <c r="K8" s="124" t="s">
        <v>1356</v>
      </c>
      <c r="L8" s="14">
        <v>86</v>
      </c>
      <c r="M8" s="14">
        <v>86</v>
      </c>
      <c r="N8" s="14">
        <v>86</v>
      </c>
      <c r="O8" s="15">
        <v>27.62</v>
      </c>
      <c r="P8" s="16">
        <v>1.0753999999999999</v>
      </c>
      <c r="Q8" s="14">
        <v>29.7</v>
      </c>
      <c r="S8" s="14">
        <v>29.7</v>
      </c>
      <c r="T8" s="217">
        <v>5.0000000000000711E-2</v>
      </c>
      <c r="U8" s="217">
        <v>0</v>
      </c>
      <c r="V8" s="124" t="s">
        <v>1357</v>
      </c>
      <c r="W8" s="450"/>
      <c r="X8" s="450"/>
    </row>
    <row r="9" spans="1:24" ht="38.25" x14ac:dyDescent="0.2">
      <c r="A9" s="12" t="s">
        <v>1352</v>
      </c>
      <c r="B9" s="123" t="s">
        <v>1353</v>
      </c>
      <c r="C9" s="238" t="s">
        <v>1358</v>
      </c>
      <c r="D9" s="13" t="s">
        <v>24</v>
      </c>
      <c r="E9" s="24">
        <v>25</v>
      </c>
      <c r="F9" s="24">
        <v>25.87</v>
      </c>
      <c r="G9" s="24">
        <v>263</v>
      </c>
      <c r="H9" s="24">
        <v>1.52</v>
      </c>
      <c r="I9" s="13">
        <v>100883</v>
      </c>
      <c r="J9" s="13" t="s">
        <v>1359</v>
      </c>
      <c r="K9" s="124" t="s">
        <v>1360</v>
      </c>
      <c r="L9" s="14">
        <v>80.75</v>
      </c>
      <c r="M9" s="14">
        <v>80.75</v>
      </c>
      <c r="N9" s="14">
        <v>80.75</v>
      </c>
      <c r="O9" s="15">
        <v>20.309999999999999</v>
      </c>
      <c r="P9" s="16">
        <v>1.6315999999999999</v>
      </c>
      <c r="Q9" s="14">
        <v>33.14</v>
      </c>
      <c r="S9" s="14">
        <v>33.14</v>
      </c>
      <c r="T9" s="217">
        <v>0.10999999999999943</v>
      </c>
      <c r="U9" s="217">
        <v>0</v>
      </c>
      <c r="V9" s="124" t="s">
        <v>1357</v>
      </c>
      <c r="W9" s="450"/>
      <c r="X9" s="450"/>
    </row>
    <row r="10" spans="1:24" ht="38.25" x14ac:dyDescent="0.2">
      <c r="A10" s="12" t="s">
        <v>1352</v>
      </c>
      <c r="B10" s="123" t="s">
        <v>1361</v>
      </c>
      <c r="C10" s="238" t="s">
        <v>1362</v>
      </c>
      <c r="D10" s="13" t="s">
        <v>24</v>
      </c>
      <c r="E10" s="24">
        <v>20</v>
      </c>
      <c r="F10" s="24">
        <v>21</v>
      </c>
      <c r="G10" s="24">
        <v>111</v>
      </c>
      <c r="H10" s="24">
        <v>2.86</v>
      </c>
      <c r="I10" s="13">
        <v>100883</v>
      </c>
      <c r="J10" s="13" t="s">
        <v>1359</v>
      </c>
      <c r="K10" s="124" t="s">
        <v>1360</v>
      </c>
      <c r="L10" s="14">
        <v>63.6</v>
      </c>
      <c r="M10" s="14">
        <v>63.6</v>
      </c>
      <c r="N10" s="14">
        <v>63.6</v>
      </c>
      <c r="O10" s="15">
        <v>19.95</v>
      </c>
      <c r="P10" s="16">
        <v>1.6315999999999999</v>
      </c>
      <c r="Q10" s="14">
        <v>32.549999999999997</v>
      </c>
      <c r="S10" s="14">
        <v>32.549999999999997</v>
      </c>
      <c r="T10" s="217">
        <v>5.0000000000004263E-2</v>
      </c>
      <c r="U10" s="217">
        <v>0</v>
      </c>
      <c r="V10" s="124" t="s">
        <v>1357</v>
      </c>
      <c r="W10" s="450"/>
      <c r="X10" s="450"/>
    </row>
    <row r="11" spans="1:24" ht="38.25" x14ac:dyDescent="0.2">
      <c r="A11" s="12" t="s">
        <v>1352</v>
      </c>
      <c r="B11" s="123" t="s">
        <v>1363</v>
      </c>
      <c r="C11" s="238" t="s">
        <v>1364</v>
      </c>
      <c r="D11" s="13" t="s">
        <v>24</v>
      </c>
      <c r="E11" s="24">
        <v>30</v>
      </c>
      <c r="F11" s="24">
        <v>31.15</v>
      </c>
      <c r="G11" s="24">
        <v>400</v>
      </c>
      <c r="H11" s="24">
        <v>1.2</v>
      </c>
      <c r="I11" s="13">
        <v>100124</v>
      </c>
      <c r="J11" s="13" t="s">
        <v>1365</v>
      </c>
      <c r="K11" s="124" t="s">
        <v>1356</v>
      </c>
      <c r="L11" s="14">
        <v>215.7</v>
      </c>
      <c r="M11" s="14">
        <v>215.7</v>
      </c>
      <c r="N11" s="14">
        <v>215.7</v>
      </c>
      <c r="O11" s="15">
        <v>31.76</v>
      </c>
      <c r="P11" s="16">
        <v>1.0753999999999999</v>
      </c>
      <c r="Q11" s="14">
        <v>34.15</v>
      </c>
      <c r="S11" s="14">
        <v>34.15</v>
      </c>
      <c r="T11" s="217">
        <v>4.9999999999990052E-2</v>
      </c>
      <c r="U11" s="217">
        <v>0</v>
      </c>
      <c r="V11" s="124" t="s">
        <v>1357</v>
      </c>
      <c r="W11" s="450"/>
      <c r="X11" s="450"/>
    </row>
    <row r="12" spans="1:24" ht="38.25" x14ac:dyDescent="0.2">
      <c r="A12" s="12" t="s">
        <v>1352</v>
      </c>
      <c r="B12" s="123" t="s">
        <v>1366</v>
      </c>
      <c r="C12" s="238" t="s">
        <v>1367</v>
      </c>
      <c r="D12" s="13" t="s">
        <v>24</v>
      </c>
      <c r="E12" s="24">
        <v>30</v>
      </c>
      <c r="F12" s="24">
        <v>31.15</v>
      </c>
      <c r="G12" s="24">
        <v>400</v>
      </c>
      <c r="H12" s="24">
        <v>1.2</v>
      </c>
      <c r="I12" s="13">
        <v>100124</v>
      </c>
      <c r="J12" s="13" t="s">
        <v>1365</v>
      </c>
      <c r="K12" s="124" t="s">
        <v>1356</v>
      </c>
      <c r="L12" s="14">
        <v>215.7</v>
      </c>
      <c r="M12" s="14">
        <v>215.7</v>
      </c>
      <c r="N12" s="14">
        <v>215.7</v>
      </c>
      <c r="O12" s="15">
        <v>31.76</v>
      </c>
      <c r="P12" s="16">
        <v>1.0753999999999999</v>
      </c>
      <c r="Q12" s="14">
        <v>34.15</v>
      </c>
      <c r="S12" s="14">
        <v>34.15</v>
      </c>
      <c r="T12" s="217">
        <v>4.9999999999990052E-2</v>
      </c>
      <c r="U12" s="217">
        <v>0</v>
      </c>
      <c r="V12" s="124" t="s">
        <v>1357</v>
      </c>
      <c r="W12" s="450"/>
      <c r="X12" s="450"/>
    </row>
    <row r="13" spans="1:24" ht="38.25" x14ac:dyDescent="0.2">
      <c r="A13" s="12" t="s">
        <v>1352</v>
      </c>
      <c r="B13" s="123" t="s">
        <v>1368</v>
      </c>
      <c r="C13" s="238" t="s">
        <v>1369</v>
      </c>
      <c r="D13" s="13" t="s">
        <v>24</v>
      </c>
      <c r="E13" s="24">
        <v>30</v>
      </c>
      <c r="F13" s="24">
        <v>31.15</v>
      </c>
      <c r="G13" s="24">
        <v>400</v>
      </c>
      <c r="H13" s="24">
        <v>1.2</v>
      </c>
      <c r="I13" s="13">
        <v>100124</v>
      </c>
      <c r="J13" s="13" t="s">
        <v>1365</v>
      </c>
      <c r="K13" s="124" t="s">
        <v>1356</v>
      </c>
      <c r="L13" s="14">
        <v>215.7</v>
      </c>
      <c r="M13" s="14">
        <v>215.7</v>
      </c>
      <c r="N13" s="14">
        <v>215.7</v>
      </c>
      <c r="O13" s="15">
        <v>31.76</v>
      </c>
      <c r="P13" s="16">
        <v>1.0753999999999999</v>
      </c>
      <c r="Q13" s="14">
        <v>34.15</v>
      </c>
      <c r="S13" s="14">
        <v>34.15</v>
      </c>
      <c r="T13" s="217">
        <v>4.9999999999990052E-2</v>
      </c>
      <c r="U13" s="217">
        <v>0</v>
      </c>
      <c r="V13" s="124" t="s">
        <v>1357</v>
      </c>
      <c r="W13" s="450"/>
      <c r="X13" s="450"/>
    </row>
    <row r="14" spans="1:24" ht="63.75" x14ac:dyDescent="0.2">
      <c r="A14" s="12" t="s">
        <v>1352</v>
      </c>
      <c r="B14" s="123" t="s">
        <v>1370</v>
      </c>
      <c r="C14" s="238" t="s">
        <v>1371</v>
      </c>
      <c r="D14" s="13" t="s">
        <v>24</v>
      </c>
      <c r="E14" s="24">
        <v>12</v>
      </c>
      <c r="F14" s="24">
        <v>12.78</v>
      </c>
      <c r="G14" s="24">
        <v>65</v>
      </c>
      <c r="H14" s="24" t="s">
        <v>1372</v>
      </c>
      <c r="I14" s="13">
        <v>100124</v>
      </c>
      <c r="J14" s="13" t="s">
        <v>1355</v>
      </c>
      <c r="K14" s="124" t="s">
        <v>1356</v>
      </c>
      <c r="L14" s="14">
        <v>35.159999999999997</v>
      </c>
      <c r="M14" s="14">
        <v>35.159999999999997</v>
      </c>
      <c r="N14" s="14">
        <v>35.159999999999997</v>
      </c>
      <c r="O14" s="15">
        <v>10.53</v>
      </c>
      <c r="P14" s="16">
        <v>1.0753999999999999</v>
      </c>
      <c r="Q14" s="14">
        <v>11.32</v>
      </c>
      <c r="S14" s="14">
        <v>11.32</v>
      </c>
      <c r="T14" s="217">
        <v>7.9999999999994742E-2</v>
      </c>
      <c r="U14" s="217">
        <v>0</v>
      </c>
      <c r="V14" s="124" t="s">
        <v>1357</v>
      </c>
      <c r="W14" s="450"/>
      <c r="X14" s="450"/>
    </row>
    <row r="15" spans="1:24" ht="76.5" x14ac:dyDescent="0.2">
      <c r="A15" s="12" t="s">
        <v>1352</v>
      </c>
      <c r="B15" s="123" t="s">
        <v>1373</v>
      </c>
      <c r="C15" s="238" t="s">
        <v>1374</v>
      </c>
      <c r="D15" s="13" t="s">
        <v>24</v>
      </c>
      <c r="E15" s="24">
        <v>12</v>
      </c>
      <c r="F15" s="24">
        <v>12.63</v>
      </c>
      <c r="G15" s="24">
        <v>64</v>
      </c>
      <c r="H15" s="24" t="s">
        <v>1372</v>
      </c>
      <c r="I15" s="13">
        <v>100124</v>
      </c>
      <c r="J15" s="13" t="s">
        <v>1355</v>
      </c>
      <c r="K15" s="124" t="s">
        <v>1356</v>
      </c>
      <c r="L15" s="14">
        <v>39.6</v>
      </c>
      <c r="M15" s="14">
        <v>39.6</v>
      </c>
      <c r="N15" s="14">
        <v>39.6</v>
      </c>
      <c r="O15" s="15">
        <v>11.11</v>
      </c>
      <c r="P15" s="16">
        <v>1.0753999999999999</v>
      </c>
      <c r="Q15" s="14">
        <v>11.95</v>
      </c>
      <c r="S15" s="14">
        <v>11.95</v>
      </c>
      <c r="T15" s="217">
        <v>5.0000000000000711E-2</v>
      </c>
      <c r="U15" s="217">
        <v>0</v>
      </c>
      <c r="V15" s="124" t="s">
        <v>1357</v>
      </c>
      <c r="W15" s="450"/>
      <c r="X15" s="450"/>
    </row>
    <row r="16" spans="1:24" ht="38.25" x14ac:dyDescent="0.2">
      <c r="A16" s="12" t="s">
        <v>1352</v>
      </c>
      <c r="B16" s="123" t="s">
        <v>1375</v>
      </c>
      <c r="C16" s="238" t="s">
        <v>1376</v>
      </c>
      <c r="D16" s="13" t="s">
        <v>24</v>
      </c>
      <c r="E16" s="24">
        <v>12</v>
      </c>
      <c r="F16" s="24">
        <v>12.45</v>
      </c>
      <c r="G16" s="24">
        <v>64</v>
      </c>
      <c r="H16" s="24">
        <v>3</v>
      </c>
      <c r="I16" s="13">
        <v>100124</v>
      </c>
      <c r="J16" s="13" t="s">
        <v>1365</v>
      </c>
      <c r="K16" s="124" t="s">
        <v>1356</v>
      </c>
      <c r="L16" s="14">
        <v>37.44</v>
      </c>
      <c r="M16" s="14">
        <v>37.44</v>
      </c>
      <c r="N16" s="14">
        <v>37.44</v>
      </c>
      <c r="O16" s="15">
        <v>10.71</v>
      </c>
      <c r="P16" s="16">
        <v>1.0753999999999999</v>
      </c>
      <c r="Q16" s="14">
        <v>11.52</v>
      </c>
      <c r="S16" s="14">
        <v>11.52</v>
      </c>
      <c r="T16" s="217">
        <v>0</v>
      </c>
      <c r="U16" s="217">
        <v>1.32</v>
      </c>
      <c r="V16" s="124" t="s">
        <v>1357</v>
      </c>
      <c r="W16" s="450"/>
      <c r="X16" s="450"/>
    </row>
    <row r="17" spans="1:24" ht="38.25" x14ac:dyDescent="0.2">
      <c r="A17" s="12" t="s">
        <v>1352</v>
      </c>
      <c r="B17" s="123" t="s">
        <v>1377</v>
      </c>
      <c r="C17" s="238" t="s">
        <v>1378</v>
      </c>
      <c r="D17" s="13" t="s">
        <v>24</v>
      </c>
      <c r="E17" s="24">
        <v>18</v>
      </c>
      <c r="F17" s="24">
        <v>18.8</v>
      </c>
      <c r="G17" s="24">
        <v>96</v>
      </c>
      <c r="H17" s="24">
        <v>3</v>
      </c>
      <c r="I17" s="13">
        <v>100124</v>
      </c>
      <c r="J17" s="13" t="s">
        <v>1365</v>
      </c>
      <c r="K17" s="124" t="s">
        <v>1356</v>
      </c>
      <c r="L17" s="14">
        <v>56.16</v>
      </c>
      <c r="M17" s="14">
        <v>56.16</v>
      </c>
      <c r="N17" s="14">
        <v>56.16</v>
      </c>
      <c r="O17" s="15">
        <v>16.059999999999999</v>
      </c>
      <c r="P17" s="16">
        <v>1.0753999999999999</v>
      </c>
      <c r="Q17" s="14">
        <v>17.27</v>
      </c>
      <c r="S17" s="14">
        <v>17.27</v>
      </c>
      <c r="T17" s="217">
        <v>9.9999999999980105E-3</v>
      </c>
      <c r="U17" s="217">
        <v>1.98</v>
      </c>
      <c r="V17" s="124" t="s">
        <v>1357</v>
      </c>
      <c r="W17" s="450"/>
      <c r="X17" s="450"/>
    </row>
    <row r="18" spans="1:24" ht="63.75" x14ac:dyDescent="0.2">
      <c r="A18" s="12" t="s">
        <v>1352</v>
      </c>
      <c r="B18" s="123" t="s">
        <v>1379</v>
      </c>
      <c r="C18" s="238" t="s">
        <v>1380</v>
      </c>
      <c r="D18" s="13" t="s">
        <v>24</v>
      </c>
      <c r="E18" s="24" t="s">
        <v>1381</v>
      </c>
      <c r="F18" s="24" t="s">
        <v>1382</v>
      </c>
      <c r="G18" s="24">
        <v>121</v>
      </c>
      <c r="H18" s="24">
        <v>2.63</v>
      </c>
      <c r="I18" s="13">
        <v>100124</v>
      </c>
      <c r="J18" s="13" t="s">
        <v>1355</v>
      </c>
      <c r="K18" s="124" t="s">
        <v>1356</v>
      </c>
      <c r="L18" s="14">
        <v>96.4</v>
      </c>
      <c r="M18" s="14">
        <v>96.4</v>
      </c>
      <c r="N18" s="14">
        <v>96.4</v>
      </c>
      <c r="O18" s="15">
        <v>20.67</v>
      </c>
      <c r="P18" s="16">
        <v>1.0753999999999999</v>
      </c>
      <c r="Q18" s="14">
        <v>22.23</v>
      </c>
      <c r="S18" s="14">
        <v>22.23</v>
      </c>
      <c r="T18" s="217">
        <v>0.17000000000000526</v>
      </c>
      <c r="U18" s="217">
        <v>0</v>
      </c>
      <c r="V18" s="124" t="s">
        <v>1357</v>
      </c>
      <c r="W18" s="450"/>
      <c r="X18" s="450"/>
    </row>
    <row r="19" spans="1:24" ht="38.25" x14ac:dyDescent="0.2">
      <c r="A19" s="12" t="s">
        <v>1352</v>
      </c>
      <c r="B19" s="123" t="s">
        <v>1383</v>
      </c>
      <c r="C19" s="238" t="s">
        <v>1384</v>
      </c>
      <c r="D19" s="13" t="s">
        <v>24</v>
      </c>
      <c r="E19" s="24" t="s">
        <v>1385</v>
      </c>
      <c r="F19" s="24" t="s">
        <v>1386</v>
      </c>
      <c r="G19" s="24">
        <v>173</v>
      </c>
      <c r="H19" s="24">
        <v>3.22</v>
      </c>
      <c r="I19" s="13">
        <v>100124</v>
      </c>
      <c r="J19" s="13" t="s">
        <v>1355</v>
      </c>
      <c r="K19" s="124" t="s">
        <v>1356</v>
      </c>
      <c r="L19" s="14">
        <v>107.45</v>
      </c>
      <c r="M19" s="14">
        <v>107.45</v>
      </c>
      <c r="N19" s="14">
        <v>107.45</v>
      </c>
      <c r="O19" s="15">
        <v>36.14</v>
      </c>
      <c r="P19" s="16">
        <v>1.0753999999999999</v>
      </c>
      <c r="Q19" s="14">
        <v>38.86</v>
      </c>
      <c r="S19" s="14">
        <v>38.86</v>
      </c>
      <c r="T19" s="217">
        <v>0.34000000000000341</v>
      </c>
      <c r="U19" s="217">
        <v>0</v>
      </c>
      <c r="V19" s="124" t="s">
        <v>1357</v>
      </c>
      <c r="W19" s="450"/>
      <c r="X19" s="450"/>
    </row>
    <row r="20" spans="1:24" ht="38.25" x14ac:dyDescent="0.2">
      <c r="A20" s="12" t="s">
        <v>1352</v>
      </c>
      <c r="B20" s="123" t="s">
        <v>1387</v>
      </c>
      <c r="C20" s="238" t="s">
        <v>1388</v>
      </c>
      <c r="D20" s="13" t="s">
        <v>24</v>
      </c>
      <c r="E20" s="24">
        <v>24.68</v>
      </c>
      <c r="F20" s="24">
        <v>25.58</v>
      </c>
      <c r="G20" s="24">
        <v>140</v>
      </c>
      <c r="H20" s="24">
        <v>2.82</v>
      </c>
      <c r="I20" s="13">
        <v>100124</v>
      </c>
      <c r="J20" s="13" t="s">
        <v>1365</v>
      </c>
      <c r="K20" s="124" t="s">
        <v>1356</v>
      </c>
      <c r="L20" s="14">
        <v>98.72</v>
      </c>
      <c r="M20" s="14">
        <v>98.72</v>
      </c>
      <c r="N20" s="14">
        <v>98.72</v>
      </c>
      <c r="O20" s="15">
        <v>25.51</v>
      </c>
      <c r="P20" s="16">
        <v>1.0753999999999999</v>
      </c>
      <c r="Q20" s="14">
        <v>27.43</v>
      </c>
      <c r="S20" s="14">
        <v>27.43</v>
      </c>
      <c r="T20" s="217">
        <v>0.20999999999999375</v>
      </c>
      <c r="U20" s="217">
        <v>3.21</v>
      </c>
      <c r="V20" s="124" t="s">
        <v>1357</v>
      </c>
      <c r="W20" s="450"/>
      <c r="X20" s="450"/>
    </row>
    <row r="21" spans="1:24" ht="38.25" x14ac:dyDescent="0.2">
      <c r="A21" s="12" t="s">
        <v>1352</v>
      </c>
      <c r="B21" s="123" t="s">
        <v>1389</v>
      </c>
      <c r="C21" s="238" t="s">
        <v>1390</v>
      </c>
      <c r="D21" s="13" t="s">
        <v>24</v>
      </c>
      <c r="E21" s="24">
        <v>12</v>
      </c>
      <c r="F21" s="24">
        <v>12.78</v>
      </c>
      <c r="G21" s="24">
        <v>66</v>
      </c>
      <c r="H21" s="24">
        <v>2.9</v>
      </c>
      <c r="I21" s="13">
        <v>100124</v>
      </c>
      <c r="J21" s="13" t="s">
        <v>1365</v>
      </c>
      <c r="K21" s="124" t="s">
        <v>1356</v>
      </c>
      <c r="L21" s="14">
        <v>49.56</v>
      </c>
      <c r="M21" s="14">
        <v>49.56</v>
      </c>
      <c r="N21" s="14">
        <v>49.56</v>
      </c>
      <c r="O21" s="15">
        <v>12.14</v>
      </c>
      <c r="P21" s="16">
        <v>1.0753999999999999</v>
      </c>
      <c r="Q21" s="14">
        <v>13.06</v>
      </c>
      <c r="S21" s="14">
        <v>13.06</v>
      </c>
      <c r="T21" s="217">
        <v>2.0000000000003126E-2</v>
      </c>
      <c r="U21" s="217">
        <v>4.08</v>
      </c>
      <c r="V21" s="124" t="s">
        <v>1357</v>
      </c>
      <c r="W21" s="450"/>
      <c r="X21" s="450"/>
    </row>
    <row r="22" spans="1:24" ht="38.25" x14ac:dyDescent="0.2">
      <c r="A22" s="12" t="s">
        <v>1352</v>
      </c>
      <c r="B22" s="123" t="s">
        <v>1391</v>
      </c>
      <c r="C22" s="238" t="s">
        <v>1392</v>
      </c>
      <c r="D22" s="13" t="s">
        <v>24</v>
      </c>
      <c r="E22" s="24">
        <v>18</v>
      </c>
      <c r="F22" s="24">
        <v>18.8</v>
      </c>
      <c r="G22" s="24">
        <v>96</v>
      </c>
      <c r="H22" s="24">
        <v>3</v>
      </c>
      <c r="I22" s="13">
        <v>100124</v>
      </c>
      <c r="J22" s="13" t="s">
        <v>1365</v>
      </c>
      <c r="K22" s="124" t="s">
        <v>1356</v>
      </c>
      <c r="L22" s="14">
        <v>75.78</v>
      </c>
      <c r="M22" s="14">
        <v>75.78</v>
      </c>
      <c r="N22" s="14">
        <v>75.78</v>
      </c>
      <c r="O22" s="15">
        <v>18.21</v>
      </c>
      <c r="P22" s="16">
        <v>1.0753999999999999</v>
      </c>
      <c r="Q22" s="14">
        <v>19.579999999999998</v>
      </c>
      <c r="S22" s="14">
        <v>19.579999999999998</v>
      </c>
      <c r="T22" s="217">
        <v>4.00000000000027E-2</v>
      </c>
      <c r="U22" s="217">
        <v>7.56</v>
      </c>
      <c r="V22" s="124" t="s">
        <v>1357</v>
      </c>
      <c r="W22" s="450"/>
      <c r="X22" s="450"/>
    </row>
    <row r="23" spans="1:24" ht="38.25" x14ac:dyDescent="0.2">
      <c r="A23" s="12" t="s">
        <v>1352</v>
      </c>
      <c r="B23" s="123" t="s">
        <v>1393</v>
      </c>
      <c r="C23" s="238" t="s">
        <v>1394</v>
      </c>
      <c r="D23" s="13" t="s">
        <v>24</v>
      </c>
      <c r="E23" s="24">
        <v>18</v>
      </c>
      <c r="F23" s="24">
        <v>18.8</v>
      </c>
      <c r="G23" s="24">
        <v>96</v>
      </c>
      <c r="H23" s="24">
        <v>3</v>
      </c>
      <c r="I23" s="13">
        <v>100124</v>
      </c>
      <c r="J23" s="13" t="s">
        <v>1365</v>
      </c>
      <c r="K23" s="124" t="s">
        <v>1356</v>
      </c>
      <c r="L23" s="14">
        <v>75.78</v>
      </c>
      <c r="M23" s="14">
        <v>75.78</v>
      </c>
      <c r="N23" s="14">
        <v>75.78</v>
      </c>
      <c r="O23" s="15">
        <v>18.21</v>
      </c>
      <c r="P23" s="16">
        <v>1.0753999999999999</v>
      </c>
      <c r="Q23" s="14">
        <v>19.579999999999998</v>
      </c>
      <c r="S23" s="14">
        <v>19.579999999999998</v>
      </c>
      <c r="T23" s="217">
        <v>4.00000000000027E-2</v>
      </c>
      <c r="U23" s="217">
        <v>7.56</v>
      </c>
      <c r="V23" s="124" t="s">
        <v>1357</v>
      </c>
      <c r="W23" s="450"/>
      <c r="X23" s="450"/>
    </row>
    <row r="24" spans="1:24" ht="38.25" x14ac:dyDescent="0.2">
      <c r="A24" s="12" t="s">
        <v>1352</v>
      </c>
      <c r="B24" s="123" t="s">
        <v>1395</v>
      </c>
      <c r="C24" s="238" t="s">
        <v>1396</v>
      </c>
      <c r="D24" s="13" t="s">
        <v>24</v>
      </c>
      <c r="E24" s="24">
        <v>12</v>
      </c>
      <c r="F24" s="24">
        <v>12.9</v>
      </c>
      <c r="G24" s="24">
        <v>62</v>
      </c>
      <c r="H24" s="24">
        <v>3.08</v>
      </c>
      <c r="I24" s="13">
        <v>100124</v>
      </c>
      <c r="J24" s="13" t="s">
        <v>1355</v>
      </c>
      <c r="K24" s="124" t="s">
        <v>1356</v>
      </c>
      <c r="L24" s="14">
        <v>52.44</v>
      </c>
      <c r="M24" s="14">
        <v>52.44</v>
      </c>
      <c r="N24" s="14">
        <v>52.44</v>
      </c>
      <c r="O24" s="15">
        <v>12.95</v>
      </c>
      <c r="P24" s="16">
        <v>1.0753999999999999</v>
      </c>
      <c r="Q24" s="14">
        <v>13.93</v>
      </c>
      <c r="S24" s="14">
        <v>13.93</v>
      </c>
      <c r="T24" s="217">
        <v>0.10999999999999943</v>
      </c>
      <c r="U24" s="217">
        <v>0</v>
      </c>
      <c r="V24" s="124" t="s">
        <v>1357</v>
      </c>
      <c r="W24" s="450"/>
      <c r="X24" s="450"/>
    </row>
    <row r="25" spans="1:24" ht="38.25" x14ac:dyDescent="0.2">
      <c r="A25" s="12" t="s">
        <v>1352</v>
      </c>
      <c r="B25" s="123" t="s">
        <v>1397</v>
      </c>
      <c r="C25" s="238">
        <v>2565</v>
      </c>
      <c r="D25" s="13" t="s">
        <v>24</v>
      </c>
      <c r="E25" s="24">
        <v>12</v>
      </c>
      <c r="F25" s="24">
        <v>12.46</v>
      </c>
      <c r="G25" s="24">
        <v>62</v>
      </c>
      <c r="H25" s="24">
        <v>3.06</v>
      </c>
      <c r="I25" s="13">
        <v>100124</v>
      </c>
      <c r="J25" s="13" t="s">
        <v>1355</v>
      </c>
      <c r="K25" s="124" t="s">
        <v>1356</v>
      </c>
      <c r="L25" s="14">
        <v>39.119999999999997</v>
      </c>
      <c r="M25" s="14">
        <v>39.119999999999997</v>
      </c>
      <c r="N25" s="14">
        <v>39.119999999999997</v>
      </c>
      <c r="O25" s="15">
        <v>13.26</v>
      </c>
      <c r="P25" s="16">
        <v>1.0753999999999999</v>
      </c>
      <c r="Q25" s="14">
        <v>14.26</v>
      </c>
      <c r="S25" s="14">
        <v>14.26</v>
      </c>
      <c r="T25" s="217">
        <v>1.9999999999996021E-2</v>
      </c>
      <c r="U25" s="217">
        <v>0.24</v>
      </c>
      <c r="V25" s="124" t="s">
        <v>1357</v>
      </c>
      <c r="W25" s="450"/>
      <c r="X25" s="450"/>
    </row>
    <row r="26" spans="1:24" ht="38.25" x14ac:dyDescent="0.2">
      <c r="A26" s="12" t="s">
        <v>1352</v>
      </c>
      <c r="B26" s="123" t="s">
        <v>1398</v>
      </c>
      <c r="C26" s="238" t="s">
        <v>1399</v>
      </c>
      <c r="D26" s="13" t="s">
        <v>24</v>
      </c>
      <c r="E26" s="24">
        <v>21</v>
      </c>
      <c r="F26" s="24">
        <v>21.86</v>
      </c>
      <c r="G26" s="24">
        <v>109</v>
      </c>
      <c r="H26" s="24">
        <v>3.06</v>
      </c>
      <c r="I26" s="13">
        <v>100883</v>
      </c>
      <c r="J26" s="13" t="s">
        <v>1359</v>
      </c>
      <c r="K26" s="124" t="s">
        <v>1360</v>
      </c>
      <c r="L26" s="14">
        <v>63.63</v>
      </c>
      <c r="M26" s="14">
        <v>63.63</v>
      </c>
      <c r="N26" s="14">
        <v>63.63</v>
      </c>
      <c r="O26" s="15">
        <v>17.059999999999999</v>
      </c>
      <c r="P26" s="16">
        <v>1.6315999999999999</v>
      </c>
      <c r="Q26" s="14">
        <v>27.84</v>
      </c>
      <c r="S26" s="14">
        <v>27.84</v>
      </c>
      <c r="T26" s="217">
        <v>8.9999999999999858E-2</v>
      </c>
      <c r="U26" s="217">
        <v>0</v>
      </c>
      <c r="V26" s="124" t="s">
        <v>1357</v>
      </c>
      <c r="W26" s="450"/>
      <c r="X26" s="450"/>
    </row>
    <row r="27" spans="1:24" ht="38.25" x14ac:dyDescent="0.2">
      <c r="A27" s="12" t="s">
        <v>1352</v>
      </c>
      <c r="B27" s="123" t="s">
        <v>1400</v>
      </c>
      <c r="C27" s="238" t="s">
        <v>1401</v>
      </c>
      <c r="D27" s="13" t="s">
        <v>24</v>
      </c>
      <c r="E27" s="24">
        <v>18</v>
      </c>
      <c r="F27" s="24">
        <v>18.87</v>
      </c>
      <c r="G27" s="24">
        <v>96</v>
      </c>
      <c r="H27" s="24">
        <v>3</v>
      </c>
      <c r="I27" s="13">
        <v>100124</v>
      </c>
      <c r="J27" s="13" t="s">
        <v>1355</v>
      </c>
      <c r="K27" s="124" t="s">
        <v>1356</v>
      </c>
      <c r="L27" s="14">
        <v>59.58</v>
      </c>
      <c r="M27" s="14">
        <v>59.58</v>
      </c>
      <c r="N27" s="14">
        <v>59.58</v>
      </c>
      <c r="O27" s="15">
        <v>19.420000000000002</v>
      </c>
      <c r="P27" s="16">
        <v>1.0753999999999999</v>
      </c>
      <c r="Q27" s="14">
        <v>20.88</v>
      </c>
      <c r="S27" s="14">
        <v>20.88</v>
      </c>
      <c r="T27" s="217">
        <v>0</v>
      </c>
      <c r="U27" s="217">
        <v>0</v>
      </c>
      <c r="V27" s="124" t="s">
        <v>1357</v>
      </c>
      <c r="W27" s="450"/>
      <c r="X27" s="450"/>
    </row>
    <row r="28" spans="1:24" ht="38.25" x14ac:dyDescent="0.2">
      <c r="A28" s="12" t="s">
        <v>1352</v>
      </c>
      <c r="B28" s="123" t="s">
        <v>1402</v>
      </c>
      <c r="C28" s="238" t="s">
        <v>1403</v>
      </c>
      <c r="D28" s="13" t="s">
        <v>24</v>
      </c>
      <c r="E28" s="24">
        <v>12</v>
      </c>
      <c r="F28" s="24">
        <v>12.87</v>
      </c>
      <c r="G28" s="24">
        <v>65</v>
      </c>
      <c r="H28" s="24">
        <v>2.93</v>
      </c>
      <c r="I28" s="13">
        <v>100124</v>
      </c>
      <c r="J28" s="13" t="s">
        <v>1365</v>
      </c>
      <c r="K28" s="124" t="s">
        <v>1356</v>
      </c>
      <c r="L28" s="14">
        <v>39.840000000000003</v>
      </c>
      <c r="M28" s="14">
        <v>39.840000000000003</v>
      </c>
      <c r="N28" s="14">
        <v>39.840000000000003</v>
      </c>
      <c r="O28" s="15">
        <v>12.95</v>
      </c>
      <c r="P28" s="16">
        <v>1.0753999999999999</v>
      </c>
      <c r="Q28" s="14">
        <v>13.93</v>
      </c>
      <c r="S28" s="14">
        <v>13.93</v>
      </c>
      <c r="T28" s="217">
        <v>0.11000000000000298</v>
      </c>
      <c r="U28" s="217">
        <v>0</v>
      </c>
      <c r="V28" s="124" t="s">
        <v>1357</v>
      </c>
      <c r="W28" s="450"/>
      <c r="X28" s="450"/>
    </row>
    <row r="29" spans="1:24" ht="38.25" x14ac:dyDescent="0.2">
      <c r="A29" s="12" t="s">
        <v>1352</v>
      </c>
      <c r="B29" s="123" t="s">
        <v>1404</v>
      </c>
      <c r="C29" s="238" t="s">
        <v>1405</v>
      </c>
      <c r="D29" s="13" t="s">
        <v>24</v>
      </c>
      <c r="E29" s="24">
        <v>18</v>
      </c>
      <c r="F29" s="24">
        <v>18.8</v>
      </c>
      <c r="G29" s="24">
        <v>96</v>
      </c>
      <c r="H29" s="24">
        <v>3</v>
      </c>
      <c r="I29" s="13">
        <v>100883</v>
      </c>
      <c r="J29" s="13" t="s">
        <v>1359</v>
      </c>
      <c r="K29" s="124" t="s">
        <v>1360</v>
      </c>
      <c r="L29" s="14">
        <v>58.14</v>
      </c>
      <c r="M29" s="14">
        <v>58.14</v>
      </c>
      <c r="N29" s="14">
        <v>58.14</v>
      </c>
      <c r="O29" s="15">
        <v>14.28</v>
      </c>
      <c r="P29" s="16">
        <v>1.6315999999999999</v>
      </c>
      <c r="Q29" s="14">
        <v>23.3</v>
      </c>
      <c r="S29" s="14">
        <v>23.3</v>
      </c>
      <c r="T29" s="217">
        <v>9.9999999999997868E-2</v>
      </c>
      <c r="U29" s="217">
        <v>0</v>
      </c>
      <c r="V29" s="124" t="s">
        <v>1357</v>
      </c>
      <c r="W29" s="450"/>
      <c r="X29" s="450"/>
    </row>
    <row r="30" spans="1:24" ht="38.25" x14ac:dyDescent="0.2">
      <c r="A30" s="12" t="s">
        <v>1352</v>
      </c>
      <c r="B30" s="123" t="s">
        <v>1406</v>
      </c>
      <c r="C30" s="238" t="s">
        <v>1407</v>
      </c>
      <c r="D30" s="13" t="s">
        <v>24</v>
      </c>
      <c r="E30" s="24">
        <v>12</v>
      </c>
      <c r="F30" s="24">
        <v>12.9</v>
      </c>
      <c r="G30" s="24">
        <v>58</v>
      </c>
      <c r="H30" s="24">
        <v>3.29</v>
      </c>
      <c r="I30" s="13">
        <v>100124</v>
      </c>
      <c r="J30" s="13" t="s">
        <v>1365</v>
      </c>
      <c r="K30" s="124" t="s">
        <v>1356</v>
      </c>
      <c r="L30" s="14">
        <v>51.48</v>
      </c>
      <c r="M30" s="14">
        <v>51.48</v>
      </c>
      <c r="N30" s="14">
        <v>51.48</v>
      </c>
      <c r="O30" s="15">
        <v>12.14</v>
      </c>
      <c r="P30" s="16">
        <v>1.0753999999999999</v>
      </c>
      <c r="Q30" s="14">
        <v>13.06</v>
      </c>
      <c r="S30" s="14">
        <v>13.06</v>
      </c>
      <c r="T30" s="217">
        <v>1.9999999999997797E-2</v>
      </c>
      <c r="U30" s="217">
        <v>0</v>
      </c>
      <c r="V30" s="124" t="s">
        <v>1357</v>
      </c>
      <c r="W30" s="450"/>
      <c r="X30" s="450"/>
    </row>
    <row r="31" spans="1:24" ht="38.25" x14ac:dyDescent="0.2">
      <c r="A31" s="12" t="s">
        <v>1352</v>
      </c>
      <c r="B31" s="123" t="s">
        <v>1408</v>
      </c>
      <c r="C31" s="238" t="s">
        <v>1409</v>
      </c>
      <c r="D31" s="13" t="s">
        <v>24</v>
      </c>
      <c r="E31" s="24">
        <v>18</v>
      </c>
      <c r="F31" s="24">
        <v>18.8</v>
      </c>
      <c r="G31" s="24">
        <v>96</v>
      </c>
      <c r="H31" s="24">
        <v>3</v>
      </c>
      <c r="I31" s="13">
        <v>100124</v>
      </c>
      <c r="J31" s="13" t="s">
        <v>1355</v>
      </c>
      <c r="K31" s="124" t="s">
        <v>1356</v>
      </c>
      <c r="L31" s="14">
        <v>62.1</v>
      </c>
      <c r="M31" s="14">
        <v>62.1</v>
      </c>
      <c r="N31" s="14">
        <v>62.1</v>
      </c>
      <c r="O31" s="15">
        <v>18.399999999999999</v>
      </c>
      <c r="P31" s="16">
        <v>1.0753999999999999</v>
      </c>
      <c r="Q31" s="14">
        <v>19.79</v>
      </c>
      <c r="S31" s="14">
        <v>19.79</v>
      </c>
      <c r="T31" s="217">
        <v>1.0000000000005116E-2</v>
      </c>
      <c r="U31" s="217">
        <v>0</v>
      </c>
      <c r="V31" s="124" t="s">
        <v>1357</v>
      </c>
      <c r="W31" s="450"/>
      <c r="X31" s="450"/>
    </row>
    <row r="32" spans="1:24" ht="38.25" x14ac:dyDescent="0.2">
      <c r="A32" s="12" t="s">
        <v>1352</v>
      </c>
      <c r="B32" s="123" t="s">
        <v>1410</v>
      </c>
      <c r="C32" s="238" t="s">
        <v>1411</v>
      </c>
      <c r="D32" s="13" t="s">
        <v>24</v>
      </c>
      <c r="E32" s="24">
        <v>18</v>
      </c>
      <c r="F32" s="24">
        <v>18.8</v>
      </c>
      <c r="G32" s="24">
        <v>96</v>
      </c>
      <c r="H32" s="24">
        <v>3</v>
      </c>
      <c r="I32" s="13">
        <v>100124</v>
      </c>
      <c r="J32" s="13" t="s">
        <v>1355</v>
      </c>
      <c r="K32" s="124" t="s">
        <v>1356</v>
      </c>
      <c r="L32" s="14">
        <v>62.46</v>
      </c>
      <c r="M32" s="14">
        <v>62.46</v>
      </c>
      <c r="N32" s="14">
        <v>62.46</v>
      </c>
      <c r="O32" s="15">
        <v>18.73</v>
      </c>
      <c r="P32" s="16">
        <v>1.0753999999999999</v>
      </c>
      <c r="Q32" s="14">
        <v>20.14</v>
      </c>
      <c r="S32" s="14">
        <v>20.14</v>
      </c>
      <c r="T32" s="217">
        <v>2.0000000000003126E-2</v>
      </c>
      <c r="U32" s="217">
        <v>0</v>
      </c>
      <c r="V32" s="124" t="s">
        <v>1357</v>
      </c>
      <c r="W32" s="450"/>
      <c r="X32" s="450"/>
    </row>
    <row r="33" spans="1:24" ht="38.25" x14ac:dyDescent="0.2">
      <c r="A33" s="12" t="s">
        <v>1352</v>
      </c>
      <c r="B33" s="123" t="s">
        <v>1412</v>
      </c>
      <c r="C33" s="238" t="s">
        <v>1413</v>
      </c>
      <c r="D33" s="13" t="s">
        <v>24</v>
      </c>
      <c r="E33" s="24">
        <v>7.5</v>
      </c>
      <c r="F33" s="24">
        <v>9.17</v>
      </c>
      <c r="G33" s="24">
        <v>120</v>
      </c>
      <c r="H33" s="24">
        <v>1</v>
      </c>
      <c r="I33" s="13">
        <v>100124</v>
      </c>
      <c r="J33" s="13" t="s">
        <v>1355</v>
      </c>
      <c r="K33" s="124" t="s">
        <v>1356</v>
      </c>
      <c r="L33" s="14">
        <v>81.900000000000006</v>
      </c>
      <c r="M33" s="14">
        <v>81.900000000000006</v>
      </c>
      <c r="N33" s="14">
        <v>81.900000000000006</v>
      </c>
      <c r="O33" s="15">
        <v>3.55</v>
      </c>
      <c r="P33" s="16">
        <v>1.0753999999999999</v>
      </c>
      <c r="Q33" s="14">
        <v>3.82</v>
      </c>
      <c r="S33" s="14">
        <v>3.82</v>
      </c>
      <c r="T33" s="217">
        <v>5.0000000000010481E-2</v>
      </c>
      <c r="U33" s="217">
        <v>0.08</v>
      </c>
      <c r="V33" s="124" t="s">
        <v>1357</v>
      </c>
      <c r="W33" s="450"/>
      <c r="X33" s="450"/>
    </row>
    <row r="34" spans="1:24" ht="25.5" customHeight="1" x14ac:dyDescent="0.2">
      <c r="A34" s="12" t="s">
        <v>1352</v>
      </c>
      <c r="B34" s="123" t="s">
        <v>1412</v>
      </c>
      <c r="C34" s="238" t="s">
        <v>1413</v>
      </c>
      <c r="D34" s="13" t="s">
        <v>24</v>
      </c>
      <c r="E34" s="24">
        <v>7.5</v>
      </c>
      <c r="F34" s="24">
        <v>9.17</v>
      </c>
      <c r="G34" s="24">
        <v>120</v>
      </c>
      <c r="H34" s="24">
        <v>1</v>
      </c>
      <c r="I34" s="13">
        <v>100124</v>
      </c>
      <c r="J34" s="13" t="s">
        <v>1365</v>
      </c>
      <c r="K34" s="124" t="s">
        <v>1356</v>
      </c>
      <c r="L34" s="14"/>
      <c r="M34" s="14"/>
      <c r="N34" s="14"/>
      <c r="O34" s="15">
        <v>3.09</v>
      </c>
      <c r="P34" s="16">
        <v>1.0753999999999999</v>
      </c>
      <c r="Q34" s="14">
        <v>3.32</v>
      </c>
      <c r="S34" s="14">
        <v>3.32</v>
      </c>
      <c r="T34" s="217"/>
      <c r="U34" s="217"/>
      <c r="V34" s="124" t="s">
        <v>1357</v>
      </c>
      <c r="W34" s="450"/>
      <c r="X34" s="450"/>
    </row>
    <row r="35" spans="1:24" ht="38.25" x14ac:dyDescent="0.2">
      <c r="A35" s="12" t="s">
        <v>1352</v>
      </c>
      <c r="B35" s="123" t="s">
        <v>1414</v>
      </c>
      <c r="C35" s="238" t="s">
        <v>1415</v>
      </c>
      <c r="D35" s="13" t="s">
        <v>24</v>
      </c>
      <c r="E35" s="24">
        <v>28</v>
      </c>
      <c r="F35" s="24">
        <v>28.92</v>
      </c>
      <c r="G35" s="24">
        <v>148</v>
      </c>
      <c r="H35" s="24">
        <v>3.01</v>
      </c>
      <c r="I35" s="13">
        <v>100124</v>
      </c>
      <c r="J35" s="13" t="s">
        <v>1365</v>
      </c>
      <c r="K35" s="124" t="s">
        <v>1356</v>
      </c>
      <c r="L35" s="14">
        <v>72.239999999999995</v>
      </c>
      <c r="M35" s="14">
        <v>72.239999999999995</v>
      </c>
      <c r="N35" s="14">
        <v>72.239999999999995</v>
      </c>
      <c r="O35" s="15">
        <v>29.27</v>
      </c>
      <c r="P35" s="16">
        <v>1.0753999999999999</v>
      </c>
      <c r="Q35" s="14">
        <v>31.48</v>
      </c>
      <c r="S35" s="14">
        <v>31.48</v>
      </c>
      <c r="T35" s="217">
        <v>0.15999999999999304</v>
      </c>
      <c r="U35" s="217">
        <v>0</v>
      </c>
      <c r="V35" s="124" t="s">
        <v>1357</v>
      </c>
      <c r="W35" s="450"/>
      <c r="X35" s="450"/>
    </row>
    <row r="36" spans="1:24" ht="63.75" x14ac:dyDescent="0.2">
      <c r="A36" s="12" t="s">
        <v>1352</v>
      </c>
      <c r="B36" s="123" t="s">
        <v>1416</v>
      </c>
      <c r="C36" s="238" t="s">
        <v>1417</v>
      </c>
      <c r="D36" s="13" t="s">
        <v>24</v>
      </c>
      <c r="E36" s="24">
        <v>28</v>
      </c>
      <c r="F36" s="24">
        <v>28.92</v>
      </c>
      <c r="G36" s="24">
        <v>131</v>
      </c>
      <c r="H36" s="24">
        <v>3.4</v>
      </c>
      <c r="I36" s="13">
        <v>100124</v>
      </c>
      <c r="J36" s="13" t="s">
        <v>1355</v>
      </c>
      <c r="K36" s="124" t="s">
        <v>1356</v>
      </c>
      <c r="L36" s="14">
        <v>55.72</v>
      </c>
      <c r="M36" s="14">
        <v>55.72</v>
      </c>
      <c r="N36" s="14">
        <v>55.72</v>
      </c>
      <c r="O36" s="15">
        <v>6.79</v>
      </c>
      <c r="P36" s="16">
        <v>1.0753999999999999</v>
      </c>
      <c r="Q36" s="14">
        <v>7.3</v>
      </c>
      <c r="S36" s="14">
        <v>7.3</v>
      </c>
      <c r="T36" s="217">
        <v>7.9999999999999183E-2</v>
      </c>
      <c r="U36" s="217">
        <v>0</v>
      </c>
      <c r="V36" s="124" t="s">
        <v>1357</v>
      </c>
      <c r="W36" s="450"/>
      <c r="X36" s="450"/>
    </row>
    <row r="37" spans="1:24" ht="63.75" x14ac:dyDescent="0.2">
      <c r="A37" s="12" t="s">
        <v>1352</v>
      </c>
      <c r="B37" s="123" t="s">
        <v>1416</v>
      </c>
      <c r="C37" s="238" t="s">
        <v>1417</v>
      </c>
      <c r="D37" s="13" t="s">
        <v>24</v>
      </c>
      <c r="E37" s="24">
        <v>28</v>
      </c>
      <c r="F37" s="24">
        <v>28.92</v>
      </c>
      <c r="G37" s="24">
        <v>131</v>
      </c>
      <c r="H37" s="24">
        <v>3.4</v>
      </c>
      <c r="I37" s="13">
        <v>100124</v>
      </c>
      <c r="J37" s="13" t="s">
        <v>1365</v>
      </c>
      <c r="K37" s="124" t="s">
        <v>1356</v>
      </c>
      <c r="L37" s="14"/>
      <c r="M37" s="14"/>
      <c r="N37" s="14"/>
      <c r="O37" s="15">
        <v>5.9</v>
      </c>
      <c r="P37" s="16">
        <v>1.0753999999999999</v>
      </c>
      <c r="Q37" s="14">
        <v>6.34</v>
      </c>
      <c r="S37" s="14">
        <v>6.34</v>
      </c>
      <c r="T37" s="217"/>
      <c r="U37" s="217"/>
      <c r="V37" s="124" t="s">
        <v>1357</v>
      </c>
      <c r="W37" s="450"/>
      <c r="X37" s="450"/>
    </row>
    <row r="38" spans="1:24" ht="38.25" x14ac:dyDescent="0.2">
      <c r="A38" s="12" t="s">
        <v>1352</v>
      </c>
      <c r="B38" s="123" t="s">
        <v>1418</v>
      </c>
      <c r="C38" s="238" t="s">
        <v>1419</v>
      </c>
      <c r="D38" s="13" t="s">
        <v>24</v>
      </c>
      <c r="E38" s="24">
        <v>28</v>
      </c>
      <c r="F38" s="24">
        <v>28.92</v>
      </c>
      <c r="G38" s="24">
        <v>113</v>
      </c>
      <c r="H38" s="24">
        <v>3.95</v>
      </c>
      <c r="I38" s="13">
        <v>100124</v>
      </c>
      <c r="J38" s="13" t="s">
        <v>1355</v>
      </c>
      <c r="K38" s="124" t="s">
        <v>1356</v>
      </c>
      <c r="L38" s="14">
        <v>75.88</v>
      </c>
      <c r="M38" s="14">
        <v>75.88</v>
      </c>
      <c r="N38" s="14">
        <v>75.88</v>
      </c>
      <c r="O38" s="15">
        <v>11.24</v>
      </c>
      <c r="P38" s="16">
        <v>1.0753999999999999</v>
      </c>
      <c r="Q38" s="14">
        <v>12.09</v>
      </c>
      <c r="S38" s="14">
        <v>12.09</v>
      </c>
      <c r="T38" s="217">
        <v>7.9999999999992966E-2</v>
      </c>
      <c r="U38" s="217">
        <v>0</v>
      </c>
      <c r="V38" s="124" t="s">
        <v>1357</v>
      </c>
      <c r="W38" s="450"/>
      <c r="X38" s="450"/>
    </row>
    <row r="39" spans="1:24" ht="38.25" x14ac:dyDescent="0.2">
      <c r="A39" s="12" t="s">
        <v>1352</v>
      </c>
      <c r="B39" s="123" t="s">
        <v>1418</v>
      </c>
      <c r="C39" s="238" t="s">
        <v>1419</v>
      </c>
      <c r="D39" s="13" t="s">
        <v>24</v>
      </c>
      <c r="E39" s="24">
        <v>28</v>
      </c>
      <c r="F39" s="24">
        <v>28.92</v>
      </c>
      <c r="G39" s="24">
        <v>113</v>
      </c>
      <c r="H39" s="24">
        <v>3.95</v>
      </c>
      <c r="I39" s="13">
        <v>100124</v>
      </c>
      <c r="J39" s="13" t="s">
        <v>1365</v>
      </c>
      <c r="K39" s="124" t="s">
        <v>1356</v>
      </c>
      <c r="L39" s="14"/>
      <c r="M39" s="14"/>
      <c r="N39" s="14"/>
      <c r="O39" s="15">
        <v>9.77</v>
      </c>
      <c r="P39" s="16">
        <v>1.0753999999999999</v>
      </c>
      <c r="Q39" s="14">
        <v>10.51</v>
      </c>
      <c r="S39" s="14">
        <v>10.51</v>
      </c>
      <c r="T39" s="217"/>
      <c r="U39" s="217"/>
      <c r="V39" s="124" t="s">
        <v>1357</v>
      </c>
      <c r="W39" s="450"/>
      <c r="X39" s="450"/>
    </row>
    <row r="40" spans="1:24" ht="38.25" x14ac:dyDescent="0.2">
      <c r="A40" s="12" t="s">
        <v>1352</v>
      </c>
      <c r="B40" s="123" t="s">
        <v>1420</v>
      </c>
      <c r="C40" s="238" t="s">
        <v>1421</v>
      </c>
      <c r="D40" s="13" t="s">
        <v>24</v>
      </c>
      <c r="E40" s="24">
        <v>28</v>
      </c>
      <c r="F40" s="24">
        <v>28.92</v>
      </c>
      <c r="G40" s="24">
        <v>93</v>
      </c>
      <c r="H40" s="24">
        <v>4.79</v>
      </c>
      <c r="I40" s="13">
        <v>100124</v>
      </c>
      <c r="J40" s="13" t="s">
        <v>1355</v>
      </c>
      <c r="K40" s="124" t="s">
        <v>1356</v>
      </c>
      <c r="L40" s="14">
        <v>60.2</v>
      </c>
      <c r="M40" s="14">
        <v>60.2</v>
      </c>
      <c r="N40" s="14">
        <v>60.2</v>
      </c>
      <c r="O40" s="15">
        <v>18</v>
      </c>
      <c r="P40" s="16">
        <v>1.0753999999999999</v>
      </c>
      <c r="Q40" s="14">
        <v>19.36</v>
      </c>
      <c r="S40" s="14">
        <v>19.36</v>
      </c>
      <c r="T40" s="217">
        <v>0.24000000000000199</v>
      </c>
      <c r="U40" s="217">
        <v>0</v>
      </c>
      <c r="V40" s="124" t="s">
        <v>1357</v>
      </c>
      <c r="W40" s="450"/>
      <c r="X40" s="450"/>
    </row>
    <row r="41" spans="1:24" ht="38.25" x14ac:dyDescent="0.2">
      <c r="A41" s="12" t="s">
        <v>1352</v>
      </c>
      <c r="B41" s="123" t="s">
        <v>1422</v>
      </c>
      <c r="C41" s="238" t="s">
        <v>1423</v>
      </c>
      <c r="D41" s="13" t="s">
        <v>24</v>
      </c>
      <c r="E41" s="24">
        <v>28</v>
      </c>
      <c r="F41" s="24">
        <v>28.92</v>
      </c>
      <c r="G41" s="24">
        <v>107</v>
      </c>
      <c r="H41" s="24">
        <v>4.17</v>
      </c>
      <c r="I41" s="13">
        <v>100124</v>
      </c>
      <c r="J41" s="13" t="s">
        <v>1355</v>
      </c>
      <c r="K41" s="124" t="s">
        <v>1356</v>
      </c>
      <c r="L41" s="14">
        <v>63.28</v>
      </c>
      <c r="M41" s="14">
        <v>63.28</v>
      </c>
      <c r="N41" s="14">
        <v>63.28</v>
      </c>
      <c r="O41" s="15">
        <v>11.28</v>
      </c>
      <c r="P41" s="16">
        <v>1.0753999999999999</v>
      </c>
      <c r="Q41" s="14">
        <v>12.13</v>
      </c>
      <c r="S41" s="14">
        <v>12.13</v>
      </c>
      <c r="T41" s="217">
        <v>0</v>
      </c>
      <c r="U41" s="217">
        <v>0</v>
      </c>
      <c r="V41" s="124" t="s">
        <v>1357</v>
      </c>
      <c r="W41" s="450"/>
      <c r="X41" s="450"/>
    </row>
    <row r="42" spans="1:24" ht="38.25" x14ac:dyDescent="0.2">
      <c r="A42" s="12" t="s">
        <v>1352</v>
      </c>
      <c r="B42" s="123" t="s">
        <v>1422</v>
      </c>
      <c r="C42" s="238" t="s">
        <v>1423</v>
      </c>
      <c r="D42" s="13" t="s">
        <v>24</v>
      </c>
      <c r="E42" s="24">
        <v>28</v>
      </c>
      <c r="F42" s="24">
        <v>28.92</v>
      </c>
      <c r="G42" s="24">
        <v>107</v>
      </c>
      <c r="H42" s="24">
        <v>4.17</v>
      </c>
      <c r="I42" s="13">
        <v>100124</v>
      </c>
      <c r="J42" s="13" t="s">
        <v>1365</v>
      </c>
      <c r="K42" s="124" t="s">
        <v>1356</v>
      </c>
      <c r="L42" s="14"/>
      <c r="M42" s="14"/>
      <c r="N42" s="14"/>
      <c r="O42" s="15">
        <v>9.81</v>
      </c>
      <c r="P42" s="16">
        <v>1.0753999999999999</v>
      </c>
      <c r="Q42" s="14">
        <v>10.55</v>
      </c>
      <c r="S42" s="14">
        <v>10.55</v>
      </c>
      <c r="T42" s="217"/>
      <c r="U42" s="217"/>
      <c r="V42" s="124" t="s">
        <v>1357</v>
      </c>
      <c r="W42" s="450"/>
      <c r="X42" s="450"/>
    </row>
    <row r="43" spans="1:24" ht="38.25" x14ac:dyDescent="0.2">
      <c r="A43" s="12" t="s">
        <v>1352</v>
      </c>
      <c r="B43" s="123" t="s">
        <v>1424</v>
      </c>
      <c r="C43" s="238" t="s">
        <v>1425</v>
      </c>
      <c r="D43" s="13" t="s">
        <v>24</v>
      </c>
      <c r="E43" s="24">
        <v>28</v>
      </c>
      <c r="F43" s="24">
        <v>28.92</v>
      </c>
      <c r="G43" s="24">
        <v>148</v>
      </c>
      <c r="H43" s="24">
        <v>3.01</v>
      </c>
      <c r="I43" s="13">
        <v>100124</v>
      </c>
      <c r="J43" s="13" t="s">
        <v>1355</v>
      </c>
      <c r="K43" s="124" t="s">
        <v>1356</v>
      </c>
      <c r="L43" s="14">
        <v>73.64</v>
      </c>
      <c r="M43" s="14">
        <v>73.64</v>
      </c>
      <c r="N43" s="14">
        <v>73.64</v>
      </c>
      <c r="O43" s="15">
        <v>15.65</v>
      </c>
      <c r="P43" s="16">
        <v>1.0753999999999999</v>
      </c>
      <c r="Q43" s="14">
        <v>16.829999999999998</v>
      </c>
      <c r="S43" s="14">
        <v>16.829999999999998</v>
      </c>
      <c r="T43" s="217">
        <v>0.17000000000000171</v>
      </c>
      <c r="U43" s="217">
        <v>0</v>
      </c>
      <c r="V43" s="124" t="s">
        <v>1357</v>
      </c>
      <c r="W43" s="450"/>
      <c r="X43" s="450"/>
    </row>
    <row r="44" spans="1:24" ht="38.25" x14ac:dyDescent="0.2">
      <c r="A44" s="12" t="s">
        <v>1352</v>
      </c>
      <c r="B44" s="123" t="s">
        <v>1424</v>
      </c>
      <c r="C44" s="238" t="s">
        <v>1425</v>
      </c>
      <c r="D44" s="13" t="s">
        <v>24</v>
      </c>
      <c r="E44" s="24">
        <v>28</v>
      </c>
      <c r="F44" s="24">
        <v>28.92</v>
      </c>
      <c r="G44" s="24">
        <v>148</v>
      </c>
      <c r="H44" s="24">
        <v>3.01</v>
      </c>
      <c r="I44" s="13">
        <v>100124</v>
      </c>
      <c r="J44" s="13" t="s">
        <v>1365</v>
      </c>
      <c r="K44" s="124" t="s">
        <v>1356</v>
      </c>
      <c r="L44" s="14"/>
      <c r="M44" s="14"/>
      <c r="N44" s="14"/>
      <c r="P44" s="16"/>
      <c r="T44" s="217"/>
      <c r="U44" s="217"/>
      <c r="V44" s="124" t="s">
        <v>1357</v>
      </c>
      <c r="W44" s="450"/>
      <c r="X44" s="450"/>
    </row>
    <row r="45" spans="1:24" ht="38.25" x14ac:dyDescent="0.2">
      <c r="A45" s="12" t="s">
        <v>1352</v>
      </c>
      <c r="B45" s="123" t="s">
        <v>1414</v>
      </c>
      <c r="C45" s="238" t="s">
        <v>1426</v>
      </c>
      <c r="D45" s="13" t="s">
        <v>24</v>
      </c>
      <c r="E45" s="24">
        <v>28</v>
      </c>
      <c r="F45" s="24">
        <v>28.92</v>
      </c>
      <c r="G45" s="24">
        <v>146</v>
      </c>
      <c r="H45" s="24">
        <v>3.06</v>
      </c>
      <c r="I45" s="13">
        <v>100883</v>
      </c>
      <c r="J45" s="13" t="s">
        <v>1359</v>
      </c>
      <c r="K45" s="124" t="s">
        <v>1360</v>
      </c>
      <c r="L45" s="14">
        <v>80.64</v>
      </c>
      <c r="M45" s="14">
        <v>80.64</v>
      </c>
      <c r="N45" s="14">
        <v>80.64</v>
      </c>
      <c r="O45" s="15">
        <v>25.17</v>
      </c>
      <c r="P45" s="16">
        <v>1.6315999999999999</v>
      </c>
      <c r="Q45" s="14">
        <v>41.07</v>
      </c>
      <c r="S45" s="14">
        <v>41.07</v>
      </c>
      <c r="T45" s="217">
        <v>9.0000000000003411E-2</v>
      </c>
      <c r="U45" s="217">
        <v>0</v>
      </c>
      <c r="V45" s="124" t="s">
        <v>1357</v>
      </c>
      <c r="W45" s="450"/>
      <c r="X45" s="450"/>
    </row>
    <row r="46" spans="1:24" ht="38.25" x14ac:dyDescent="0.2">
      <c r="A46" s="12" t="s">
        <v>1352</v>
      </c>
      <c r="B46" s="123" t="s">
        <v>1427</v>
      </c>
      <c r="C46" s="238" t="s">
        <v>1428</v>
      </c>
      <c r="D46" s="13" t="s">
        <v>24</v>
      </c>
      <c r="E46" s="24">
        <v>28</v>
      </c>
      <c r="F46" s="24">
        <v>28.92</v>
      </c>
      <c r="G46" s="24">
        <v>108</v>
      </c>
      <c r="H46" s="24">
        <v>4.1399999999999997</v>
      </c>
      <c r="I46" s="13">
        <v>100124</v>
      </c>
      <c r="J46" s="13" t="s">
        <v>1365</v>
      </c>
      <c r="K46" s="124" t="s">
        <v>1356</v>
      </c>
      <c r="L46" s="14">
        <v>73.08</v>
      </c>
      <c r="M46" s="14">
        <v>73.08</v>
      </c>
      <c r="N46" s="14">
        <v>73.08</v>
      </c>
      <c r="O46" s="15">
        <v>21.01</v>
      </c>
      <c r="P46" s="16">
        <v>1.0753999999999999</v>
      </c>
      <c r="Q46" s="14">
        <v>22.59</v>
      </c>
      <c r="S46" s="14">
        <v>22.59</v>
      </c>
      <c r="T46" s="217">
        <v>8.9999999999999858E-2</v>
      </c>
      <c r="U46" s="217">
        <v>0</v>
      </c>
      <c r="V46" s="124" t="s">
        <v>1357</v>
      </c>
      <c r="W46" s="450"/>
      <c r="X46" s="450"/>
    </row>
    <row r="47" spans="1:24" ht="51" x14ac:dyDescent="0.2">
      <c r="A47" s="12" t="s">
        <v>1352</v>
      </c>
      <c r="B47" s="123" t="s">
        <v>1429</v>
      </c>
      <c r="C47" s="238" t="s">
        <v>1430</v>
      </c>
      <c r="D47" s="13" t="s">
        <v>24</v>
      </c>
      <c r="E47" s="24" t="s">
        <v>1431</v>
      </c>
      <c r="F47" s="24" t="s">
        <v>1432</v>
      </c>
      <c r="G47" s="24">
        <v>209</v>
      </c>
      <c r="H47" s="24" t="s">
        <v>1433</v>
      </c>
      <c r="I47" s="13">
        <v>100124</v>
      </c>
      <c r="J47" s="13" t="s">
        <v>1355</v>
      </c>
      <c r="K47" s="124" t="s">
        <v>1356</v>
      </c>
      <c r="L47" s="14">
        <v>132.44</v>
      </c>
      <c r="M47" s="14">
        <v>132.44</v>
      </c>
      <c r="N47" s="14">
        <v>132.44</v>
      </c>
      <c r="O47" s="15">
        <v>15.22</v>
      </c>
      <c r="P47" s="16">
        <v>1.0753999999999999</v>
      </c>
      <c r="Q47" s="14">
        <v>16.37</v>
      </c>
      <c r="S47" s="14">
        <v>16.37</v>
      </c>
      <c r="T47" s="217">
        <v>0.29000000000000625</v>
      </c>
      <c r="U47" s="217">
        <v>3.01</v>
      </c>
      <c r="V47" s="124" t="s">
        <v>1357</v>
      </c>
      <c r="W47" s="450"/>
      <c r="X47" s="450"/>
    </row>
    <row r="48" spans="1:24" ht="51" x14ac:dyDescent="0.2">
      <c r="A48" s="12" t="s">
        <v>1352</v>
      </c>
      <c r="B48" s="123" t="s">
        <v>1429</v>
      </c>
      <c r="C48" s="238" t="s">
        <v>1430</v>
      </c>
      <c r="D48" s="13" t="s">
        <v>24</v>
      </c>
      <c r="E48" s="24" t="s">
        <v>1431</v>
      </c>
      <c r="F48" s="24" t="s">
        <v>1432</v>
      </c>
      <c r="G48" s="24">
        <v>209</v>
      </c>
      <c r="H48" s="24" t="s">
        <v>1433</v>
      </c>
      <c r="I48" s="13">
        <v>100124</v>
      </c>
      <c r="J48" s="13" t="s">
        <v>1365</v>
      </c>
      <c r="K48" s="124" t="s">
        <v>1356</v>
      </c>
      <c r="L48" s="14"/>
      <c r="M48" s="14"/>
      <c r="N48" s="14"/>
      <c r="O48" s="15">
        <v>26.09</v>
      </c>
      <c r="P48" s="16">
        <v>1.0753999999999999</v>
      </c>
      <c r="Q48" s="14">
        <v>28.06</v>
      </c>
      <c r="S48" s="14">
        <v>28.06</v>
      </c>
      <c r="T48" s="217"/>
      <c r="U48" s="217"/>
      <c r="V48" s="124" t="s">
        <v>1357</v>
      </c>
      <c r="W48" s="450"/>
      <c r="X48" s="450"/>
    </row>
    <row r="49" spans="1:24" ht="38.25" x14ac:dyDescent="0.2">
      <c r="A49" s="12" t="s">
        <v>1352</v>
      </c>
      <c r="B49" s="123" t="s">
        <v>1434</v>
      </c>
      <c r="C49" s="238">
        <v>611818</v>
      </c>
      <c r="D49" s="13" t="s">
        <v>24</v>
      </c>
      <c r="E49" s="24">
        <v>20</v>
      </c>
      <c r="F49" s="24">
        <v>20.76</v>
      </c>
      <c r="G49" s="24">
        <v>128</v>
      </c>
      <c r="H49" s="24">
        <v>2.5</v>
      </c>
      <c r="I49" s="13">
        <v>100124</v>
      </c>
      <c r="J49" s="13" t="s">
        <v>1365</v>
      </c>
      <c r="K49" s="124" t="s">
        <v>1356</v>
      </c>
      <c r="L49" s="14">
        <v>71.2</v>
      </c>
      <c r="M49" s="14">
        <v>71.2</v>
      </c>
      <c r="N49" s="14">
        <v>71.2</v>
      </c>
      <c r="O49" s="15">
        <v>14.04</v>
      </c>
      <c r="P49" s="16">
        <v>1.0753999999999999</v>
      </c>
      <c r="Q49" s="14">
        <v>15.1</v>
      </c>
      <c r="S49" s="14">
        <v>15.1</v>
      </c>
      <c r="T49" s="217">
        <v>0.1000000000000032</v>
      </c>
      <c r="U49" s="217">
        <v>0</v>
      </c>
      <c r="V49" s="124" t="s">
        <v>1357</v>
      </c>
      <c r="W49" s="450"/>
      <c r="X49" s="450"/>
    </row>
    <row r="50" spans="1:24" ht="38.25" x14ac:dyDescent="0.2">
      <c r="A50" s="12" t="s">
        <v>1352</v>
      </c>
      <c r="B50" s="123" t="s">
        <v>1435</v>
      </c>
      <c r="C50" s="238">
        <v>612620</v>
      </c>
      <c r="D50" s="13" t="s">
        <v>24</v>
      </c>
      <c r="E50" s="24">
        <v>20</v>
      </c>
      <c r="F50" s="24">
        <v>20.76</v>
      </c>
      <c r="G50" s="24">
        <v>160</v>
      </c>
      <c r="H50" s="24">
        <v>2</v>
      </c>
      <c r="I50" s="13">
        <v>100124</v>
      </c>
      <c r="J50" s="13" t="s">
        <v>1355</v>
      </c>
      <c r="K50" s="124" t="s">
        <v>1356</v>
      </c>
      <c r="L50" s="14">
        <v>59.2</v>
      </c>
      <c r="M50" s="14">
        <v>59.2</v>
      </c>
      <c r="N50" s="14">
        <v>59.2</v>
      </c>
      <c r="O50" s="15">
        <v>20.97</v>
      </c>
      <c r="P50" s="16">
        <v>1.0753999999999999</v>
      </c>
      <c r="Q50" s="14">
        <v>22.55</v>
      </c>
      <c r="S50" s="14">
        <v>22.55</v>
      </c>
      <c r="T50" s="217">
        <v>5.0000000000000711E-2</v>
      </c>
      <c r="U50" s="217">
        <v>0</v>
      </c>
      <c r="V50" s="124" t="s">
        <v>1357</v>
      </c>
      <c r="W50" s="450"/>
      <c r="X50" s="450"/>
    </row>
    <row r="51" spans="1:24" ht="38.25" x14ac:dyDescent="0.2">
      <c r="A51" s="12" t="s">
        <v>1352</v>
      </c>
      <c r="B51" s="123" t="s">
        <v>1436</v>
      </c>
      <c r="C51" s="238">
        <v>6132</v>
      </c>
      <c r="D51" s="13" t="s">
        <v>24</v>
      </c>
      <c r="E51" s="24">
        <v>10.25</v>
      </c>
      <c r="F51" s="24">
        <v>10.75</v>
      </c>
      <c r="G51" s="24">
        <v>160</v>
      </c>
      <c r="H51" s="24">
        <v>1.0249999999999999</v>
      </c>
      <c r="I51" s="13">
        <v>100124</v>
      </c>
      <c r="J51" s="13" t="s">
        <v>1355</v>
      </c>
      <c r="K51" s="124" t="s">
        <v>1356</v>
      </c>
      <c r="L51" s="14">
        <v>35.67</v>
      </c>
      <c r="M51" s="14">
        <v>35.67</v>
      </c>
      <c r="N51" s="14">
        <v>35.67</v>
      </c>
      <c r="O51" s="15">
        <v>9.9700000000000006</v>
      </c>
      <c r="P51" s="16">
        <v>1.0753999999999999</v>
      </c>
      <c r="Q51" s="14">
        <v>10.72</v>
      </c>
      <c r="S51" s="14">
        <v>10.72</v>
      </c>
      <c r="T51" s="217">
        <v>4.0000000000000924E-2</v>
      </c>
      <c r="U51" s="217">
        <v>0</v>
      </c>
      <c r="V51" s="124" t="s">
        <v>1357</v>
      </c>
      <c r="W51" s="450"/>
      <c r="X51" s="450"/>
    </row>
    <row r="52" spans="1:24" ht="38.25" x14ac:dyDescent="0.2">
      <c r="A52" s="12" t="s">
        <v>1352</v>
      </c>
      <c r="B52" s="123" t="s">
        <v>1437</v>
      </c>
      <c r="C52" s="238">
        <v>613620</v>
      </c>
      <c r="D52" s="13" t="s">
        <v>24</v>
      </c>
      <c r="E52" s="24">
        <v>18.75</v>
      </c>
      <c r="F52" s="24">
        <v>19.75</v>
      </c>
      <c r="G52" s="24">
        <v>100</v>
      </c>
      <c r="H52" s="24">
        <v>3</v>
      </c>
      <c r="I52" s="13">
        <v>100124</v>
      </c>
      <c r="J52" s="13" t="s">
        <v>1355</v>
      </c>
      <c r="K52" s="124" t="s">
        <v>1356</v>
      </c>
      <c r="L52" s="14">
        <v>63</v>
      </c>
      <c r="M52" s="14">
        <v>63</v>
      </c>
      <c r="N52" s="14">
        <v>63</v>
      </c>
      <c r="O52" s="15">
        <v>17.88</v>
      </c>
      <c r="P52" s="16">
        <v>1.0753999999999999</v>
      </c>
      <c r="Q52" s="14">
        <v>19.23</v>
      </c>
      <c r="S52" s="14">
        <v>19.23</v>
      </c>
      <c r="T52" s="217">
        <v>8.0000000000001847E-2</v>
      </c>
      <c r="U52" s="217">
        <v>0</v>
      </c>
      <c r="V52" s="124" t="s">
        <v>1357</v>
      </c>
      <c r="W52" s="450"/>
      <c r="X52" s="450"/>
    </row>
    <row r="53" spans="1:24" ht="38.25" x14ac:dyDescent="0.2">
      <c r="A53" s="12" t="s">
        <v>1352</v>
      </c>
      <c r="B53" s="123" t="s">
        <v>1438</v>
      </c>
      <c r="C53" s="238">
        <v>613810</v>
      </c>
      <c r="D53" s="13" t="s">
        <v>24</v>
      </c>
      <c r="E53" s="24">
        <v>10.02</v>
      </c>
      <c r="F53" s="24">
        <v>10.52</v>
      </c>
      <c r="G53" s="24">
        <v>137</v>
      </c>
      <c r="H53" s="24">
        <v>1.17</v>
      </c>
      <c r="I53" s="13">
        <v>100124</v>
      </c>
      <c r="J53" s="13" t="s">
        <v>1355</v>
      </c>
      <c r="K53" s="124" t="s">
        <v>1356</v>
      </c>
      <c r="L53" s="14">
        <v>40.08</v>
      </c>
      <c r="M53" s="14">
        <v>40.08</v>
      </c>
      <c r="N53" s="14">
        <v>40.08</v>
      </c>
      <c r="O53" s="15">
        <v>11.17</v>
      </c>
      <c r="P53" s="16">
        <v>1.0753999999999999</v>
      </c>
      <c r="Q53" s="14">
        <v>12.01</v>
      </c>
      <c r="S53" s="14">
        <v>12.01</v>
      </c>
      <c r="T53" s="217">
        <v>9.9999999999980105E-3</v>
      </c>
      <c r="U53" s="217">
        <v>2.5099999999999998</v>
      </c>
      <c r="V53" s="124" t="s">
        <v>1357</v>
      </c>
      <c r="W53" s="450"/>
      <c r="X53" s="450"/>
    </row>
    <row r="54" spans="1:24" ht="38.25" x14ac:dyDescent="0.2">
      <c r="A54" s="12" t="s">
        <v>1352</v>
      </c>
      <c r="B54" s="123" t="s">
        <v>1439</v>
      </c>
      <c r="C54" s="238">
        <v>6140</v>
      </c>
      <c r="D54" s="13" t="s">
        <v>24</v>
      </c>
      <c r="E54" s="24">
        <v>10.25</v>
      </c>
      <c r="F54" s="24">
        <v>10.75</v>
      </c>
      <c r="G54" s="24">
        <v>160</v>
      </c>
      <c r="H54" s="24">
        <v>1.0249999999999999</v>
      </c>
      <c r="I54" s="13">
        <v>100124</v>
      </c>
      <c r="J54" s="13" t="s">
        <v>1355</v>
      </c>
      <c r="K54" s="124" t="s">
        <v>1356</v>
      </c>
      <c r="L54" s="14">
        <v>35.67</v>
      </c>
      <c r="M54" s="14">
        <v>35.67</v>
      </c>
      <c r="N54" s="14">
        <v>35.67</v>
      </c>
      <c r="O54" s="15">
        <v>9.9700000000000006</v>
      </c>
      <c r="P54" s="16">
        <v>1.0753999999999999</v>
      </c>
      <c r="Q54" s="14">
        <v>10.72</v>
      </c>
      <c r="S54" s="14">
        <v>10.72</v>
      </c>
      <c r="T54" s="217">
        <v>4.0000000000000924E-2</v>
      </c>
      <c r="U54" s="217">
        <v>0</v>
      </c>
      <c r="V54" s="124" t="s">
        <v>1357</v>
      </c>
      <c r="W54" s="450"/>
      <c r="X54" s="450"/>
    </row>
    <row r="55" spans="1:24" ht="38.25" x14ac:dyDescent="0.2">
      <c r="A55" s="12" t="s">
        <v>1352</v>
      </c>
      <c r="B55" s="123" t="s">
        <v>1440</v>
      </c>
      <c r="C55" s="238">
        <v>616630</v>
      </c>
      <c r="D55" s="13" t="s">
        <v>24</v>
      </c>
      <c r="E55" s="24">
        <v>30</v>
      </c>
      <c r="F55" s="24">
        <v>32.36</v>
      </c>
      <c r="G55" s="24">
        <v>174</v>
      </c>
      <c r="H55" s="24">
        <v>2.75</v>
      </c>
      <c r="I55" s="13">
        <v>100124</v>
      </c>
      <c r="J55" s="13" t="s">
        <v>1355</v>
      </c>
      <c r="K55" s="124" t="s">
        <v>1356</v>
      </c>
      <c r="L55" s="14">
        <v>115.5</v>
      </c>
      <c r="M55" s="14">
        <v>115.5</v>
      </c>
      <c r="N55" s="14">
        <v>115.5</v>
      </c>
      <c r="O55" s="15">
        <v>15.55</v>
      </c>
      <c r="P55" s="16">
        <v>1.0753999999999999</v>
      </c>
      <c r="Q55" s="14">
        <v>16.72</v>
      </c>
      <c r="S55" s="14">
        <v>16.72</v>
      </c>
      <c r="T55" s="217">
        <v>0.24000000000000199</v>
      </c>
      <c r="U55" s="217">
        <v>0</v>
      </c>
      <c r="V55" s="124" t="s">
        <v>1357</v>
      </c>
      <c r="W55" s="450"/>
      <c r="X55" s="450"/>
    </row>
    <row r="56" spans="1:24" ht="38.25" x14ac:dyDescent="0.2">
      <c r="A56" s="12" t="s">
        <v>1352</v>
      </c>
      <c r="B56" s="123" t="s">
        <v>1440</v>
      </c>
      <c r="C56" s="238">
        <v>616630</v>
      </c>
      <c r="D56" s="13" t="s">
        <v>24</v>
      </c>
      <c r="E56" s="24">
        <v>30</v>
      </c>
      <c r="F56" s="24">
        <v>32.36</v>
      </c>
      <c r="G56" s="24">
        <v>174</v>
      </c>
      <c r="H56" s="24">
        <v>2.75</v>
      </c>
      <c r="I56" s="13">
        <v>100124</v>
      </c>
      <c r="J56" s="13" t="s">
        <v>1365</v>
      </c>
      <c r="K56" s="124" t="s">
        <v>1356</v>
      </c>
      <c r="L56" s="14"/>
      <c r="M56" s="14"/>
      <c r="N56" s="14"/>
      <c r="O56" s="15">
        <v>13.52</v>
      </c>
      <c r="P56" s="16">
        <v>1.0753999999999999</v>
      </c>
      <c r="Q56" s="14">
        <v>14.54</v>
      </c>
      <c r="S56" s="14">
        <v>14.54</v>
      </c>
      <c r="T56" s="217"/>
      <c r="U56" s="217"/>
      <c r="V56" s="124" t="s">
        <v>1357</v>
      </c>
      <c r="W56" s="450"/>
      <c r="X56" s="450"/>
    </row>
    <row r="57" spans="1:24" ht="38.25" x14ac:dyDescent="0.2">
      <c r="A57" s="12" t="s">
        <v>1352</v>
      </c>
      <c r="B57" s="123" t="s">
        <v>1441</v>
      </c>
      <c r="C57" s="238">
        <v>616920</v>
      </c>
      <c r="D57" s="13" t="s">
        <v>24</v>
      </c>
      <c r="E57" s="24">
        <v>20</v>
      </c>
      <c r="F57" s="24">
        <v>21.33</v>
      </c>
      <c r="G57" s="24">
        <v>133</v>
      </c>
      <c r="H57" s="24">
        <v>2.39</v>
      </c>
      <c r="I57" s="13">
        <v>100124</v>
      </c>
      <c r="J57" s="13" t="s">
        <v>1365</v>
      </c>
      <c r="K57" s="124" t="s">
        <v>1356</v>
      </c>
      <c r="L57" s="14">
        <v>83</v>
      </c>
      <c r="M57" s="14">
        <v>83</v>
      </c>
      <c r="N57" s="14">
        <v>83</v>
      </c>
      <c r="O57" s="15">
        <v>19.38</v>
      </c>
      <c r="P57" s="16">
        <v>1.0753999999999999</v>
      </c>
      <c r="Q57" s="14">
        <v>20.84</v>
      </c>
      <c r="S57" s="14">
        <v>20.84</v>
      </c>
      <c r="T57" s="217">
        <v>0.16000000000000014</v>
      </c>
      <c r="U57" s="217">
        <v>0</v>
      </c>
      <c r="V57" s="124" t="s">
        <v>1357</v>
      </c>
      <c r="W57" s="450"/>
      <c r="X57" s="450"/>
    </row>
    <row r="58" spans="1:24" ht="38.25" x14ac:dyDescent="0.2">
      <c r="A58" s="12" t="s">
        <v>1352</v>
      </c>
      <c r="B58" s="123" t="s">
        <v>1442</v>
      </c>
      <c r="C58" s="238" t="s">
        <v>1443</v>
      </c>
      <c r="D58" s="13" t="s">
        <v>24</v>
      </c>
      <c r="E58" s="24">
        <v>11.34</v>
      </c>
      <c r="F58" s="24">
        <v>21.33</v>
      </c>
      <c r="G58" s="24">
        <v>60</v>
      </c>
      <c r="H58" s="24">
        <v>3.0249999999999999</v>
      </c>
      <c r="I58" s="13">
        <v>100124</v>
      </c>
      <c r="J58" s="13" t="s">
        <v>1355</v>
      </c>
      <c r="K58" s="124" t="s">
        <v>1356</v>
      </c>
      <c r="L58" s="14">
        <v>51.03</v>
      </c>
      <c r="M58" s="14">
        <v>51.03</v>
      </c>
      <c r="N58" s="14">
        <v>51.03</v>
      </c>
      <c r="O58" s="15">
        <v>3.74</v>
      </c>
      <c r="P58" s="16">
        <v>1.0753999999999999</v>
      </c>
      <c r="Q58" s="14">
        <v>4.0199999999999996</v>
      </c>
      <c r="S58" s="14">
        <v>4.0199999999999996</v>
      </c>
      <c r="T58" s="217">
        <v>6.0000000000000497E-2</v>
      </c>
      <c r="U58" s="217">
        <v>3.74</v>
      </c>
      <c r="V58" s="124" t="s">
        <v>1357</v>
      </c>
      <c r="W58" s="450"/>
      <c r="X58" s="450"/>
    </row>
    <row r="59" spans="1:24" ht="38.25" x14ac:dyDescent="0.2">
      <c r="A59" s="12" t="s">
        <v>1352</v>
      </c>
      <c r="B59" s="123" t="s">
        <v>1444</v>
      </c>
      <c r="C59" s="238" t="s">
        <v>1445</v>
      </c>
      <c r="D59" s="13" t="s">
        <v>24</v>
      </c>
      <c r="E59" s="24">
        <v>13.2</v>
      </c>
      <c r="F59" s="24">
        <v>21.33</v>
      </c>
      <c r="G59" s="24">
        <v>60</v>
      </c>
      <c r="H59" s="24">
        <v>3.52</v>
      </c>
      <c r="I59" s="13">
        <v>100124</v>
      </c>
      <c r="J59" s="13" t="s">
        <v>1355</v>
      </c>
      <c r="K59" s="124" t="s">
        <v>1356</v>
      </c>
      <c r="L59" s="14">
        <v>52.14</v>
      </c>
      <c r="M59" s="14">
        <v>52.14</v>
      </c>
      <c r="N59" s="14">
        <v>52.14</v>
      </c>
      <c r="O59" s="15">
        <v>6.3</v>
      </c>
      <c r="P59" s="16">
        <v>1.0753999999999999</v>
      </c>
      <c r="Q59" s="14">
        <v>6.78</v>
      </c>
      <c r="S59" s="14">
        <v>6.78</v>
      </c>
      <c r="T59" s="217">
        <v>8.9999999999999858E-2</v>
      </c>
      <c r="U59" s="217">
        <v>0.13</v>
      </c>
      <c r="V59" s="124" t="s">
        <v>1357</v>
      </c>
      <c r="W59" s="450"/>
      <c r="X59" s="450"/>
    </row>
    <row r="60" spans="1:24" ht="38.25" x14ac:dyDescent="0.2">
      <c r="A60" s="12" t="s">
        <v>1352</v>
      </c>
      <c r="B60" s="123" t="s">
        <v>1446</v>
      </c>
      <c r="C60" s="238" t="s">
        <v>1447</v>
      </c>
      <c r="D60" s="13" t="s">
        <v>24</v>
      </c>
      <c r="E60" s="24">
        <v>16.88</v>
      </c>
      <c r="F60" s="24">
        <v>21.33</v>
      </c>
      <c r="G60" s="24">
        <v>60</v>
      </c>
      <c r="H60" s="24">
        <v>4.5</v>
      </c>
      <c r="I60" s="13">
        <v>100124</v>
      </c>
      <c r="J60" s="13" t="s">
        <v>1365</v>
      </c>
      <c r="K60" s="124" t="s">
        <v>1356</v>
      </c>
      <c r="L60" s="14">
        <v>71.739999999999995</v>
      </c>
      <c r="M60" s="14">
        <v>71.739999999999995</v>
      </c>
      <c r="N60" s="14">
        <v>71.739999999999995</v>
      </c>
      <c r="O60" s="15">
        <v>5.0199999999999996</v>
      </c>
      <c r="P60" s="16">
        <v>1.0753999999999999</v>
      </c>
      <c r="Q60" s="14">
        <v>5.4</v>
      </c>
      <c r="S60" s="14">
        <v>5.4</v>
      </c>
      <c r="T60" s="217">
        <v>0</v>
      </c>
      <c r="U60" s="217">
        <v>1.52</v>
      </c>
      <c r="V60" s="124" t="s">
        <v>1357</v>
      </c>
      <c r="W60" s="450"/>
      <c r="X60" s="450"/>
    </row>
    <row r="61" spans="1:24" ht="38.25" x14ac:dyDescent="0.2">
      <c r="A61" s="12" t="s">
        <v>1352</v>
      </c>
      <c r="B61" s="123" t="s">
        <v>1448</v>
      </c>
      <c r="C61" s="238" t="s">
        <v>1449</v>
      </c>
      <c r="D61" s="13" t="s">
        <v>24</v>
      </c>
      <c r="E61" s="24">
        <v>16.989999999999998</v>
      </c>
      <c r="F61" s="24">
        <v>21.33</v>
      </c>
      <c r="G61" s="24">
        <v>60</v>
      </c>
      <c r="H61" s="24">
        <v>4.53</v>
      </c>
      <c r="I61" s="13">
        <v>100124</v>
      </c>
      <c r="J61" s="13" t="s">
        <v>1355</v>
      </c>
      <c r="K61" s="124" t="s">
        <v>1356</v>
      </c>
      <c r="L61" s="14">
        <v>70</v>
      </c>
      <c r="M61" s="14">
        <v>70</v>
      </c>
      <c r="N61" s="14">
        <v>70</v>
      </c>
      <c r="O61" s="15">
        <v>6.34</v>
      </c>
      <c r="P61" s="16">
        <v>1.0753999999999999</v>
      </c>
      <c r="Q61" s="14">
        <v>6.82</v>
      </c>
      <c r="S61" s="14">
        <v>6.82</v>
      </c>
      <c r="T61" s="217">
        <v>0.15000000000000036</v>
      </c>
      <c r="U61" s="217">
        <v>0.17</v>
      </c>
      <c r="V61" s="124" t="s">
        <v>1357</v>
      </c>
      <c r="W61" s="450"/>
      <c r="X61" s="450"/>
    </row>
    <row r="62" spans="1:24" ht="38.25" x14ac:dyDescent="0.2">
      <c r="A62" s="12" t="s">
        <v>1352</v>
      </c>
      <c r="B62" s="123" t="s">
        <v>1450</v>
      </c>
      <c r="C62" s="238" t="s">
        <v>1451</v>
      </c>
      <c r="D62" s="13" t="s">
        <v>24</v>
      </c>
      <c r="E62" s="24">
        <v>30</v>
      </c>
      <c r="F62" s="24">
        <v>31.1</v>
      </c>
      <c r="G62" s="24">
        <v>206</v>
      </c>
      <c r="H62" s="24">
        <v>2.3199999999999998</v>
      </c>
      <c r="I62" s="13">
        <v>100124</v>
      </c>
      <c r="J62" s="13" t="s">
        <v>1355</v>
      </c>
      <c r="K62" s="124" t="s">
        <v>1356</v>
      </c>
      <c r="L62" s="14">
        <v>113.7</v>
      </c>
      <c r="M62" s="14">
        <v>113.7</v>
      </c>
      <c r="N62" s="14">
        <v>113.7</v>
      </c>
      <c r="O62" s="15">
        <v>30.89</v>
      </c>
      <c r="P62" s="16">
        <v>1.0753999999999999</v>
      </c>
      <c r="Q62" s="14">
        <v>33.22</v>
      </c>
      <c r="S62" s="14">
        <v>33.22</v>
      </c>
      <c r="T62" s="217">
        <v>8.00000000000054E-2</v>
      </c>
      <c r="U62" s="217">
        <v>2.4</v>
      </c>
      <c r="V62" s="124" t="s">
        <v>1357</v>
      </c>
      <c r="W62" s="450"/>
      <c r="X62" s="450"/>
    </row>
    <row r="63" spans="1:24" ht="38.25" x14ac:dyDescent="0.2">
      <c r="A63" s="12" t="s">
        <v>1352</v>
      </c>
      <c r="B63" s="123" t="s">
        <v>1452</v>
      </c>
      <c r="C63" s="238" t="s">
        <v>1453</v>
      </c>
      <c r="D63" s="13" t="s">
        <v>24</v>
      </c>
      <c r="E63" s="24">
        <v>40</v>
      </c>
      <c r="F63" s="24">
        <v>41.1</v>
      </c>
      <c r="G63" s="24">
        <v>279</v>
      </c>
      <c r="H63" s="24">
        <v>2.29</v>
      </c>
      <c r="I63" s="13">
        <v>100124</v>
      </c>
      <c r="J63" s="13" t="s">
        <v>1355</v>
      </c>
      <c r="K63" s="124" t="s">
        <v>1356</v>
      </c>
      <c r="L63" s="14">
        <v>136.4</v>
      </c>
      <c r="M63" s="14">
        <v>136.4</v>
      </c>
      <c r="N63" s="14">
        <v>136.4</v>
      </c>
      <c r="O63" s="15">
        <v>21.82</v>
      </c>
      <c r="P63" s="16">
        <v>1.0753999999999999</v>
      </c>
      <c r="Q63" s="14">
        <v>23.47</v>
      </c>
      <c r="S63" s="14">
        <v>23.47</v>
      </c>
      <c r="T63" s="217">
        <v>0.12000000000000099</v>
      </c>
      <c r="U63" s="217">
        <v>3.2</v>
      </c>
      <c r="V63" s="124" t="s">
        <v>1357</v>
      </c>
      <c r="W63" s="450"/>
      <c r="X63" s="450"/>
    </row>
    <row r="64" spans="1:24" ht="38.25" x14ac:dyDescent="0.2">
      <c r="A64" s="12" t="s">
        <v>1352</v>
      </c>
      <c r="B64" s="123" t="s">
        <v>1452</v>
      </c>
      <c r="C64" s="238" t="s">
        <v>1453</v>
      </c>
      <c r="D64" s="13" t="s">
        <v>24</v>
      </c>
      <c r="E64" s="24">
        <v>40</v>
      </c>
      <c r="F64" s="24">
        <v>41.1</v>
      </c>
      <c r="G64" s="24">
        <v>279</v>
      </c>
      <c r="H64" s="24">
        <v>2.29</v>
      </c>
      <c r="I64" s="13">
        <v>100124</v>
      </c>
      <c r="J64" s="13" t="s">
        <v>1365</v>
      </c>
      <c r="K64" s="124" t="s">
        <v>1356</v>
      </c>
      <c r="L64" s="14"/>
      <c r="M64" s="14"/>
      <c r="N64" s="14"/>
      <c r="O64" s="15">
        <v>18.98</v>
      </c>
      <c r="P64" s="16">
        <v>1.0753999999999999</v>
      </c>
      <c r="Q64" s="14">
        <v>20.41</v>
      </c>
      <c r="S64" s="14">
        <v>20.41</v>
      </c>
      <c r="T64" s="217"/>
      <c r="U64" s="217"/>
      <c r="V64" s="124" t="s">
        <v>1357</v>
      </c>
      <c r="W64" s="450"/>
      <c r="X64" s="450"/>
    </row>
    <row r="65" spans="1:24" ht="38.25" x14ac:dyDescent="0.2">
      <c r="A65" s="12" t="s">
        <v>1352</v>
      </c>
      <c r="B65" s="123" t="s">
        <v>1454</v>
      </c>
      <c r="C65" s="238" t="s">
        <v>1455</v>
      </c>
      <c r="D65" s="13" t="s">
        <v>24</v>
      </c>
      <c r="E65" s="24">
        <v>30</v>
      </c>
      <c r="F65" s="24">
        <v>31.1</v>
      </c>
      <c r="G65" s="24">
        <v>184</v>
      </c>
      <c r="H65" s="24">
        <v>2.6</v>
      </c>
      <c r="I65" s="13">
        <v>100124</v>
      </c>
      <c r="J65" s="13" t="s">
        <v>1355</v>
      </c>
      <c r="K65" s="124" t="s">
        <v>1356</v>
      </c>
      <c r="L65" s="14">
        <v>106.8</v>
      </c>
      <c r="M65" s="14">
        <v>106.8</v>
      </c>
      <c r="N65" s="14">
        <v>106.8</v>
      </c>
      <c r="O65" s="15">
        <v>15.98</v>
      </c>
      <c r="P65" s="16">
        <v>1.0753999999999999</v>
      </c>
      <c r="Q65" s="14">
        <v>17.18</v>
      </c>
      <c r="S65" s="14">
        <v>17.18</v>
      </c>
      <c r="T65" s="217">
        <v>0.26999999999999247</v>
      </c>
      <c r="U65" s="217">
        <v>0</v>
      </c>
      <c r="V65" s="124" t="s">
        <v>1357</v>
      </c>
      <c r="W65" s="450"/>
      <c r="X65" s="450"/>
    </row>
    <row r="66" spans="1:24" ht="38.25" x14ac:dyDescent="0.2">
      <c r="A66" s="12" t="s">
        <v>1352</v>
      </c>
      <c r="B66" s="123" t="s">
        <v>1454</v>
      </c>
      <c r="C66" s="238" t="s">
        <v>1455</v>
      </c>
      <c r="D66" s="13" t="s">
        <v>24</v>
      </c>
      <c r="E66" s="24">
        <v>30</v>
      </c>
      <c r="F66" s="24">
        <v>31.1</v>
      </c>
      <c r="G66" s="24">
        <v>184</v>
      </c>
      <c r="H66" s="24">
        <v>2.6</v>
      </c>
      <c r="I66" s="13">
        <v>100124</v>
      </c>
      <c r="J66" s="13" t="s">
        <v>1365</v>
      </c>
      <c r="K66" s="124" t="s">
        <v>1356</v>
      </c>
      <c r="L66" s="14"/>
      <c r="M66" s="14"/>
      <c r="N66" s="14"/>
      <c r="O66" s="15">
        <v>13.9</v>
      </c>
      <c r="P66" s="16">
        <v>1.0753999999999999</v>
      </c>
      <c r="Q66" s="14">
        <v>14.95</v>
      </c>
      <c r="S66" s="14">
        <v>14.95</v>
      </c>
      <c r="T66" s="217"/>
      <c r="U66" s="217"/>
      <c r="V66" s="124" t="s">
        <v>1357</v>
      </c>
      <c r="W66" s="450"/>
      <c r="X66" s="450"/>
    </row>
    <row r="67" spans="1:24" ht="38.25" x14ac:dyDescent="0.2">
      <c r="A67" s="12" t="s">
        <v>1352</v>
      </c>
      <c r="B67" s="123" t="s">
        <v>1456</v>
      </c>
      <c r="C67" s="238" t="s">
        <v>1457</v>
      </c>
      <c r="D67" s="13" t="s">
        <v>24</v>
      </c>
      <c r="E67" s="24">
        <v>40</v>
      </c>
      <c r="F67" s="24">
        <v>41.1</v>
      </c>
      <c r="G67" s="24">
        <v>288</v>
      </c>
      <c r="H67" s="24">
        <v>2.2200000000000002</v>
      </c>
      <c r="I67" s="13">
        <v>100124</v>
      </c>
      <c r="J67" s="13" t="s">
        <v>1355</v>
      </c>
      <c r="K67" s="124" t="s">
        <v>1356</v>
      </c>
      <c r="L67" s="14">
        <v>148</v>
      </c>
      <c r="M67" s="14">
        <v>148</v>
      </c>
      <c r="N67" s="14">
        <v>148</v>
      </c>
      <c r="O67" s="15">
        <v>24.11</v>
      </c>
      <c r="P67" s="16">
        <v>1.0753999999999999</v>
      </c>
      <c r="Q67" s="14">
        <v>25.93</v>
      </c>
      <c r="S67" s="14">
        <v>25.93</v>
      </c>
      <c r="T67" s="217">
        <v>0.32999999999999829</v>
      </c>
      <c r="U67" s="217">
        <v>4</v>
      </c>
      <c r="V67" s="124" t="s">
        <v>1357</v>
      </c>
      <c r="W67" s="450"/>
      <c r="X67" s="450"/>
    </row>
    <row r="68" spans="1:24" ht="38.25" x14ac:dyDescent="0.2">
      <c r="A68" s="12" t="s">
        <v>1352</v>
      </c>
      <c r="B68" s="123" t="s">
        <v>1456</v>
      </c>
      <c r="C68" s="238" t="s">
        <v>1457</v>
      </c>
      <c r="D68" s="13" t="s">
        <v>24</v>
      </c>
      <c r="E68" s="24">
        <v>40</v>
      </c>
      <c r="F68" s="24">
        <v>41.1</v>
      </c>
      <c r="G68" s="24">
        <v>288</v>
      </c>
      <c r="H68" s="24">
        <v>2.2200000000000002</v>
      </c>
      <c r="I68" s="13">
        <v>100124</v>
      </c>
      <c r="J68" s="13" t="s">
        <v>1365</v>
      </c>
      <c r="K68" s="124" t="s">
        <v>1356</v>
      </c>
      <c r="L68" s="14"/>
      <c r="M68" s="14"/>
      <c r="N68" s="14"/>
      <c r="O68" s="15">
        <v>20.96</v>
      </c>
      <c r="P68" s="16">
        <v>1.0753999999999999</v>
      </c>
      <c r="Q68" s="14">
        <v>22.54</v>
      </c>
      <c r="S68" s="14">
        <v>22.54</v>
      </c>
      <c r="T68" s="217"/>
      <c r="U68" s="217"/>
      <c r="V68" s="124" t="s">
        <v>1357</v>
      </c>
      <c r="W68" s="450"/>
      <c r="X68" s="450"/>
    </row>
    <row r="69" spans="1:24" ht="38.25" x14ac:dyDescent="0.2">
      <c r="A69" s="12" t="s">
        <v>1352</v>
      </c>
      <c r="B69" s="123" t="s">
        <v>1456</v>
      </c>
      <c r="C69" s="238" t="s">
        <v>1458</v>
      </c>
      <c r="D69" s="13" t="s">
        <v>24</v>
      </c>
      <c r="E69" s="24">
        <v>40</v>
      </c>
      <c r="F69" s="24">
        <v>41.73</v>
      </c>
      <c r="G69" s="24">
        <v>294</v>
      </c>
      <c r="H69" s="24">
        <v>2.17</v>
      </c>
      <c r="I69" s="13">
        <v>100124</v>
      </c>
      <c r="J69" s="13" t="s">
        <v>1355</v>
      </c>
      <c r="K69" s="124" t="s">
        <v>1356</v>
      </c>
      <c r="L69" s="14">
        <v>150.80000000000001</v>
      </c>
      <c r="M69" s="14">
        <v>150.80000000000001</v>
      </c>
      <c r="N69" s="14">
        <v>150.80000000000001</v>
      </c>
      <c r="O69" s="15">
        <v>23.66</v>
      </c>
      <c r="P69" s="16">
        <v>1.0753999999999999</v>
      </c>
      <c r="Q69" s="14">
        <v>25.44</v>
      </c>
      <c r="S69" s="14">
        <v>25.44</v>
      </c>
      <c r="T69" s="217">
        <v>3.0000000000008242E-2</v>
      </c>
      <c r="U69" s="217">
        <v>8</v>
      </c>
      <c r="V69" s="124" t="s">
        <v>1357</v>
      </c>
      <c r="W69" s="450"/>
      <c r="X69" s="450"/>
    </row>
    <row r="70" spans="1:24" ht="38.25" x14ac:dyDescent="0.2">
      <c r="A70" s="12" t="s">
        <v>1352</v>
      </c>
      <c r="B70" s="123" t="s">
        <v>1456</v>
      </c>
      <c r="C70" s="238" t="s">
        <v>1458</v>
      </c>
      <c r="D70" s="13" t="s">
        <v>24</v>
      </c>
      <c r="E70" s="24">
        <v>40</v>
      </c>
      <c r="F70" s="24">
        <v>41.73</v>
      </c>
      <c r="G70" s="24">
        <v>294</v>
      </c>
      <c r="H70" s="24">
        <v>2.17</v>
      </c>
      <c r="I70" s="13">
        <v>100124</v>
      </c>
      <c r="J70" s="13" t="s">
        <v>1365</v>
      </c>
      <c r="K70" s="124" t="s">
        <v>1356</v>
      </c>
      <c r="L70" s="14"/>
      <c r="M70" s="14"/>
      <c r="N70" s="14"/>
      <c r="O70" s="15">
        <v>20.58</v>
      </c>
      <c r="P70" s="16">
        <v>1.0753999999999999</v>
      </c>
      <c r="Q70" s="14">
        <v>22.13</v>
      </c>
      <c r="S70" s="14">
        <v>22.13</v>
      </c>
      <c r="T70" s="217"/>
      <c r="U70" s="217"/>
      <c r="V70" s="124" t="s">
        <v>1357</v>
      </c>
      <c r="W70" s="450"/>
      <c r="X70" s="450"/>
    </row>
    <row r="71" spans="1:24" ht="38.25" x14ac:dyDescent="0.2">
      <c r="A71" s="12" t="s">
        <v>1352</v>
      </c>
      <c r="B71" s="123" t="s">
        <v>1459</v>
      </c>
      <c r="C71" s="238">
        <v>6409</v>
      </c>
      <c r="D71" s="13" t="s">
        <v>24</v>
      </c>
      <c r="E71" s="24">
        <v>10</v>
      </c>
      <c r="F71" s="24">
        <v>10.64</v>
      </c>
      <c r="G71" s="24">
        <v>53</v>
      </c>
      <c r="H71" s="24">
        <v>3.01</v>
      </c>
      <c r="I71" s="13">
        <v>100124</v>
      </c>
      <c r="J71" s="13" t="s">
        <v>1355</v>
      </c>
      <c r="K71" s="124" t="s">
        <v>1356</v>
      </c>
      <c r="L71" s="14">
        <v>31.9</v>
      </c>
      <c r="M71" s="14">
        <v>31.9</v>
      </c>
      <c r="N71" s="14">
        <v>31.9</v>
      </c>
      <c r="O71" s="15">
        <v>11.05</v>
      </c>
      <c r="P71" s="16">
        <v>1.0753999999999999</v>
      </c>
      <c r="Q71" s="14">
        <v>11.88</v>
      </c>
      <c r="S71" s="14">
        <v>11.88</v>
      </c>
      <c r="T71" s="217">
        <v>1.9999999999997797E-2</v>
      </c>
      <c r="U71" s="217">
        <v>0</v>
      </c>
      <c r="V71" s="124" t="s">
        <v>1357</v>
      </c>
      <c r="W71" s="450"/>
      <c r="X71" s="450"/>
    </row>
    <row r="72" spans="1:24" ht="38.25" x14ac:dyDescent="0.2">
      <c r="A72" s="12" t="s">
        <v>1352</v>
      </c>
      <c r="B72" s="123" t="s">
        <v>1460</v>
      </c>
      <c r="C72" s="238">
        <v>6423</v>
      </c>
      <c r="D72" s="13" t="s">
        <v>24</v>
      </c>
      <c r="E72" s="24">
        <v>10</v>
      </c>
      <c r="F72" s="24">
        <v>10.64</v>
      </c>
      <c r="G72" s="24">
        <v>40</v>
      </c>
      <c r="H72" s="24">
        <v>3.92</v>
      </c>
      <c r="I72" s="13">
        <v>100124</v>
      </c>
      <c r="J72" s="13" t="s">
        <v>1365</v>
      </c>
      <c r="K72" s="124" t="s">
        <v>1356</v>
      </c>
      <c r="L72" s="14">
        <v>29</v>
      </c>
      <c r="M72" s="14">
        <v>29</v>
      </c>
      <c r="N72" s="14">
        <v>29</v>
      </c>
      <c r="O72" s="15">
        <v>8.31</v>
      </c>
      <c r="P72" s="16">
        <v>1.0753999999999999</v>
      </c>
      <c r="Q72" s="14">
        <v>8.94</v>
      </c>
      <c r="S72" s="14">
        <v>8.94</v>
      </c>
      <c r="T72" s="217">
        <v>6.0000000000000497E-2</v>
      </c>
      <c r="U72" s="217">
        <v>0</v>
      </c>
      <c r="V72" s="124" t="s">
        <v>1357</v>
      </c>
      <c r="W72" s="450"/>
      <c r="X72" s="450"/>
    </row>
    <row r="73" spans="1:24" ht="38.25" x14ac:dyDescent="0.2">
      <c r="A73" s="12" t="s">
        <v>1352</v>
      </c>
      <c r="B73" s="123" t="s">
        <v>1461</v>
      </c>
      <c r="C73" s="238" t="s">
        <v>1462</v>
      </c>
      <c r="D73" s="13" t="s">
        <v>24</v>
      </c>
      <c r="E73" s="24">
        <v>20</v>
      </c>
      <c r="F73" s="24">
        <v>10.64</v>
      </c>
      <c r="G73" s="24">
        <v>104</v>
      </c>
      <c r="H73" s="24">
        <v>3.06</v>
      </c>
      <c r="I73" s="13">
        <v>100124</v>
      </c>
      <c r="J73" s="13" t="s">
        <v>1355</v>
      </c>
      <c r="K73" s="124" t="s">
        <v>1356</v>
      </c>
      <c r="L73" s="14">
        <v>75.8</v>
      </c>
      <c r="M73" s="14">
        <v>75.8</v>
      </c>
      <c r="N73" s="14">
        <v>75.8</v>
      </c>
      <c r="O73" s="15">
        <v>20.67</v>
      </c>
      <c r="P73" s="16">
        <v>1.0753999999999999</v>
      </c>
      <c r="Q73" s="14">
        <v>22.23</v>
      </c>
      <c r="S73" s="14">
        <v>22.23</v>
      </c>
      <c r="T73" s="217">
        <v>0.1699999999999946</v>
      </c>
      <c r="U73" s="217">
        <v>0.8</v>
      </c>
      <c r="V73" s="124" t="s">
        <v>1357</v>
      </c>
      <c r="W73" s="450"/>
      <c r="X73" s="450"/>
    </row>
    <row r="74" spans="1:24" ht="38.25" x14ac:dyDescent="0.2">
      <c r="A74" s="12" t="s">
        <v>1352</v>
      </c>
      <c r="B74" s="123" t="s">
        <v>1463</v>
      </c>
      <c r="C74" s="238" t="s">
        <v>1464</v>
      </c>
      <c r="D74" s="13" t="s">
        <v>24</v>
      </c>
      <c r="E74" s="24">
        <v>23.2</v>
      </c>
      <c r="F74" s="24">
        <v>10.64</v>
      </c>
      <c r="G74" s="24">
        <v>225</v>
      </c>
      <c r="H74" s="24">
        <v>1.65</v>
      </c>
      <c r="I74" s="13">
        <v>100124</v>
      </c>
      <c r="J74" s="13" t="s">
        <v>1365</v>
      </c>
      <c r="K74" s="124" t="s">
        <v>1356</v>
      </c>
      <c r="L74" s="14">
        <v>157.76</v>
      </c>
      <c r="M74" s="14">
        <v>157.76</v>
      </c>
      <c r="N74" s="14">
        <v>157.76</v>
      </c>
      <c r="O74" s="15">
        <v>23.46</v>
      </c>
      <c r="P74" s="16">
        <v>1.0753999999999999</v>
      </c>
      <c r="Q74" s="14">
        <v>25.23</v>
      </c>
      <c r="S74" s="14">
        <v>25.23</v>
      </c>
      <c r="T74" s="217">
        <v>5.9999999999995168E-2</v>
      </c>
      <c r="U74" s="217">
        <v>4.87</v>
      </c>
      <c r="V74" s="124" t="s">
        <v>1357</v>
      </c>
      <c r="W74" s="450"/>
      <c r="X74" s="450"/>
    </row>
    <row r="75" spans="1:24" ht="38.25" x14ac:dyDescent="0.2">
      <c r="A75" s="12" t="s">
        <v>1352</v>
      </c>
      <c r="B75" s="123" t="s">
        <v>1465</v>
      </c>
      <c r="C75" s="238" t="s">
        <v>1466</v>
      </c>
      <c r="D75" s="13" t="s">
        <v>24</v>
      </c>
      <c r="E75" s="24">
        <v>24.375</v>
      </c>
      <c r="F75" s="24">
        <v>10.64</v>
      </c>
      <c r="G75" s="24">
        <v>150</v>
      </c>
      <c r="H75" s="24">
        <v>2.6</v>
      </c>
      <c r="I75" s="13">
        <v>100124</v>
      </c>
      <c r="J75" s="13" t="s">
        <v>1355</v>
      </c>
      <c r="K75" s="124" t="s">
        <v>1356</v>
      </c>
      <c r="L75" s="14">
        <v>140.4</v>
      </c>
      <c r="M75" s="14">
        <v>140.4</v>
      </c>
      <c r="N75" s="14">
        <v>140.4</v>
      </c>
      <c r="O75" s="15">
        <v>24.26</v>
      </c>
      <c r="P75" s="16">
        <v>1.0753999999999999</v>
      </c>
      <c r="Q75" s="14">
        <v>26.09</v>
      </c>
      <c r="S75" s="14">
        <v>26.09</v>
      </c>
      <c r="T75" s="217">
        <v>0.24000000000000199</v>
      </c>
      <c r="U75" s="217">
        <v>6.09</v>
      </c>
      <c r="V75" s="124" t="s">
        <v>1357</v>
      </c>
      <c r="W75" s="450"/>
      <c r="X75" s="450"/>
    </row>
    <row r="76" spans="1:24" ht="38.25" x14ac:dyDescent="0.2">
      <c r="A76" s="12" t="s">
        <v>1352</v>
      </c>
      <c r="B76" s="123" t="s">
        <v>1467</v>
      </c>
      <c r="C76" s="238" t="s">
        <v>1468</v>
      </c>
      <c r="D76" s="13" t="s">
        <v>24</v>
      </c>
      <c r="E76" s="24">
        <v>19.350000000000001</v>
      </c>
      <c r="F76" s="24">
        <v>10.64</v>
      </c>
      <c r="G76" s="24">
        <v>120</v>
      </c>
      <c r="H76" s="24">
        <v>2.58</v>
      </c>
      <c r="I76" s="13">
        <v>100124</v>
      </c>
      <c r="J76" s="13" t="s">
        <v>1365</v>
      </c>
      <c r="K76" s="124" t="s">
        <v>1356</v>
      </c>
      <c r="L76" s="14">
        <v>119.97</v>
      </c>
      <c r="M76" s="14">
        <v>119.97</v>
      </c>
      <c r="N76" s="14">
        <v>119.97</v>
      </c>
      <c r="O76" s="15">
        <v>18.73</v>
      </c>
      <c r="P76" s="16">
        <v>1.0753999999999999</v>
      </c>
      <c r="Q76" s="14">
        <v>20.14</v>
      </c>
      <c r="S76" s="14">
        <v>20.14</v>
      </c>
      <c r="T76" s="217">
        <v>0.1699999999999946</v>
      </c>
      <c r="U76" s="217">
        <v>4.26</v>
      </c>
      <c r="V76" s="124" t="s">
        <v>1357</v>
      </c>
      <c r="W76" s="450"/>
      <c r="X76" s="450"/>
    </row>
    <row r="77" spans="1:24" ht="38.25" x14ac:dyDescent="0.2">
      <c r="A77" s="12" t="s">
        <v>1352</v>
      </c>
      <c r="B77" s="123" t="s">
        <v>1469</v>
      </c>
      <c r="C77" s="238" t="s">
        <v>1470</v>
      </c>
      <c r="D77" s="13" t="s">
        <v>24</v>
      </c>
      <c r="E77" s="24">
        <v>18.75</v>
      </c>
      <c r="F77" s="24">
        <v>10.64</v>
      </c>
      <c r="G77" s="24">
        <v>200</v>
      </c>
      <c r="H77" s="24">
        <v>1.5</v>
      </c>
      <c r="I77" s="13">
        <v>100124</v>
      </c>
      <c r="J77" s="13" t="s">
        <v>1355</v>
      </c>
      <c r="K77" s="124" t="s">
        <v>1356</v>
      </c>
      <c r="L77" s="14">
        <v>106.5</v>
      </c>
      <c r="M77" s="14">
        <v>106.5</v>
      </c>
      <c r="N77" s="14">
        <v>106.5</v>
      </c>
      <c r="O77" s="15">
        <v>20.71</v>
      </c>
      <c r="P77" s="16">
        <v>1.0753999999999999</v>
      </c>
      <c r="Q77" s="14">
        <v>22.27</v>
      </c>
      <c r="S77" s="14">
        <v>22.27</v>
      </c>
      <c r="T77" s="217">
        <v>4.00000000000027E-2</v>
      </c>
      <c r="U77" s="217">
        <v>0</v>
      </c>
      <c r="V77" s="124" t="s">
        <v>1357</v>
      </c>
      <c r="W77" s="450"/>
      <c r="X77" s="450"/>
    </row>
    <row r="78" spans="1:24" ht="38.25" x14ac:dyDescent="0.2">
      <c r="A78" s="12" t="s">
        <v>1352</v>
      </c>
      <c r="B78" s="123" t="s">
        <v>1471</v>
      </c>
      <c r="C78" s="238" t="s">
        <v>1472</v>
      </c>
      <c r="D78" s="13" t="s">
        <v>24</v>
      </c>
      <c r="E78" s="24">
        <v>20</v>
      </c>
      <c r="F78" s="24">
        <v>20.64</v>
      </c>
      <c r="G78" s="24">
        <v>110</v>
      </c>
      <c r="H78" s="24">
        <v>2.9</v>
      </c>
      <c r="I78" s="13">
        <v>100124</v>
      </c>
      <c r="J78" s="13" t="s">
        <v>1365</v>
      </c>
      <c r="K78" s="124" t="s">
        <v>1356</v>
      </c>
      <c r="L78" s="14">
        <v>69.400000000000006</v>
      </c>
      <c r="M78" s="14">
        <v>69.400000000000006</v>
      </c>
      <c r="N78" s="14">
        <v>69.400000000000006</v>
      </c>
      <c r="O78" s="15">
        <v>21.74</v>
      </c>
      <c r="P78" s="16">
        <v>1.0753999999999999</v>
      </c>
      <c r="Q78" s="14">
        <v>23.38</v>
      </c>
      <c r="S78" s="14">
        <v>23.38</v>
      </c>
      <c r="T78" s="217">
        <v>2.0000000000006679E-2</v>
      </c>
      <c r="U78" s="217">
        <v>0</v>
      </c>
      <c r="V78" s="124" t="s">
        <v>1357</v>
      </c>
      <c r="W78" s="450"/>
      <c r="X78" s="450"/>
    </row>
    <row r="79" spans="1:24" ht="38.25" x14ac:dyDescent="0.2">
      <c r="A79" s="12" t="s">
        <v>1352</v>
      </c>
      <c r="B79" s="123" t="s">
        <v>1473</v>
      </c>
      <c r="C79" s="238">
        <v>8028</v>
      </c>
      <c r="D79" s="13" t="s">
        <v>24</v>
      </c>
      <c r="E79" s="24" t="s">
        <v>1474</v>
      </c>
      <c r="F79" s="24" t="s">
        <v>1475</v>
      </c>
      <c r="G79" s="24">
        <v>71</v>
      </c>
      <c r="H79" s="24">
        <v>3.58</v>
      </c>
      <c r="I79" s="13">
        <v>100124</v>
      </c>
      <c r="J79" s="13" t="s">
        <v>1355</v>
      </c>
      <c r="K79" s="124" t="s">
        <v>1356</v>
      </c>
      <c r="L79" s="14">
        <v>41.92</v>
      </c>
      <c r="M79" s="14">
        <v>41.92</v>
      </c>
      <c r="N79" s="14">
        <v>41.92</v>
      </c>
      <c r="O79" s="15">
        <v>14.25</v>
      </c>
      <c r="P79" s="16">
        <v>1.0753999999999999</v>
      </c>
      <c r="Q79" s="14">
        <v>15.32</v>
      </c>
      <c r="S79" s="14">
        <v>15.32</v>
      </c>
      <c r="T79" s="217">
        <v>4.00000000000027E-2</v>
      </c>
      <c r="U79" s="217">
        <v>0</v>
      </c>
      <c r="V79" s="124" t="s">
        <v>1357</v>
      </c>
      <c r="W79" s="450"/>
      <c r="X79" s="450"/>
    </row>
    <row r="80" spans="1:24" ht="38.25" x14ac:dyDescent="0.2">
      <c r="A80" s="12" t="s">
        <v>1352</v>
      </c>
      <c r="B80" s="123" t="s">
        <v>1476</v>
      </c>
      <c r="C80" s="238" t="s">
        <v>1477</v>
      </c>
      <c r="D80" s="13" t="s">
        <v>24</v>
      </c>
      <c r="E80" s="24">
        <v>30</v>
      </c>
      <c r="F80" s="24">
        <v>31.04</v>
      </c>
      <c r="G80" s="24">
        <v>159</v>
      </c>
      <c r="H80" s="24">
        <v>3.01</v>
      </c>
      <c r="I80" s="13">
        <v>100124</v>
      </c>
      <c r="J80" s="13" t="s">
        <v>1355</v>
      </c>
      <c r="K80" s="124" t="s">
        <v>1356</v>
      </c>
      <c r="L80" s="14">
        <v>86.1</v>
      </c>
      <c r="M80" s="14">
        <v>86.1</v>
      </c>
      <c r="N80" s="14">
        <v>86.1</v>
      </c>
      <c r="O80" s="15">
        <v>33.14</v>
      </c>
      <c r="P80" s="16">
        <v>1.0753999999999999</v>
      </c>
      <c r="Q80" s="14">
        <v>35.64</v>
      </c>
      <c r="S80" s="14">
        <v>35.64</v>
      </c>
      <c r="T80" s="217">
        <v>5.9999999999995168E-2</v>
      </c>
      <c r="U80" s="217">
        <v>0</v>
      </c>
      <c r="V80" s="124" t="s">
        <v>1357</v>
      </c>
      <c r="W80" s="450"/>
      <c r="X80" s="450"/>
    </row>
    <row r="81" spans="1:24" ht="38.25" x14ac:dyDescent="0.2">
      <c r="A81" s="12" t="s">
        <v>1352</v>
      </c>
      <c r="B81" s="123" t="s">
        <v>1478</v>
      </c>
      <c r="C81" s="238" t="s">
        <v>1479</v>
      </c>
      <c r="D81" s="13" t="s">
        <v>24</v>
      </c>
      <c r="E81" s="24">
        <v>30</v>
      </c>
      <c r="F81" s="24">
        <v>31.24</v>
      </c>
      <c r="G81" s="24">
        <v>128</v>
      </c>
      <c r="H81" s="24">
        <v>3.76</v>
      </c>
      <c r="I81" s="13">
        <v>100124</v>
      </c>
      <c r="J81" s="13" t="s">
        <v>1365</v>
      </c>
      <c r="K81" s="124" t="s">
        <v>1356</v>
      </c>
      <c r="L81" s="14">
        <v>82.8</v>
      </c>
      <c r="M81" s="14">
        <v>82.8</v>
      </c>
      <c r="N81" s="14">
        <v>82.8</v>
      </c>
      <c r="O81" s="15">
        <v>26.56</v>
      </c>
      <c r="P81" s="16">
        <v>1.0753999999999999</v>
      </c>
      <c r="Q81" s="14">
        <v>28.56</v>
      </c>
      <c r="S81" s="14">
        <v>28.56</v>
      </c>
      <c r="T81" s="217">
        <v>0.23999999999999844</v>
      </c>
      <c r="U81" s="217">
        <v>0</v>
      </c>
      <c r="V81" s="124" t="s">
        <v>1357</v>
      </c>
      <c r="W81" s="450"/>
      <c r="X81" s="450"/>
    </row>
    <row r="82" spans="1:24" ht="38.25" x14ac:dyDescent="0.2">
      <c r="A82" s="12" t="s">
        <v>1352</v>
      </c>
      <c r="B82" s="123" t="s">
        <v>1480</v>
      </c>
      <c r="C82" s="238" t="s">
        <v>1481</v>
      </c>
      <c r="D82" s="13" t="s">
        <v>24</v>
      </c>
      <c r="E82" s="24" t="s">
        <v>1482</v>
      </c>
      <c r="F82" s="24" t="s">
        <v>1483</v>
      </c>
      <c r="G82" s="24">
        <v>86</v>
      </c>
      <c r="H82" s="24">
        <v>3.86</v>
      </c>
      <c r="I82" s="13">
        <v>100124</v>
      </c>
      <c r="J82" s="13" t="s">
        <v>1365</v>
      </c>
      <c r="K82" s="124" t="s">
        <v>1356</v>
      </c>
      <c r="L82" s="14">
        <v>62.4</v>
      </c>
      <c r="M82" s="14">
        <v>62.4</v>
      </c>
      <c r="N82" s="14">
        <v>62.4</v>
      </c>
      <c r="O82" s="15">
        <v>17.920000000000002</v>
      </c>
      <c r="P82" s="16">
        <v>1.0753999999999999</v>
      </c>
      <c r="Q82" s="14">
        <v>19.27</v>
      </c>
      <c r="S82" s="14">
        <v>19.27</v>
      </c>
      <c r="T82" s="217">
        <v>6.9999999999996732E-2</v>
      </c>
      <c r="U82" s="217">
        <v>3.54</v>
      </c>
      <c r="V82" s="124" t="s">
        <v>1357</v>
      </c>
      <c r="W82" s="450"/>
      <c r="X82" s="450"/>
    </row>
    <row r="83" spans="1:24" ht="51" x14ac:dyDescent="0.2">
      <c r="A83" s="12" t="s">
        <v>1352</v>
      </c>
      <c r="B83" s="123" t="s">
        <v>1484</v>
      </c>
      <c r="C83" s="238" t="s">
        <v>1485</v>
      </c>
      <c r="D83" s="13" t="s">
        <v>24</v>
      </c>
      <c r="E83" s="24" t="s">
        <v>1482</v>
      </c>
      <c r="F83" s="24" t="s">
        <v>1486</v>
      </c>
      <c r="G83" s="24">
        <v>83</v>
      </c>
      <c r="H83" s="24">
        <v>4</v>
      </c>
      <c r="I83" s="13">
        <v>100124</v>
      </c>
      <c r="J83" s="13" t="s">
        <v>1365</v>
      </c>
      <c r="K83" s="124" t="s">
        <v>1356</v>
      </c>
      <c r="L83" s="14">
        <v>55.12</v>
      </c>
      <c r="M83" s="14">
        <v>55.12</v>
      </c>
      <c r="N83" s="14">
        <v>55.12</v>
      </c>
      <c r="O83" s="15">
        <v>17.28</v>
      </c>
      <c r="P83" s="16">
        <v>1.0753999999999999</v>
      </c>
      <c r="Q83" s="14">
        <v>18.579999999999998</v>
      </c>
      <c r="S83" s="14">
        <v>18.579999999999998</v>
      </c>
      <c r="T83" s="217">
        <v>0.13999999999999702</v>
      </c>
      <c r="U83" s="217">
        <v>2.7</v>
      </c>
      <c r="V83" s="124" t="s">
        <v>1357</v>
      </c>
      <c r="W83" s="450"/>
      <c r="X83" s="450"/>
    </row>
    <row r="84" spans="1:24" ht="38.25" x14ac:dyDescent="0.2">
      <c r="A84" s="12" t="s">
        <v>1352</v>
      </c>
      <c r="B84" s="123" t="s">
        <v>1487</v>
      </c>
      <c r="C84" s="238" t="s">
        <v>1488</v>
      </c>
      <c r="D84" s="13" t="s">
        <v>24</v>
      </c>
      <c r="E84" s="24" t="s">
        <v>1489</v>
      </c>
      <c r="F84" s="24" t="s">
        <v>1490</v>
      </c>
      <c r="G84" s="24">
        <v>98</v>
      </c>
      <c r="H84" s="24">
        <v>2.68</v>
      </c>
      <c r="I84" s="13">
        <v>100124</v>
      </c>
      <c r="J84" s="13" t="s">
        <v>1365</v>
      </c>
      <c r="K84" s="124" t="s">
        <v>1356</v>
      </c>
      <c r="L84" s="14">
        <v>67.319999999999993</v>
      </c>
      <c r="M84" s="14">
        <v>67.319999999999993</v>
      </c>
      <c r="N84" s="14">
        <v>67.319999999999993</v>
      </c>
      <c r="O84" s="15">
        <v>16.920000000000002</v>
      </c>
      <c r="P84" s="16">
        <v>1.0753999999999999</v>
      </c>
      <c r="Q84" s="14">
        <v>18.2</v>
      </c>
      <c r="S84" s="14">
        <v>18.2</v>
      </c>
      <c r="T84" s="217">
        <v>0.10999999999999588</v>
      </c>
      <c r="U84" s="217">
        <v>5.28</v>
      </c>
      <c r="V84" s="124" t="s">
        <v>1357</v>
      </c>
      <c r="W84" s="450"/>
      <c r="X84" s="450"/>
    </row>
    <row r="85" spans="1:24" ht="38.25" x14ac:dyDescent="0.2">
      <c r="A85" s="12" t="s">
        <v>1352</v>
      </c>
      <c r="B85" s="123" t="s">
        <v>1491</v>
      </c>
      <c r="C85" s="238" t="s">
        <v>1492</v>
      </c>
      <c r="D85" s="13" t="s">
        <v>24</v>
      </c>
      <c r="E85" s="24" t="s">
        <v>1493</v>
      </c>
      <c r="F85" s="24" t="s">
        <v>1494</v>
      </c>
      <c r="G85" s="24">
        <v>250</v>
      </c>
      <c r="H85" s="24">
        <v>2.88</v>
      </c>
      <c r="I85" s="13">
        <v>100124</v>
      </c>
      <c r="J85" s="13" t="s">
        <v>1365</v>
      </c>
      <c r="K85" s="124" t="s">
        <v>1356</v>
      </c>
      <c r="L85" s="14">
        <v>204.3</v>
      </c>
      <c r="M85" s="14">
        <v>204.3</v>
      </c>
      <c r="N85" s="14">
        <v>204.3</v>
      </c>
      <c r="O85" s="15">
        <v>40.700000000000003</v>
      </c>
      <c r="P85" s="16">
        <v>1.0753999999999999</v>
      </c>
      <c r="Q85" s="14">
        <v>43.77</v>
      </c>
      <c r="S85" s="14">
        <v>43.77</v>
      </c>
      <c r="T85" s="217">
        <v>0.3300000000000054</v>
      </c>
      <c r="U85" s="217">
        <v>9.4499999999999993</v>
      </c>
      <c r="V85" s="124" t="s">
        <v>1357</v>
      </c>
      <c r="W85" s="450"/>
      <c r="X85" s="450"/>
    </row>
    <row r="86" spans="1:24" ht="38.25" x14ac:dyDescent="0.2">
      <c r="B86" s="123"/>
      <c r="C86" s="238"/>
      <c r="E86" s="24"/>
      <c r="F86" s="24"/>
      <c r="G86" s="24"/>
      <c r="H86" s="24"/>
      <c r="L86" s="14"/>
      <c r="M86" s="14"/>
      <c r="N86" s="14"/>
      <c r="P86" s="16"/>
      <c r="V86" s="124" t="s">
        <v>1357</v>
      </c>
    </row>
    <row r="87" spans="1:24" ht="38.25" x14ac:dyDescent="0.2">
      <c r="B87" s="123"/>
      <c r="C87" s="238"/>
      <c r="V87" s="124" t="s">
        <v>1357</v>
      </c>
    </row>
    <row r="88" spans="1:24" ht="38.25" x14ac:dyDescent="0.2">
      <c r="A88" s="404" t="s">
        <v>1495</v>
      </c>
      <c r="B88" s="404"/>
      <c r="V88" s="124" t="s">
        <v>1357</v>
      </c>
    </row>
    <row r="89" spans="1:24" ht="28.5" customHeight="1" x14ac:dyDescent="0.2">
      <c r="A89" s="12" t="s">
        <v>1352</v>
      </c>
      <c r="B89" s="123" t="s">
        <v>1418</v>
      </c>
      <c r="C89" s="238" t="s">
        <v>1419</v>
      </c>
      <c r="D89" s="13" t="s">
        <v>24</v>
      </c>
      <c r="E89" s="24">
        <v>28</v>
      </c>
      <c r="F89" s="24">
        <v>28.92</v>
      </c>
      <c r="G89" s="24">
        <v>113</v>
      </c>
      <c r="H89" s="24">
        <v>3.95</v>
      </c>
      <c r="I89" s="13">
        <v>100124</v>
      </c>
      <c r="J89" s="222" t="s">
        <v>1496</v>
      </c>
      <c r="K89" s="124" t="s">
        <v>1356</v>
      </c>
      <c r="L89" s="14">
        <v>75.88</v>
      </c>
      <c r="M89" s="14">
        <v>75.88</v>
      </c>
      <c r="N89" s="14">
        <v>75.88</v>
      </c>
      <c r="O89" s="15">
        <v>9.77</v>
      </c>
      <c r="P89" s="16">
        <v>1.0753999999999999</v>
      </c>
      <c r="Q89" s="14">
        <v>10.51</v>
      </c>
      <c r="S89" s="14">
        <v>10.51</v>
      </c>
      <c r="T89" s="217">
        <v>0.13000000000000078</v>
      </c>
      <c r="U89" s="217">
        <v>0</v>
      </c>
      <c r="V89" s="124" t="s">
        <v>1357</v>
      </c>
      <c r="W89" s="450"/>
      <c r="X89" s="450"/>
    </row>
    <row r="90" spans="1:24" ht="38.25" x14ac:dyDescent="0.2">
      <c r="A90" s="12" t="s">
        <v>1352</v>
      </c>
      <c r="B90" s="123" t="s">
        <v>1418</v>
      </c>
      <c r="C90" s="238" t="s">
        <v>1419</v>
      </c>
      <c r="D90" s="13" t="s">
        <v>24</v>
      </c>
      <c r="E90" s="24">
        <v>28</v>
      </c>
      <c r="F90" s="24">
        <v>28.92</v>
      </c>
      <c r="G90" s="24">
        <v>113</v>
      </c>
      <c r="H90" s="24">
        <v>3.95</v>
      </c>
      <c r="I90" s="13">
        <v>100124</v>
      </c>
      <c r="J90" s="222" t="s">
        <v>1497</v>
      </c>
      <c r="K90" s="124" t="s">
        <v>1356</v>
      </c>
      <c r="L90" s="14">
        <v>75.88</v>
      </c>
      <c r="M90" s="14">
        <v>75.88</v>
      </c>
      <c r="N90" s="14">
        <v>75.88</v>
      </c>
      <c r="O90" s="15">
        <v>11.24</v>
      </c>
      <c r="P90" s="16">
        <v>1.0753999999999999</v>
      </c>
      <c r="Q90" s="14">
        <v>12.09</v>
      </c>
      <c r="S90" s="14">
        <v>12.09</v>
      </c>
      <c r="T90" s="217">
        <v>0.22999999999999332</v>
      </c>
      <c r="U90" s="217">
        <v>0</v>
      </c>
      <c r="V90" s="124" t="s">
        <v>1357</v>
      </c>
      <c r="W90" s="450"/>
      <c r="X90" s="450"/>
    </row>
    <row r="91" spans="1:24" ht="38.25" x14ac:dyDescent="0.2">
      <c r="A91" s="12" t="s">
        <v>1352</v>
      </c>
      <c r="B91" s="123" t="s">
        <v>1422</v>
      </c>
      <c r="C91" s="238" t="s">
        <v>1423</v>
      </c>
      <c r="D91" s="13" t="s">
        <v>24</v>
      </c>
      <c r="E91" s="24">
        <v>28</v>
      </c>
      <c r="F91" s="24">
        <v>28.92</v>
      </c>
      <c r="G91" s="24">
        <v>107</v>
      </c>
      <c r="H91" s="24">
        <v>4.17</v>
      </c>
      <c r="I91" s="13">
        <v>100124</v>
      </c>
      <c r="J91" s="222" t="s">
        <v>1496</v>
      </c>
      <c r="K91" s="124" t="s">
        <v>1356</v>
      </c>
      <c r="L91" s="14">
        <v>63.28</v>
      </c>
      <c r="M91" s="14">
        <v>63.28</v>
      </c>
      <c r="N91" s="14">
        <v>63.28</v>
      </c>
      <c r="O91" s="15">
        <v>9.81</v>
      </c>
      <c r="P91" s="16">
        <v>1.0753999999999999</v>
      </c>
      <c r="Q91" s="14">
        <v>10.55</v>
      </c>
      <c r="S91" s="14">
        <v>10.55</v>
      </c>
      <c r="T91" s="217">
        <v>8.9999999999999858E-2</v>
      </c>
      <c r="U91" s="217">
        <v>0</v>
      </c>
      <c r="V91" s="124" t="s">
        <v>1357</v>
      </c>
      <c r="W91" s="450"/>
      <c r="X91" s="450"/>
    </row>
    <row r="92" spans="1:24" ht="38.25" x14ac:dyDescent="0.2">
      <c r="A92" s="12" t="s">
        <v>1352</v>
      </c>
      <c r="B92" s="123" t="s">
        <v>1422</v>
      </c>
      <c r="C92" s="238" t="s">
        <v>1423</v>
      </c>
      <c r="D92" s="13" t="s">
        <v>24</v>
      </c>
      <c r="E92" s="24">
        <v>28</v>
      </c>
      <c r="F92" s="24">
        <v>28.92</v>
      </c>
      <c r="G92" s="24">
        <v>107</v>
      </c>
      <c r="H92" s="24">
        <v>4.17</v>
      </c>
      <c r="I92" s="13">
        <v>100124</v>
      </c>
      <c r="J92" s="222" t="s">
        <v>1497</v>
      </c>
      <c r="K92" s="124" t="s">
        <v>1356</v>
      </c>
      <c r="L92" s="14">
        <v>63.28</v>
      </c>
      <c r="M92" s="14">
        <v>63.28</v>
      </c>
      <c r="N92" s="14">
        <v>63.28</v>
      </c>
      <c r="O92" s="15">
        <v>11.28</v>
      </c>
      <c r="P92" s="16">
        <v>1.0753999999999999</v>
      </c>
      <c r="Q92" s="14">
        <v>12.13</v>
      </c>
      <c r="S92" s="14">
        <v>12.13</v>
      </c>
      <c r="T92" s="217">
        <v>0.1899999999999995</v>
      </c>
      <c r="U92" s="217">
        <v>0</v>
      </c>
      <c r="V92" s="124" t="s">
        <v>1357</v>
      </c>
      <c r="W92" s="450"/>
      <c r="X92" s="450"/>
    </row>
    <row r="93" spans="1:24" ht="38.25" x14ac:dyDescent="0.2">
      <c r="A93" s="12" t="s">
        <v>1352</v>
      </c>
      <c r="B93" s="123" t="s">
        <v>1424</v>
      </c>
      <c r="C93" s="238" t="s">
        <v>1425</v>
      </c>
      <c r="D93" s="13" t="s">
        <v>24</v>
      </c>
      <c r="E93" s="24">
        <v>28</v>
      </c>
      <c r="F93" s="24">
        <v>28.92</v>
      </c>
      <c r="G93" s="24">
        <v>148</v>
      </c>
      <c r="H93" s="24">
        <v>3.01</v>
      </c>
      <c r="I93" s="13">
        <v>100124</v>
      </c>
      <c r="J93" s="222" t="s">
        <v>1496</v>
      </c>
      <c r="K93" s="124" t="s">
        <v>1356</v>
      </c>
      <c r="L93" s="14">
        <v>73.64</v>
      </c>
      <c r="M93" s="14">
        <v>73.64</v>
      </c>
      <c r="N93" s="14">
        <v>73.64</v>
      </c>
      <c r="O93" s="15">
        <v>13.61</v>
      </c>
      <c r="P93" s="16">
        <v>1.0753999999999999</v>
      </c>
      <c r="Q93" s="14">
        <v>14.64</v>
      </c>
      <c r="S93" s="14">
        <v>14.64</v>
      </c>
      <c r="T93" s="217">
        <v>0.20000000000000284</v>
      </c>
      <c r="U93" s="217">
        <v>0</v>
      </c>
      <c r="V93" s="124" t="s">
        <v>1357</v>
      </c>
      <c r="W93" s="450"/>
      <c r="X93" s="450"/>
    </row>
    <row r="94" spans="1:24" ht="38.25" x14ac:dyDescent="0.2">
      <c r="A94" s="12" t="s">
        <v>1352</v>
      </c>
      <c r="B94" s="123" t="s">
        <v>1424</v>
      </c>
      <c r="C94" s="238" t="s">
        <v>1425</v>
      </c>
      <c r="D94" s="13" t="s">
        <v>24</v>
      </c>
      <c r="E94" s="24">
        <v>28</v>
      </c>
      <c r="F94" s="24">
        <v>28.92</v>
      </c>
      <c r="G94" s="24">
        <v>148</v>
      </c>
      <c r="H94" s="24">
        <v>3.01</v>
      </c>
      <c r="I94" s="13">
        <v>100124</v>
      </c>
      <c r="J94" s="222" t="s">
        <v>1497</v>
      </c>
      <c r="K94" s="124" t="s">
        <v>1356</v>
      </c>
      <c r="L94" s="14">
        <v>73.64</v>
      </c>
      <c r="M94" s="14">
        <v>73.64</v>
      </c>
      <c r="N94" s="14">
        <v>73.64</v>
      </c>
      <c r="O94" s="15">
        <v>15.65</v>
      </c>
      <c r="P94" s="16">
        <v>1.0753999999999999</v>
      </c>
      <c r="Q94" s="14">
        <v>16.829999999999998</v>
      </c>
      <c r="S94" s="14">
        <v>16.829999999999998</v>
      </c>
      <c r="T94" s="217">
        <v>0.25</v>
      </c>
      <c r="U94" s="217">
        <v>0</v>
      </c>
      <c r="V94" s="124" t="s">
        <v>1357</v>
      </c>
      <c r="W94" s="450"/>
      <c r="X94" s="450"/>
    </row>
    <row r="95" spans="1:24" ht="38.25" x14ac:dyDescent="0.2">
      <c r="A95" s="12" t="s">
        <v>1352</v>
      </c>
      <c r="B95" s="123" t="s">
        <v>1440</v>
      </c>
      <c r="C95" s="238">
        <v>616630</v>
      </c>
      <c r="D95" s="13" t="s">
        <v>24</v>
      </c>
      <c r="E95" s="24">
        <v>30</v>
      </c>
      <c r="F95" s="24">
        <v>28.92</v>
      </c>
      <c r="G95" s="24">
        <v>174</v>
      </c>
      <c r="H95" s="24">
        <v>2.75</v>
      </c>
      <c r="I95" s="13">
        <v>100124</v>
      </c>
      <c r="J95" s="222" t="s">
        <v>1496</v>
      </c>
      <c r="K95" s="124" t="s">
        <v>1356</v>
      </c>
      <c r="L95" s="14">
        <v>115.5</v>
      </c>
      <c r="M95" s="14">
        <v>115.5</v>
      </c>
      <c r="N95" s="14">
        <v>115.5</v>
      </c>
      <c r="O95" s="15">
        <v>13.52</v>
      </c>
      <c r="P95" s="16">
        <v>1.0753999999999999</v>
      </c>
      <c r="Q95" s="14">
        <v>14.54</v>
      </c>
      <c r="S95" s="14">
        <v>14.54</v>
      </c>
      <c r="T95" s="217">
        <v>0.16000000000000369</v>
      </c>
      <c r="U95" s="217">
        <v>0</v>
      </c>
      <c r="V95" s="124" t="s">
        <v>1357</v>
      </c>
      <c r="W95" s="450"/>
      <c r="X95" s="450"/>
    </row>
    <row r="96" spans="1:24" ht="38.25" x14ac:dyDescent="0.2">
      <c r="A96" s="12" t="s">
        <v>1352</v>
      </c>
      <c r="B96" s="123" t="s">
        <v>1440</v>
      </c>
      <c r="C96" s="238">
        <v>616630</v>
      </c>
      <c r="D96" s="13" t="s">
        <v>24</v>
      </c>
      <c r="E96" s="24">
        <v>30</v>
      </c>
      <c r="F96" s="24">
        <v>28.92</v>
      </c>
      <c r="G96" s="24">
        <v>174</v>
      </c>
      <c r="H96" s="24">
        <v>2.75</v>
      </c>
      <c r="I96" s="13">
        <v>100124</v>
      </c>
      <c r="J96" s="222" t="s">
        <v>1497</v>
      </c>
      <c r="K96" s="124" t="s">
        <v>1356</v>
      </c>
      <c r="L96" s="14">
        <v>115.5</v>
      </c>
      <c r="M96" s="14">
        <v>115.5</v>
      </c>
      <c r="N96" s="14">
        <v>115.5</v>
      </c>
      <c r="O96" s="15">
        <v>15.55</v>
      </c>
      <c r="P96" s="16">
        <v>1.0753999999999999</v>
      </c>
      <c r="Q96" s="14">
        <v>16.72</v>
      </c>
      <c r="S96" s="14">
        <v>16.72</v>
      </c>
      <c r="T96" s="217">
        <v>7.9999999999998295E-2</v>
      </c>
      <c r="U96" s="217">
        <v>0</v>
      </c>
      <c r="V96" s="124" t="s">
        <v>1357</v>
      </c>
      <c r="W96" s="450"/>
      <c r="X96" s="450"/>
    </row>
    <row r="97" spans="1:24" ht="38.25" x14ac:dyDescent="0.2">
      <c r="A97" s="12" t="s">
        <v>1352</v>
      </c>
      <c r="B97" s="123" t="s">
        <v>1454</v>
      </c>
      <c r="C97" s="238" t="s">
        <v>1455</v>
      </c>
      <c r="D97" s="13" t="s">
        <v>24</v>
      </c>
      <c r="E97" s="24">
        <v>30</v>
      </c>
      <c r="F97" s="24">
        <v>28.92</v>
      </c>
      <c r="G97" s="24">
        <v>184</v>
      </c>
      <c r="H97" s="24">
        <v>2.6</v>
      </c>
      <c r="I97" s="13">
        <v>100124</v>
      </c>
      <c r="J97" s="222" t="s">
        <v>1496</v>
      </c>
      <c r="K97" s="124" t="s">
        <v>1356</v>
      </c>
      <c r="L97" s="14">
        <v>106.8</v>
      </c>
      <c r="M97" s="14">
        <v>106.8</v>
      </c>
      <c r="N97" s="14">
        <v>106.8</v>
      </c>
      <c r="O97" s="15">
        <v>13.9</v>
      </c>
      <c r="P97" s="16">
        <v>1.0753999999999999</v>
      </c>
      <c r="Q97" s="14">
        <v>14.95</v>
      </c>
      <c r="S97" s="14">
        <v>14.95</v>
      </c>
      <c r="T97" s="217">
        <v>5.0000000000000711E-2</v>
      </c>
      <c r="U97" s="217">
        <v>0</v>
      </c>
      <c r="V97" s="124" t="s">
        <v>1357</v>
      </c>
      <c r="W97" s="450"/>
      <c r="X97" s="450"/>
    </row>
    <row r="98" spans="1:24" ht="38.25" x14ac:dyDescent="0.2">
      <c r="A98" s="12" t="s">
        <v>1352</v>
      </c>
      <c r="B98" s="123" t="s">
        <v>1454</v>
      </c>
      <c r="C98" s="238" t="s">
        <v>1455</v>
      </c>
      <c r="D98" s="13" t="s">
        <v>24</v>
      </c>
      <c r="E98" s="24">
        <v>30</v>
      </c>
      <c r="F98" s="24">
        <v>28.92</v>
      </c>
      <c r="G98" s="24">
        <v>184</v>
      </c>
      <c r="H98" s="24">
        <v>2.6</v>
      </c>
      <c r="I98" s="13">
        <v>100124</v>
      </c>
      <c r="J98" s="222" t="s">
        <v>1497</v>
      </c>
      <c r="K98" s="124" t="s">
        <v>1356</v>
      </c>
      <c r="L98" s="14">
        <v>106.8</v>
      </c>
      <c r="M98" s="14">
        <v>106.8</v>
      </c>
      <c r="N98" s="14">
        <v>106.8</v>
      </c>
      <c r="O98" s="15">
        <v>15.98</v>
      </c>
      <c r="P98" s="16">
        <v>1.0753999999999999</v>
      </c>
      <c r="Q98" s="14">
        <v>17.18</v>
      </c>
      <c r="S98" s="14">
        <v>17.18</v>
      </c>
      <c r="T98" s="217">
        <v>0.21999999999999176</v>
      </c>
      <c r="U98" s="217">
        <v>0</v>
      </c>
      <c r="V98" s="124" t="s">
        <v>1357</v>
      </c>
      <c r="W98" s="450"/>
      <c r="X98" s="450"/>
    </row>
  </sheetData>
  <protectedRanges>
    <protectedRange password="8F60" sqref="T6:U6" name="Calculations_40"/>
  </protectedRanges>
  <conditionalFormatting sqref="C4:C6">
    <cfRule type="duplicateValues" dxfId="165" priority="3"/>
  </conditionalFormatting>
  <conditionalFormatting sqref="D4:D6">
    <cfRule type="duplicateValues" dxfId="164" priority="4"/>
  </conditionalFormatting>
  <conditionalFormatting sqref="D1:D3">
    <cfRule type="duplicateValues" dxfId="163" priority="1"/>
  </conditionalFormatting>
  <conditionalFormatting sqref="E1:E3">
    <cfRule type="duplicateValues" dxfId="162" priority="2"/>
  </conditionalFormatting>
  <pageMargins left="0.2" right="0" top="0.25" bottom="0.75" header="0.3" footer="0.3"/>
  <pageSetup scale="47" fitToHeight="4" orientation="landscape" verticalDpi="0" r:id="rId1"/>
  <legacyDrawing r:id="rId2"/>
</worksheet>
</file>

<file path=xl/worksheets/sheet4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DB80BB-CD13-47FE-9FFE-E221C6C04A80}">
  <dimension ref="A1:U60"/>
  <sheetViews>
    <sheetView workbookViewId="0">
      <pane xSplit="3" ySplit="6" topLeftCell="D7" activePane="bottomRight" state="frozen"/>
      <selection pane="topRight" activeCell="F1" sqref="F1"/>
      <selection pane="bottomLeft" activeCell="A7" sqref="A7"/>
      <selection pane="bottomRight" activeCell="B11" sqref="B11"/>
    </sheetView>
  </sheetViews>
  <sheetFormatPr defaultColWidth="9.28515625" defaultRowHeight="12.75" x14ac:dyDescent="0.2"/>
  <cols>
    <col min="1" max="1" width="9.5703125" style="494" bestFit="1" customWidth="1"/>
    <col min="2" max="2" width="42.85546875" style="494" customWidth="1"/>
    <col min="3" max="3" width="27.28515625" style="494" bestFit="1" customWidth="1"/>
    <col min="4" max="6" width="10.28515625" style="507" bestFit="1" customWidth="1"/>
    <col min="7" max="7" width="8.42578125" style="507" bestFit="1" customWidth="1"/>
    <col min="8" max="8" width="7.42578125" style="507" bestFit="1" customWidth="1"/>
    <col min="9" max="9" width="9.28515625" style="507"/>
    <col min="10" max="10" width="22" style="507" bestFit="1" customWidth="1"/>
    <col min="11" max="11" width="20.7109375" style="507" customWidth="1"/>
    <col min="12" max="12" width="21.7109375" style="507" customWidth="1"/>
    <col min="13" max="13" width="20.7109375" style="507" customWidth="1"/>
    <col min="14" max="14" width="10.28515625" style="513" bestFit="1" customWidth="1"/>
    <col min="15" max="15" width="8.5703125" style="509" bestFit="1" customWidth="1"/>
    <col min="16" max="16" width="8.5703125" style="510" bestFit="1" customWidth="1"/>
    <col min="17" max="17" width="5.7109375" style="507" customWidth="1"/>
    <col min="18" max="18" width="16" style="510" bestFit="1" customWidth="1"/>
    <col min="19" max="19" width="15.7109375" style="510" bestFit="1" customWidth="1"/>
    <col min="20" max="20" width="15.7109375" style="510" customWidth="1"/>
    <col min="21" max="21" width="6.5703125" style="507" bestFit="1" customWidth="1"/>
    <col min="22" max="16384" width="9.28515625" style="494"/>
  </cols>
  <sheetData>
    <row r="1" spans="1:21" s="461" customFormat="1" x14ac:dyDescent="0.2">
      <c r="A1" s="451"/>
      <c r="B1" s="452" t="s">
        <v>41</v>
      </c>
      <c r="C1" s="452"/>
      <c r="D1" s="452"/>
      <c r="E1" s="453"/>
      <c r="F1" s="453"/>
      <c r="G1" s="453"/>
      <c r="H1" s="453"/>
      <c r="I1" s="453"/>
      <c r="J1" s="453"/>
      <c r="K1" s="453"/>
      <c r="L1" s="453"/>
      <c r="M1" s="453"/>
      <c r="N1" s="454"/>
      <c r="O1" s="455"/>
      <c r="P1" s="456"/>
      <c r="Q1" s="457"/>
      <c r="R1" s="458"/>
      <c r="S1" s="459"/>
      <c r="T1" s="459"/>
      <c r="U1" s="460"/>
    </row>
    <row r="2" spans="1:21" s="461" customFormat="1" x14ac:dyDescent="0.2">
      <c r="A2" s="462"/>
      <c r="B2" s="463" t="s">
        <v>40</v>
      </c>
      <c r="C2" s="463"/>
      <c r="D2" s="463"/>
      <c r="E2" s="464"/>
      <c r="F2" s="465"/>
      <c r="G2" s="465"/>
      <c r="H2" s="465"/>
      <c r="I2" s="465"/>
      <c r="J2" s="465"/>
      <c r="K2" s="465"/>
      <c r="L2" s="465"/>
      <c r="M2" s="465"/>
      <c r="N2" s="466"/>
      <c r="O2" s="467"/>
      <c r="P2" s="468"/>
      <c r="Q2" s="469"/>
      <c r="R2" s="470"/>
      <c r="S2" s="471"/>
      <c r="T2" s="471"/>
      <c r="U2" s="472"/>
    </row>
    <row r="3" spans="1:21" s="461" customFormat="1" x14ac:dyDescent="0.2">
      <c r="A3" s="462"/>
      <c r="B3" s="473" t="s">
        <v>0</v>
      </c>
      <c r="C3" s="473"/>
      <c r="D3" s="473"/>
      <c r="E3" s="474"/>
      <c r="F3" s="475"/>
      <c r="G3" s="475"/>
      <c r="H3" s="475"/>
      <c r="I3" s="475"/>
      <c r="J3" s="475"/>
      <c r="K3" s="475"/>
      <c r="L3" s="475"/>
      <c r="M3" s="475"/>
      <c r="N3" s="476"/>
      <c r="O3" s="477"/>
      <c r="P3" s="478"/>
      <c r="Q3" s="479"/>
      <c r="R3" s="480"/>
      <c r="S3" s="471"/>
      <c r="T3" s="471"/>
      <c r="U3" s="472"/>
    </row>
    <row r="4" spans="1:21" s="461" customFormat="1" ht="13.5" thickBot="1" x14ac:dyDescent="0.25">
      <c r="A4" s="462"/>
      <c r="B4" s="473"/>
      <c r="C4" s="473"/>
      <c r="D4" s="474"/>
      <c r="E4" s="475"/>
      <c r="F4" s="475"/>
      <c r="G4" s="475"/>
      <c r="H4" s="475"/>
      <c r="I4" s="475"/>
      <c r="J4" s="475"/>
      <c r="K4" s="475"/>
      <c r="L4" s="475"/>
      <c r="M4" s="475"/>
      <c r="N4" s="476"/>
      <c r="O4" s="477"/>
      <c r="P4" s="478"/>
      <c r="Q4" s="479"/>
      <c r="R4" s="480"/>
      <c r="S4" s="471"/>
      <c r="T4" s="471"/>
      <c r="U4" s="472"/>
    </row>
    <row r="5" spans="1:21" ht="15.75" customHeight="1" thickBot="1" x14ac:dyDescent="0.25">
      <c r="A5" s="481"/>
      <c r="B5" s="482"/>
      <c r="C5" s="483" t="s">
        <v>1</v>
      </c>
      <c r="D5" s="484"/>
      <c r="E5" s="485"/>
      <c r="F5" s="485"/>
      <c r="G5" s="485"/>
      <c r="H5" s="485"/>
      <c r="I5" s="485"/>
      <c r="J5" s="486"/>
      <c r="K5" s="486"/>
      <c r="L5" s="486"/>
      <c r="M5" s="486"/>
      <c r="N5" s="487"/>
      <c r="O5" s="488"/>
      <c r="P5" s="489"/>
      <c r="Q5" s="490"/>
      <c r="R5" s="491" t="s">
        <v>14</v>
      </c>
      <c r="S5" s="492"/>
      <c r="T5" s="492"/>
      <c r="U5" s="493"/>
    </row>
    <row r="6" spans="1:21" ht="64.5" thickBot="1" x14ac:dyDescent="0.25">
      <c r="A6" s="495" t="s">
        <v>3</v>
      </c>
      <c r="B6" s="496" t="s">
        <v>8</v>
      </c>
      <c r="C6" s="497" t="s">
        <v>18</v>
      </c>
      <c r="D6" s="498" t="s">
        <v>9</v>
      </c>
      <c r="E6" s="498" t="s">
        <v>5</v>
      </c>
      <c r="F6" s="498" t="s">
        <v>20</v>
      </c>
      <c r="G6" s="496" t="s">
        <v>37</v>
      </c>
      <c r="H6" s="498" t="s">
        <v>38</v>
      </c>
      <c r="I6" s="499" t="s">
        <v>10</v>
      </c>
      <c r="J6" s="498" t="s">
        <v>11</v>
      </c>
      <c r="K6" s="500" t="s">
        <v>28</v>
      </c>
      <c r="L6" s="501" t="s">
        <v>29</v>
      </c>
      <c r="M6" s="500" t="s">
        <v>30</v>
      </c>
      <c r="N6" s="37" t="s">
        <v>27</v>
      </c>
      <c r="O6" s="38" t="s">
        <v>12</v>
      </c>
      <c r="P6" s="39" t="s">
        <v>13</v>
      </c>
      <c r="Q6" s="502"/>
      <c r="R6" s="39" t="s">
        <v>16</v>
      </c>
      <c r="S6" s="503" t="s">
        <v>17</v>
      </c>
      <c r="T6" s="504" t="s">
        <v>1498</v>
      </c>
      <c r="U6" s="500" t="s">
        <v>7</v>
      </c>
    </row>
    <row r="7" spans="1:21" ht="19.899999999999999" customHeight="1" x14ac:dyDescent="0.2">
      <c r="A7" s="494" t="s">
        <v>1499</v>
      </c>
      <c r="B7" s="505" t="s">
        <v>1500</v>
      </c>
      <c r="C7" s="506">
        <v>5051</v>
      </c>
      <c r="D7" s="507" t="s">
        <v>24</v>
      </c>
      <c r="E7" s="506">
        <v>30</v>
      </c>
      <c r="F7" s="507">
        <v>31.5</v>
      </c>
      <c r="G7" s="506">
        <v>168</v>
      </c>
      <c r="H7" s="506" t="s">
        <v>1501</v>
      </c>
      <c r="I7" s="507">
        <v>100883</v>
      </c>
      <c r="J7" s="507" t="s">
        <v>1502</v>
      </c>
      <c r="K7" s="507">
        <v>76.240000000000009</v>
      </c>
      <c r="L7" s="507" t="s">
        <v>373</v>
      </c>
      <c r="M7" s="507" t="s">
        <v>373</v>
      </c>
      <c r="N7" s="508">
        <v>19.920000000000002</v>
      </c>
      <c r="O7" s="509">
        <v>1.6315999999999999</v>
      </c>
      <c r="P7" s="510">
        <f>O7*N7</f>
        <v>32.501472</v>
      </c>
      <c r="R7" s="510">
        <v>32.501472</v>
      </c>
      <c r="S7" s="510" t="s">
        <v>373</v>
      </c>
      <c r="T7" s="510" t="s">
        <v>1503</v>
      </c>
    </row>
    <row r="8" spans="1:21" ht="19.899999999999999" customHeight="1" x14ac:dyDescent="0.2">
      <c r="A8" s="494" t="s">
        <v>1499</v>
      </c>
      <c r="B8" s="505" t="s">
        <v>1504</v>
      </c>
      <c r="C8" s="506">
        <v>5052</v>
      </c>
      <c r="D8" s="507" t="s">
        <v>24</v>
      </c>
      <c r="E8" s="506">
        <v>30</v>
      </c>
      <c r="F8" s="507">
        <v>31.5</v>
      </c>
      <c r="G8" s="506">
        <v>185</v>
      </c>
      <c r="H8" s="506" t="s">
        <v>1505</v>
      </c>
      <c r="I8" s="507">
        <v>100883</v>
      </c>
      <c r="J8" s="507" t="s">
        <v>1502</v>
      </c>
      <c r="K8" s="507">
        <v>93.13</v>
      </c>
      <c r="L8" s="507" t="s">
        <v>373</v>
      </c>
      <c r="M8" s="507" t="s">
        <v>373</v>
      </c>
      <c r="N8" s="508">
        <v>23.4</v>
      </c>
      <c r="O8" s="509">
        <v>1.6315999999999999</v>
      </c>
      <c r="P8" s="510">
        <f t="shared" ref="P8:P60" si="0">O8*N8</f>
        <v>38.17944</v>
      </c>
      <c r="R8" s="510">
        <v>38.17944</v>
      </c>
      <c r="S8" s="510" t="s">
        <v>373</v>
      </c>
      <c r="T8" s="510" t="s">
        <v>1503</v>
      </c>
    </row>
    <row r="9" spans="1:21" ht="19.899999999999999" customHeight="1" x14ac:dyDescent="0.2">
      <c r="A9" s="494" t="s">
        <v>1499</v>
      </c>
      <c r="B9" s="505" t="s">
        <v>1506</v>
      </c>
      <c r="C9" s="506">
        <v>5090</v>
      </c>
      <c r="D9" s="507" t="s">
        <v>24</v>
      </c>
      <c r="E9" s="506">
        <v>30</v>
      </c>
      <c r="F9" s="507">
        <v>31.44</v>
      </c>
      <c r="G9" s="506">
        <v>119</v>
      </c>
      <c r="H9" s="506" t="s">
        <v>1507</v>
      </c>
      <c r="I9" s="507">
        <v>100883</v>
      </c>
      <c r="J9" s="507" t="s">
        <v>1502</v>
      </c>
      <c r="K9" s="507">
        <v>84.41</v>
      </c>
      <c r="L9" s="507" t="s">
        <v>373</v>
      </c>
      <c r="M9" s="507" t="s">
        <v>373</v>
      </c>
      <c r="N9" s="508">
        <v>17.04</v>
      </c>
      <c r="O9" s="509">
        <v>1.6315999999999999</v>
      </c>
      <c r="P9" s="510">
        <f t="shared" si="0"/>
        <v>27.802463999999997</v>
      </c>
      <c r="R9" s="510">
        <v>27.802463999999997</v>
      </c>
      <c r="S9" s="510" t="s">
        <v>373</v>
      </c>
      <c r="T9" s="510" t="s">
        <v>1503</v>
      </c>
    </row>
    <row r="10" spans="1:21" ht="19.899999999999999" customHeight="1" x14ac:dyDescent="0.2">
      <c r="A10" s="494" t="s">
        <v>1499</v>
      </c>
      <c r="B10" s="505" t="s">
        <v>1508</v>
      </c>
      <c r="C10" s="506">
        <v>5091</v>
      </c>
      <c r="D10" s="507" t="s">
        <v>24</v>
      </c>
      <c r="E10" s="506">
        <v>30.15</v>
      </c>
      <c r="F10" s="507">
        <v>31.11</v>
      </c>
      <c r="G10" s="506">
        <v>120</v>
      </c>
      <c r="H10" s="506">
        <v>4.0199999999999996</v>
      </c>
      <c r="I10" s="507">
        <v>100883</v>
      </c>
      <c r="J10" s="507" t="s">
        <v>1502</v>
      </c>
      <c r="K10" s="507">
        <v>104.85</v>
      </c>
      <c r="L10" s="507" t="s">
        <v>373</v>
      </c>
      <c r="M10" s="507" t="s">
        <v>373</v>
      </c>
      <c r="N10" s="508">
        <v>22.61</v>
      </c>
      <c r="O10" s="509">
        <v>1.6315999999999999</v>
      </c>
      <c r="P10" s="510">
        <f t="shared" si="0"/>
        <v>36.890476</v>
      </c>
      <c r="R10" s="510">
        <v>36.890476</v>
      </c>
      <c r="S10" s="510" t="s">
        <v>373</v>
      </c>
      <c r="T10" s="510" t="s">
        <v>1503</v>
      </c>
    </row>
    <row r="11" spans="1:21" ht="19.899999999999999" customHeight="1" x14ac:dyDescent="0.2">
      <c r="A11" s="494" t="s">
        <v>1499</v>
      </c>
      <c r="B11" s="505" t="s">
        <v>1509</v>
      </c>
      <c r="C11" s="506">
        <v>5164</v>
      </c>
      <c r="D11" s="507" t="s">
        <v>24</v>
      </c>
      <c r="E11" s="506">
        <v>30</v>
      </c>
      <c r="F11" s="507">
        <v>31.3</v>
      </c>
      <c r="G11" s="506">
        <v>131</v>
      </c>
      <c r="H11" s="506" t="s">
        <v>1510</v>
      </c>
      <c r="I11" s="507">
        <v>100883</v>
      </c>
      <c r="J11" s="507" t="s">
        <v>1502</v>
      </c>
      <c r="K11" s="507">
        <v>61.57</v>
      </c>
      <c r="L11" s="507" t="s">
        <v>373</v>
      </c>
      <c r="M11" s="507" t="s">
        <v>373</v>
      </c>
      <c r="N11" s="508">
        <v>6</v>
      </c>
      <c r="O11" s="509">
        <v>1.6315999999999999</v>
      </c>
      <c r="P11" s="510">
        <f t="shared" si="0"/>
        <v>9.7896000000000001</v>
      </c>
      <c r="R11" s="510">
        <v>9.7896000000000001</v>
      </c>
      <c r="S11" s="510" t="s">
        <v>373</v>
      </c>
      <c r="T11" s="510" t="s">
        <v>1503</v>
      </c>
    </row>
    <row r="12" spans="1:21" ht="19.899999999999999" customHeight="1" x14ac:dyDescent="0.2">
      <c r="A12" s="494" t="s">
        <v>1499</v>
      </c>
      <c r="B12" s="505" t="s">
        <v>1511</v>
      </c>
      <c r="C12" s="506">
        <v>5202</v>
      </c>
      <c r="D12" s="507" t="s">
        <v>24</v>
      </c>
      <c r="E12" s="506">
        <v>30</v>
      </c>
      <c r="F12" s="507">
        <v>31.3</v>
      </c>
      <c r="G12" s="506">
        <v>139</v>
      </c>
      <c r="H12" s="506" t="s">
        <v>1512</v>
      </c>
      <c r="I12" s="507">
        <v>100883</v>
      </c>
      <c r="J12" s="507" t="s">
        <v>1502</v>
      </c>
      <c r="K12" s="507">
        <v>74.62</v>
      </c>
      <c r="L12" s="507" t="s">
        <v>373</v>
      </c>
      <c r="M12" s="507" t="s">
        <v>373</v>
      </c>
      <c r="N12" s="508">
        <v>24.91</v>
      </c>
      <c r="O12" s="509">
        <v>1.6315999999999999</v>
      </c>
      <c r="P12" s="510">
        <f t="shared" si="0"/>
        <v>40.643155999999998</v>
      </c>
      <c r="R12" s="510">
        <v>40.643155999999998</v>
      </c>
      <c r="S12" s="510" t="s">
        <v>373</v>
      </c>
      <c r="T12" s="510" t="s">
        <v>1503</v>
      </c>
    </row>
    <row r="13" spans="1:21" ht="19.899999999999999" customHeight="1" x14ac:dyDescent="0.2">
      <c r="A13" s="494" t="s">
        <v>1499</v>
      </c>
      <c r="B13" s="505" t="s">
        <v>1513</v>
      </c>
      <c r="C13" s="506">
        <v>5235</v>
      </c>
      <c r="D13" s="507" t="s">
        <v>24</v>
      </c>
      <c r="E13" s="506">
        <v>30</v>
      </c>
      <c r="F13" s="507">
        <v>31.3</v>
      </c>
      <c r="G13" s="506">
        <v>139</v>
      </c>
      <c r="H13" s="506" t="s">
        <v>1512</v>
      </c>
      <c r="I13" s="507">
        <v>100883</v>
      </c>
      <c r="J13" s="507" t="s">
        <v>1502</v>
      </c>
      <c r="K13" s="507">
        <v>63.839999999999996</v>
      </c>
      <c r="L13" s="507" t="s">
        <v>373</v>
      </c>
      <c r="M13" s="507" t="s">
        <v>373</v>
      </c>
      <c r="N13" s="508">
        <v>18.3</v>
      </c>
      <c r="O13" s="509">
        <v>1.6315999999999999</v>
      </c>
      <c r="P13" s="510">
        <f t="shared" si="0"/>
        <v>29.858280000000001</v>
      </c>
      <c r="R13" s="510">
        <v>29.858280000000001</v>
      </c>
      <c r="S13" s="510" t="s">
        <v>373</v>
      </c>
      <c r="T13" s="510" t="s">
        <v>1503</v>
      </c>
    </row>
    <row r="14" spans="1:21" ht="19.899999999999999" customHeight="1" x14ac:dyDescent="0.2">
      <c r="A14" s="494" t="s">
        <v>1499</v>
      </c>
      <c r="B14" s="505" t="s">
        <v>1513</v>
      </c>
      <c r="C14" s="506">
        <v>5254</v>
      </c>
      <c r="D14" s="507" t="s">
        <v>24</v>
      </c>
      <c r="E14" s="506">
        <v>32</v>
      </c>
      <c r="F14" s="507">
        <v>33.5</v>
      </c>
      <c r="G14" s="506">
        <v>157</v>
      </c>
      <c r="H14" s="506" t="s">
        <v>1514</v>
      </c>
      <c r="I14" s="507">
        <v>100883</v>
      </c>
      <c r="J14" s="507" t="s">
        <v>1502</v>
      </c>
      <c r="K14" s="507">
        <v>67.900000000000006</v>
      </c>
      <c r="L14" s="507" t="s">
        <v>373</v>
      </c>
      <c r="M14" s="507" t="s">
        <v>373</v>
      </c>
      <c r="N14" s="508">
        <v>19.329999999999998</v>
      </c>
      <c r="O14" s="509">
        <v>1.6315999999999999</v>
      </c>
      <c r="P14" s="510">
        <f t="shared" si="0"/>
        <v>31.538827999999995</v>
      </c>
      <c r="R14" s="510">
        <v>31.538827999999995</v>
      </c>
      <c r="S14" s="510" t="s">
        <v>373</v>
      </c>
      <c r="T14" s="510" t="s">
        <v>1503</v>
      </c>
    </row>
    <row r="15" spans="1:21" ht="19.899999999999999" customHeight="1" x14ac:dyDescent="0.2">
      <c r="A15" s="494" t="s">
        <v>1499</v>
      </c>
      <c r="B15" s="505" t="s">
        <v>1515</v>
      </c>
      <c r="C15" s="506">
        <v>5343</v>
      </c>
      <c r="D15" s="507" t="s">
        <v>24</v>
      </c>
      <c r="E15" s="506">
        <v>30</v>
      </c>
      <c r="F15" s="507">
        <v>31.3</v>
      </c>
      <c r="G15" s="506">
        <v>82</v>
      </c>
      <c r="H15" s="506" t="s">
        <v>1516</v>
      </c>
      <c r="I15" s="507">
        <v>100883</v>
      </c>
      <c r="J15" s="507" t="s">
        <v>1502</v>
      </c>
      <c r="K15" s="507">
        <v>51.54</v>
      </c>
      <c r="L15" s="507" t="s">
        <v>373</v>
      </c>
      <c r="M15" s="507" t="s">
        <v>373</v>
      </c>
      <c r="N15" s="508">
        <v>7.29</v>
      </c>
      <c r="O15" s="509">
        <v>1.6315999999999999</v>
      </c>
      <c r="P15" s="510">
        <f t="shared" si="0"/>
        <v>11.894363999999999</v>
      </c>
      <c r="R15" s="510">
        <v>11.894363999999999</v>
      </c>
      <c r="S15" s="510" t="s">
        <v>373</v>
      </c>
      <c r="T15" s="510" t="s">
        <v>1503</v>
      </c>
    </row>
    <row r="16" spans="1:21" ht="19.899999999999999" customHeight="1" x14ac:dyDescent="0.2">
      <c r="A16" s="494" t="s">
        <v>1499</v>
      </c>
      <c r="B16" s="505" t="s">
        <v>1517</v>
      </c>
      <c r="C16" s="506">
        <v>5347</v>
      </c>
      <c r="D16" s="507" t="s">
        <v>24</v>
      </c>
      <c r="E16" s="506">
        <v>30</v>
      </c>
      <c r="F16" s="507">
        <v>31.3</v>
      </c>
      <c r="G16" s="506">
        <v>96</v>
      </c>
      <c r="H16" s="506" t="s">
        <v>1518</v>
      </c>
      <c r="I16" s="507">
        <v>100883</v>
      </c>
      <c r="J16" s="507" t="s">
        <v>1502</v>
      </c>
      <c r="K16" s="507">
        <v>65.55</v>
      </c>
      <c r="L16" s="507" t="s">
        <v>373</v>
      </c>
      <c r="M16" s="507" t="s">
        <v>373</v>
      </c>
      <c r="N16" s="508">
        <v>17.25</v>
      </c>
      <c r="O16" s="509">
        <v>1.6315999999999999</v>
      </c>
      <c r="P16" s="510">
        <f t="shared" si="0"/>
        <v>28.145099999999999</v>
      </c>
      <c r="R16" s="510">
        <v>28.145099999999999</v>
      </c>
      <c r="S16" s="510" t="s">
        <v>373</v>
      </c>
      <c r="T16" s="510" t="s">
        <v>1503</v>
      </c>
    </row>
    <row r="17" spans="1:20" ht="19.899999999999999" customHeight="1" x14ac:dyDescent="0.2">
      <c r="A17" s="494" t="s">
        <v>1499</v>
      </c>
      <c r="B17" s="505" t="s">
        <v>1519</v>
      </c>
      <c r="C17" s="506">
        <v>5532</v>
      </c>
      <c r="D17" s="507" t="s">
        <v>24</v>
      </c>
      <c r="E17" s="506">
        <v>30</v>
      </c>
      <c r="F17" s="507">
        <v>31.3</v>
      </c>
      <c r="G17" s="506">
        <v>80</v>
      </c>
      <c r="H17" s="506" t="s">
        <v>1520</v>
      </c>
      <c r="I17" s="507">
        <v>100883</v>
      </c>
      <c r="J17" s="507" t="s">
        <v>1502</v>
      </c>
      <c r="K17" s="507">
        <v>58.36</v>
      </c>
      <c r="L17" s="507" t="s">
        <v>373</v>
      </c>
      <c r="M17" s="507" t="s">
        <v>373</v>
      </c>
      <c r="N17" s="508">
        <v>14.29</v>
      </c>
      <c r="O17" s="509">
        <v>1.6315999999999999</v>
      </c>
      <c r="P17" s="510">
        <f t="shared" si="0"/>
        <v>23.315563999999998</v>
      </c>
      <c r="R17" s="510">
        <v>23.315563999999998</v>
      </c>
      <c r="S17" s="510" t="s">
        <v>373</v>
      </c>
      <c r="T17" s="510" t="s">
        <v>1503</v>
      </c>
    </row>
    <row r="18" spans="1:20" ht="19.899999999999999" customHeight="1" x14ac:dyDescent="0.2">
      <c r="A18" s="494" t="s">
        <v>1499</v>
      </c>
      <c r="B18" s="505" t="s">
        <v>1521</v>
      </c>
      <c r="C18" s="506">
        <v>5685</v>
      </c>
      <c r="D18" s="507" t="s">
        <v>24</v>
      </c>
      <c r="E18" s="506">
        <v>30</v>
      </c>
      <c r="F18" s="507">
        <v>31.5</v>
      </c>
      <c r="G18" s="506">
        <v>369</v>
      </c>
      <c r="H18" s="506" t="s">
        <v>1522</v>
      </c>
      <c r="I18" s="507">
        <v>100883</v>
      </c>
      <c r="J18" s="507" t="s">
        <v>1502</v>
      </c>
      <c r="K18" s="507">
        <v>89.15</v>
      </c>
      <c r="L18" s="507" t="s">
        <v>373</v>
      </c>
      <c r="M18" s="507" t="s">
        <v>373</v>
      </c>
      <c r="N18" s="508">
        <v>24.23</v>
      </c>
      <c r="O18" s="509">
        <v>1.6315999999999999</v>
      </c>
      <c r="P18" s="510">
        <f t="shared" si="0"/>
        <v>39.533667999999999</v>
      </c>
      <c r="R18" s="510">
        <v>39.533667999999999</v>
      </c>
      <c r="S18" s="510" t="s">
        <v>373</v>
      </c>
      <c r="T18" s="510" t="s">
        <v>1503</v>
      </c>
    </row>
    <row r="19" spans="1:20" ht="19.899999999999999" customHeight="1" x14ac:dyDescent="0.2">
      <c r="A19" s="494" t="s">
        <v>1499</v>
      </c>
      <c r="B19" s="505" t="s">
        <v>1523</v>
      </c>
      <c r="C19" s="506">
        <v>5983</v>
      </c>
      <c r="D19" s="507" t="s">
        <v>24</v>
      </c>
      <c r="E19" s="506">
        <v>11.25</v>
      </c>
      <c r="F19" s="507">
        <v>13.82</v>
      </c>
      <c r="G19" s="506">
        <v>36</v>
      </c>
      <c r="H19" s="506">
        <v>5</v>
      </c>
      <c r="I19" s="507">
        <v>100883</v>
      </c>
      <c r="J19" s="507" t="s">
        <v>1502</v>
      </c>
      <c r="K19" s="507">
        <v>46.61</v>
      </c>
      <c r="L19" s="507" t="s">
        <v>373</v>
      </c>
      <c r="M19" s="507" t="s">
        <v>373</v>
      </c>
      <c r="N19" s="508">
        <v>3.62</v>
      </c>
      <c r="O19" s="509">
        <v>1.6315999999999999</v>
      </c>
      <c r="P19" s="510">
        <f t="shared" si="0"/>
        <v>5.9063920000000003</v>
      </c>
      <c r="R19" s="510">
        <v>5.9063920000000003</v>
      </c>
      <c r="S19" s="510" t="s">
        <v>373</v>
      </c>
      <c r="T19" s="510" t="s">
        <v>1503</v>
      </c>
    </row>
    <row r="20" spans="1:20" ht="19.899999999999999" customHeight="1" x14ac:dyDescent="0.2">
      <c r="A20" s="494" t="s">
        <v>1499</v>
      </c>
      <c r="B20" s="505" t="s">
        <v>1524</v>
      </c>
      <c r="C20" s="506">
        <v>5984</v>
      </c>
      <c r="D20" s="507" t="s">
        <v>24</v>
      </c>
      <c r="E20" s="506">
        <v>14.29</v>
      </c>
      <c r="F20" s="507">
        <v>16.86</v>
      </c>
      <c r="G20" s="506">
        <v>36</v>
      </c>
      <c r="H20" s="506">
        <v>6.35</v>
      </c>
      <c r="I20" s="507">
        <v>100883</v>
      </c>
      <c r="J20" s="507" t="s">
        <v>1502</v>
      </c>
      <c r="K20" s="507">
        <v>58.5</v>
      </c>
      <c r="L20" s="507" t="s">
        <v>373</v>
      </c>
      <c r="M20" s="507" t="s">
        <v>373</v>
      </c>
      <c r="N20" s="508">
        <v>4.3</v>
      </c>
      <c r="O20" s="509">
        <v>1.6315999999999999</v>
      </c>
      <c r="P20" s="510">
        <f t="shared" si="0"/>
        <v>7.0158799999999992</v>
      </c>
      <c r="R20" s="510">
        <v>7.0158799999999992</v>
      </c>
      <c r="S20" s="510" t="s">
        <v>373</v>
      </c>
      <c r="T20" s="510" t="s">
        <v>1503</v>
      </c>
    </row>
    <row r="21" spans="1:20" ht="19.899999999999999" customHeight="1" x14ac:dyDescent="0.2">
      <c r="A21" s="494" t="s">
        <v>1499</v>
      </c>
      <c r="B21" s="505" t="s">
        <v>1525</v>
      </c>
      <c r="C21" s="506">
        <v>5114</v>
      </c>
      <c r="D21" s="507" t="s">
        <v>24</v>
      </c>
      <c r="E21" s="506">
        <v>30</v>
      </c>
      <c r="F21" s="507">
        <v>31.3</v>
      </c>
      <c r="G21" s="506">
        <v>80</v>
      </c>
      <c r="H21" s="506" t="s">
        <v>1520</v>
      </c>
      <c r="I21" s="507">
        <v>110254</v>
      </c>
      <c r="J21" s="507" t="s">
        <v>1526</v>
      </c>
      <c r="K21" s="507">
        <v>60.65</v>
      </c>
      <c r="L21" s="507" t="s">
        <v>373</v>
      </c>
      <c r="M21" s="507" t="s">
        <v>373</v>
      </c>
      <c r="N21" s="508">
        <v>5.12</v>
      </c>
      <c r="O21" s="509">
        <v>1.7956000000000001</v>
      </c>
      <c r="P21" s="510">
        <f t="shared" si="0"/>
        <v>9.1934719999999999</v>
      </c>
      <c r="R21" s="510">
        <v>9.1934719999999999</v>
      </c>
      <c r="S21" s="510" t="s">
        <v>373</v>
      </c>
      <c r="T21" s="510" t="s">
        <v>1503</v>
      </c>
    </row>
    <row r="22" spans="1:20" ht="19.899999999999999" customHeight="1" x14ac:dyDescent="0.2">
      <c r="A22" s="494" t="s">
        <v>1499</v>
      </c>
      <c r="B22" s="505" t="s">
        <v>1509</v>
      </c>
      <c r="C22" s="506">
        <v>5164</v>
      </c>
      <c r="D22" s="507" t="s">
        <v>24</v>
      </c>
      <c r="E22" s="506">
        <v>30</v>
      </c>
      <c r="F22" s="507">
        <v>31.3</v>
      </c>
      <c r="G22" s="506">
        <v>131</v>
      </c>
      <c r="H22" s="506" t="s">
        <v>1510</v>
      </c>
      <c r="I22" s="507">
        <v>110254</v>
      </c>
      <c r="J22" s="507" t="s">
        <v>1526</v>
      </c>
      <c r="K22" s="507">
        <v>61.57</v>
      </c>
      <c r="L22" s="507" t="s">
        <v>373</v>
      </c>
      <c r="M22" s="507" t="s">
        <v>373</v>
      </c>
      <c r="N22" s="508">
        <v>4.32</v>
      </c>
      <c r="O22" s="509">
        <v>1.7956000000000001</v>
      </c>
      <c r="P22" s="510">
        <f t="shared" si="0"/>
        <v>7.7569920000000012</v>
      </c>
      <c r="R22" s="510">
        <v>7.7569920000000012</v>
      </c>
      <c r="S22" s="510" t="s">
        <v>373</v>
      </c>
      <c r="T22" s="510" t="s">
        <v>1503</v>
      </c>
    </row>
    <row r="23" spans="1:20" ht="19.899999999999999" customHeight="1" x14ac:dyDescent="0.2">
      <c r="A23" s="494" t="s">
        <v>1499</v>
      </c>
      <c r="B23" s="505" t="s">
        <v>1527</v>
      </c>
      <c r="C23" s="506">
        <v>5705</v>
      </c>
      <c r="D23" s="507" t="s">
        <v>24</v>
      </c>
      <c r="E23" s="506">
        <v>30</v>
      </c>
      <c r="F23" s="507">
        <v>31.3</v>
      </c>
      <c r="G23" s="506">
        <v>263</v>
      </c>
      <c r="H23" s="506" t="s">
        <v>1528</v>
      </c>
      <c r="I23" s="507">
        <v>110254</v>
      </c>
      <c r="J23" s="507" t="s">
        <v>1526</v>
      </c>
      <c r="K23" s="507">
        <v>58.44</v>
      </c>
      <c r="L23" s="507" t="s">
        <v>373</v>
      </c>
      <c r="M23" s="507" t="s">
        <v>373</v>
      </c>
      <c r="N23" s="508">
        <v>15</v>
      </c>
      <c r="O23" s="509">
        <v>1.7956000000000001</v>
      </c>
      <c r="P23" s="510">
        <f t="shared" si="0"/>
        <v>26.934000000000001</v>
      </c>
      <c r="R23" s="510">
        <v>26.934000000000001</v>
      </c>
      <c r="S23" s="510" t="s">
        <v>373</v>
      </c>
      <c r="T23" s="510" t="s">
        <v>1503</v>
      </c>
    </row>
    <row r="24" spans="1:20" ht="19.899999999999999" customHeight="1" x14ac:dyDescent="0.2">
      <c r="A24" s="494" t="s">
        <v>1499</v>
      </c>
      <c r="B24" s="505" t="s">
        <v>1529</v>
      </c>
      <c r="C24" s="506">
        <v>5708</v>
      </c>
      <c r="D24" s="507" t="s">
        <v>24</v>
      </c>
      <c r="E24" s="506">
        <v>30</v>
      </c>
      <c r="F24" s="507">
        <v>31.3</v>
      </c>
      <c r="G24" s="506">
        <v>263</v>
      </c>
      <c r="H24" s="506" t="s">
        <v>1528</v>
      </c>
      <c r="I24" s="507">
        <v>110254</v>
      </c>
      <c r="J24" s="507" t="s">
        <v>1526</v>
      </c>
      <c r="K24" s="507">
        <v>58.68</v>
      </c>
      <c r="L24" s="507" t="s">
        <v>373</v>
      </c>
      <c r="M24" s="507" t="s">
        <v>373</v>
      </c>
      <c r="N24" s="508">
        <v>15</v>
      </c>
      <c r="O24" s="509">
        <v>1.7956000000000001</v>
      </c>
      <c r="P24" s="510">
        <f t="shared" si="0"/>
        <v>26.934000000000001</v>
      </c>
      <c r="R24" s="510">
        <v>26.934000000000001</v>
      </c>
      <c r="S24" s="510" t="s">
        <v>373</v>
      </c>
      <c r="T24" s="510" t="s">
        <v>1503</v>
      </c>
    </row>
    <row r="25" spans="1:20" ht="19.899999999999999" customHeight="1" x14ac:dyDescent="0.2">
      <c r="A25" s="494" t="s">
        <v>1499</v>
      </c>
      <c r="B25" s="505" t="s">
        <v>1530</v>
      </c>
      <c r="C25" s="506">
        <v>5715</v>
      </c>
      <c r="D25" s="507" t="s">
        <v>24</v>
      </c>
      <c r="E25" s="506">
        <v>30</v>
      </c>
      <c r="F25" s="507">
        <v>31.3</v>
      </c>
      <c r="G25" s="506">
        <v>252</v>
      </c>
      <c r="H25" s="506" t="s">
        <v>1531</v>
      </c>
      <c r="I25" s="507">
        <v>110254</v>
      </c>
      <c r="J25" s="507" t="s">
        <v>1526</v>
      </c>
      <c r="K25" s="507">
        <v>53.839999999999996</v>
      </c>
      <c r="L25" s="507" t="s">
        <v>373</v>
      </c>
      <c r="M25" s="507" t="s">
        <v>373</v>
      </c>
      <c r="N25" s="508">
        <v>8.1</v>
      </c>
      <c r="O25" s="509">
        <v>1.7956000000000001</v>
      </c>
      <c r="P25" s="510">
        <f t="shared" si="0"/>
        <v>14.544359999999999</v>
      </c>
      <c r="R25" s="510">
        <v>14.544359999999999</v>
      </c>
      <c r="S25" s="510" t="s">
        <v>373</v>
      </c>
      <c r="T25" s="510" t="s">
        <v>1503</v>
      </c>
    </row>
    <row r="26" spans="1:20" ht="19.899999999999999" customHeight="1" x14ac:dyDescent="0.2">
      <c r="A26" s="494" t="s">
        <v>1499</v>
      </c>
      <c r="B26" s="505" t="s">
        <v>1532</v>
      </c>
      <c r="C26" s="506">
        <v>5718</v>
      </c>
      <c r="D26" s="507" t="s">
        <v>24</v>
      </c>
      <c r="E26" s="506">
        <v>30</v>
      </c>
      <c r="F26" s="507">
        <v>31.3</v>
      </c>
      <c r="G26" s="506">
        <v>240</v>
      </c>
      <c r="H26" s="506" t="s">
        <v>1533</v>
      </c>
      <c r="I26" s="507">
        <v>110254</v>
      </c>
      <c r="J26" s="507" t="s">
        <v>1526</v>
      </c>
      <c r="K26" s="507">
        <v>58.97</v>
      </c>
      <c r="L26" s="507" t="s">
        <v>373</v>
      </c>
      <c r="M26" s="507" t="s">
        <v>373</v>
      </c>
      <c r="N26" s="508">
        <v>15</v>
      </c>
      <c r="O26" s="509">
        <v>1.7956000000000001</v>
      </c>
      <c r="P26" s="510">
        <f t="shared" si="0"/>
        <v>26.934000000000001</v>
      </c>
      <c r="R26" s="510">
        <v>26.934000000000001</v>
      </c>
      <c r="S26" s="510" t="s">
        <v>373</v>
      </c>
      <c r="T26" s="510" t="s">
        <v>1503</v>
      </c>
    </row>
    <row r="27" spans="1:20" ht="19.899999999999999" customHeight="1" x14ac:dyDescent="0.2">
      <c r="A27" s="494" t="s">
        <v>1499</v>
      </c>
      <c r="B27" s="505" t="s">
        <v>1534</v>
      </c>
      <c r="C27" s="506">
        <v>5722</v>
      </c>
      <c r="D27" s="507" t="s">
        <v>24</v>
      </c>
      <c r="E27" s="506">
        <v>30</v>
      </c>
      <c r="F27" s="507">
        <v>31.3</v>
      </c>
      <c r="G27" s="506">
        <v>262</v>
      </c>
      <c r="H27" s="506" t="s">
        <v>1535</v>
      </c>
      <c r="I27" s="507">
        <v>110254</v>
      </c>
      <c r="J27" s="507" t="s">
        <v>1526</v>
      </c>
      <c r="K27" s="507">
        <v>55.67</v>
      </c>
      <c r="L27" s="507" t="s">
        <v>373</v>
      </c>
      <c r="M27" s="507" t="s">
        <v>373</v>
      </c>
      <c r="N27" s="508">
        <v>8.11</v>
      </c>
      <c r="O27" s="509">
        <v>1.7956000000000001</v>
      </c>
      <c r="P27" s="510">
        <f t="shared" si="0"/>
        <v>14.562315999999999</v>
      </c>
      <c r="R27" s="510">
        <v>14.562315999999999</v>
      </c>
      <c r="S27" s="510" t="s">
        <v>373</v>
      </c>
      <c r="T27" s="510" t="s">
        <v>1503</v>
      </c>
    </row>
    <row r="28" spans="1:20" ht="19.899999999999999" customHeight="1" x14ac:dyDescent="0.2">
      <c r="A28" s="494" t="s">
        <v>1499</v>
      </c>
      <c r="B28" s="505" t="s">
        <v>1536</v>
      </c>
      <c r="C28" s="506">
        <v>5724</v>
      </c>
      <c r="D28" s="507" t="s">
        <v>24</v>
      </c>
      <c r="E28" s="506">
        <v>30</v>
      </c>
      <c r="F28" s="507">
        <v>31.3</v>
      </c>
      <c r="G28" s="506">
        <v>253</v>
      </c>
      <c r="H28" s="506" t="s">
        <v>1537</v>
      </c>
      <c r="I28" s="507">
        <v>110254</v>
      </c>
      <c r="J28" s="507" t="s">
        <v>1526</v>
      </c>
      <c r="K28" s="507">
        <v>54.22</v>
      </c>
      <c r="L28" s="507" t="s">
        <v>373</v>
      </c>
      <c r="M28" s="507" t="s">
        <v>373</v>
      </c>
      <c r="N28" s="508">
        <v>8.1</v>
      </c>
      <c r="O28" s="509">
        <v>1.7956000000000001</v>
      </c>
      <c r="P28" s="510">
        <f t="shared" si="0"/>
        <v>14.544359999999999</v>
      </c>
      <c r="R28" s="510">
        <v>14.544359999999999</v>
      </c>
      <c r="S28" s="510" t="s">
        <v>373</v>
      </c>
      <c r="T28" s="510" t="s">
        <v>1503</v>
      </c>
    </row>
    <row r="29" spans="1:20" ht="19.899999999999999" customHeight="1" x14ac:dyDescent="0.2">
      <c r="A29" s="494" t="s">
        <v>1499</v>
      </c>
      <c r="B29" s="505" t="s">
        <v>1538</v>
      </c>
      <c r="C29" s="506">
        <v>5725</v>
      </c>
      <c r="D29" s="507" t="s">
        <v>24</v>
      </c>
      <c r="E29" s="506">
        <v>30</v>
      </c>
      <c r="F29" s="507">
        <v>31.3</v>
      </c>
      <c r="G29" s="506">
        <v>240</v>
      </c>
      <c r="H29" s="506" t="s">
        <v>1533</v>
      </c>
      <c r="I29" s="507">
        <v>110254</v>
      </c>
      <c r="J29" s="507" t="s">
        <v>1526</v>
      </c>
      <c r="K29" s="507">
        <v>56.81</v>
      </c>
      <c r="L29" s="507" t="s">
        <v>373</v>
      </c>
      <c r="M29" s="507" t="s">
        <v>373</v>
      </c>
      <c r="N29" s="508">
        <v>11.1</v>
      </c>
      <c r="O29" s="509">
        <v>1.7956000000000001</v>
      </c>
      <c r="P29" s="510">
        <f t="shared" si="0"/>
        <v>19.931160000000002</v>
      </c>
      <c r="R29" s="510">
        <v>19.931160000000002</v>
      </c>
      <c r="S29" s="510" t="s">
        <v>373</v>
      </c>
      <c r="T29" s="510" t="s">
        <v>1503</v>
      </c>
    </row>
    <row r="30" spans="1:20" ht="19.899999999999999" customHeight="1" x14ac:dyDescent="0.2">
      <c r="A30" s="494" t="s">
        <v>1499</v>
      </c>
      <c r="B30" s="505" t="s">
        <v>1539</v>
      </c>
      <c r="C30" s="506">
        <v>5730</v>
      </c>
      <c r="D30" s="507" t="s">
        <v>24</v>
      </c>
      <c r="E30" s="506">
        <v>30</v>
      </c>
      <c r="F30" s="507">
        <v>31.3</v>
      </c>
      <c r="G30" s="506">
        <v>268</v>
      </c>
      <c r="H30" s="506" t="s">
        <v>1540</v>
      </c>
      <c r="I30" s="507">
        <v>110254</v>
      </c>
      <c r="J30" s="507" t="s">
        <v>1526</v>
      </c>
      <c r="K30" s="507">
        <v>58.44</v>
      </c>
      <c r="L30" s="507" t="s">
        <v>373</v>
      </c>
      <c r="M30" s="507" t="s">
        <v>373</v>
      </c>
      <c r="N30" s="508">
        <v>15</v>
      </c>
      <c r="O30" s="509">
        <v>1.7956000000000001</v>
      </c>
      <c r="P30" s="510">
        <f t="shared" si="0"/>
        <v>26.934000000000001</v>
      </c>
      <c r="R30" s="510">
        <v>26.934000000000001</v>
      </c>
      <c r="S30" s="510" t="s">
        <v>373</v>
      </c>
      <c r="T30" s="510" t="s">
        <v>1503</v>
      </c>
    </row>
    <row r="31" spans="1:20" ht="19.899999999999999" customHeight="1" x14ac:dyDescent="0.2">
      <c r="A31" s="494" t="s">
        <v>1499</v>
      </c>
      <c r="B31" s="505" t="s">
        <v>1541</v>
      </c>
      <c r="C31" s="506">
        <v>5731</v>
      </c>
      <c r="D31" s="507" t="s">
        <v>24</v>
      </c>
      <c r="E31" s="506">
        <v>30</v>
      </c>
      <c r="F31" s="507">
        <v>31.3</v>
      </c>
      <c r="G31" s="506">
        <v>240</v>
      </c>
      <c r="H31" s="506" t="s">
        <v>1533</v>
      </c>
      <c r="I31" s="507">
        <v>110254</v>
      </c>
      <c r="J31" s="507" t="s">
        <v>1526</v>
      </c>
      <c r="K31" s="507">
        <v>58.97</v>
      </c>
      <c r="L31" s="507" t="s">
        <v>373</v>
      </c>
      <c r="M31" s="507" t="s">
        <v>373</v>
      </c>
      <c r="N31" s="508">
        <v>15</v>
      </c>
      <c r="O31" s="509">
        <v>1.7956000000000001</v>
      </c>
      <c r="P31" s="510">
        <f t="shared" si="0"/>
        <v>26.934000000000001</v>
      </c>
      <c r="R31" s="510">
        <v>26.934000000000001</v>
      </c>
      <c r="S31" s="510" t="s">
        <v>373</v>
      </c>
      <c r="T31" s="510" t="s">
        <v>1503</v>
      </c>
    </row>
    <row r="32" spans="1:20" ht="19.899999999999999" customHeight="1" x14ac:dyDescent="0.2">
      <c r="A32" s="494" t="s">
        <v>1499</v>
      </c>
      <c r="B32" s="505" t="s">
        <v>1542</v>
      </c>
      <c r="C32" s="506">
        <v>5756</v>
      </c>
      <c r="D32" s="507" t="s">
        <v>24</v>
      </c>
      <c r="E32" s="506">
        <v>30</v>
      </c>
      <c r="F32" s="507">
        <v>31.3</v>
      </c>
      <c r="G32" s="506">
        <v>80</v>
      </c>
      <c r="H32" s="506" t="s">
        <v>1520</v>
      </c>
      <c r="I32" s="507">
        <v>110254</v>
      </c>
      <c r="J32" s="507" t="s">
        <v>1526</v>
      </c>
      <c r="K32" s="507">
        <v>49.209999999999994</v>
      </c>
      <c r="L32" s="507" t="s">
        <v>373</v>
      </c>
      <c r="M32" s="507" t="s">
        <v>373</v>
      </c>
      <c r="N32" s="508">
        <v>5.12</v>
      </c>
      <c r="O32" s="509">
        <v>1.7956000000000001</v>
      </c>
      <c r="P32" s="510">
        <f t="shared" si="0"/>
        <v>9.1934719999999999</v>
      </c>
      <c r="R32" s="510">
        <v>9.1934719999999999</v>
      </c>
      <c r="S32" s="510" t="s">
        <v>373</v>
      </c>
      <c r="T32" s="510" t="s">
        <v>1503</v>
      </c>
    </row>
    <row r="33" spans="1:20" ht="19.899999999999999" customHeight="1" x14ac:dyDescent="0.2">
      <c r="A33" s="494" t="s">
        <v>1499</v>
      </c>
      <c r="B33" s="505" t="s">
        <v>1543</v>
      </c>
      <c r="C33" s="506">
        <v>5757</v>
      </c>
      <c r="D33" s="507" t="s">
        <v>24</v>
      </c>
      <c r="E33" s="506">
        <v>30</v>
      </c>
      <c r="F33" s="507">
        <v>31.3</v>
      </c>
      <c r="G33" s="506">
        <v>80</v>
      </c>
      <c r="H33" s="506" t="s">
        <v>1520</v>
      </c>
      <c r="I33" s="507">
        <v>110254</v>
      </c>
      <c r="J33" s="507" t="s">
        <v>1526</v>
      </c>
      <c r="K33" s="507">
        <v>47.67</v>
      </c>
      <c r="L33" s="507" t="s">
        <v>373</v>
      </c>
      <c r="M33" s="507" t="s">
        <v>373</v>
      </c>
      <c r="N33" s="508">
        <v>7.2</v>
      </c>
      <c r="O33" s="509">
        <v>1.7956000000000001</v>
      </c>
      <c r="P33" s="510">
        <f t="shared" si="0"/>
        <v>12.928320000000001</v>
      </c>
      <c r="R33" s="510">
        <v>12.928320000000001</v>
      </c>
      <c r="S33" s="510" t="s">
        <v>373</v>
      </c>
      <c r="T33" s="510" t="s">
        <v>1503</v>
      </c>
    </row>
    <row r="34" spans="1:20" ht="19.899999999999999" customHeight="1" x14ac:dyDescent="0.2">
      <c r="A34" s="494" t="s">
        <v>1499</v>
      </c>
      <c r="B34" s="505" t="s">
        <v>1542</v>
      </c>
      <c r="C34" s="506">
        <v>5758</v>
      </c>
      <c r="D34" s="507" t="s">
        <v>24</v>
      </c>
      <c r="E34" s="506">
        <v>30</v>
      </c>
      <c r="F34" s="507">
        <v>31.3</v>
      </c>
      <c r="G34" s="506">
        <v>80</v>
      </c>
      <c r="H34" s="506" t="s">
        <v>1520</v>
      </c>
      <c r="I34" s="507">
        <v>110254</v>
      </c>
      <c r="J34" s="507" t="s">
        <v>1526</v>
      </c>
      <c r="K34" s="507">
        <v>47.55</v>
      </c>
      <c r="L34" s="507" t="s">
        <v>373</v>
      </c>
      <c r="M34" s="507" t="s">
        <v>373</v>
      </c>
      <c r="N34" s="508">
        <v>5.08</v>
      </c>
      <c r="O34" s="509">
        <v>1.7956000000000001</v>
      </c>
      <c r="P34" s="510">
        <f t="shared" si="0"/>
        <v>9.1216480000000004</v>
      </c>
      <c r="R34" s="510">
        <v>9.1216480000000004</v>
      </c>
      <c r="S34" s="510" t="s">
        <v>373</v>
      </c>
      <c r="T34" s="510" t="s">
        <v>1503</v>
      </c>
    </row>
    <row r="35" spans="1:20" ht="19.899999999999999" customHeight="1" x14ac:dyDescent="0.2">
      <c r="A35" s="494" t="s">
        <v>1499</v>
      </c>
      <c r="B35" s="505" t="s">
        <v>1544</v>
      </c>
      <c r="C35" s="506">
        <v>5759</v>
      </c>
      <c r="D35" s="507" t="s">
        <v>24</v>
      </c>
      <c r="E35" s="506">
        <v>30</v>
      </c>
      <c r="F35" s="507">
        <v>31.3</v>
      </c>
      <c r="G35" s="506">
        <v>80</v>
      </c>
      <c r="H35" s="506" t="s">
        <v>1520</v>
      </c>
      <c r="I35" s="507">
        <v>110254</v>
      </c>
      <c r="J35" s="507" t="s">
        <v>1526</v>
      </c>
      <c r="K35" s="507">
        <v>47.379999999999995</v>
      </c>
      <c r="L35" s="507" t="s">
        <v>373</v>
      </c>
      <c r="M35" s="507" t="s">
        <v>373</v>
      </c>
      <c r="N35" s="508">
        <v>7.2</v>
      </c>
      <c r="O35" s="509">
        <v>1.7956000000000001</v>
      </c>
      <c r="P35" s="510">
        <f t="shared" si="0"/>
        <v>12.928320000000001</v>
      </c>
      <c r="R35" s="510">
        <v>12.928320000000001</v>
      </c>
      <c r="S35" s="510" t="s">
        <v>373</v>
      </c>
      <c r="T35" s="510" t="s">
        <v>1503</v>
      </c>
    </row>
    <row r="36" spans="1:20" ht="19.899999999999999" customHeight="1" x14ac:dyDescent="0.2">
      <c r="A36" s="494" t="s">
        <v>1499</v>
      </c>
      <c r="B36" s="505" t="s">
        <v>1545</v>
      </c>
      <c r="C36" s="506">
        <v>5761</v>
      </c>
      <c r="D36" s="507" t="s">
        <v>24</v>
      </c>
      <c r="E36" s="506">
        <v>30</v>
      </c>
      <c r="F36" s="507">
        <v>31.3</v>
      </c>
      <c r="G36" s="506">
        <v>80</v>
      </c>
      <c r="H36" s="506" t="s">
        <v>1520</v>
      </c>
      <c r="I36" s="507">
        <v>110254</v>
      </c>
      <c r="J36" s="507" t="s">
        <v>1526</v>
      </c>
      <c r="K36" s="507">
        <v>47.33</v>
      </c>
      <c r="L36" s="507" t="s">
        <v>373</v>
      </c>
      <c r="M36" s="507" t="s">
        <v>373</v>
      </c>
      <c r="N36" s="508">
        <v>5.0199999999999996</v>
      </c>
      <c r="O36" s="509">
        <v>1.7956000000000001</v>
      </c>
      <c r="P36" s="510">
        <f t="shared" si="0"/>
        <v>9.0139119999999995</v>
      </c>
      <c r="R36" s="510">
        <v>9.0139119999999995</v>
      </c>
      <c r="S36" s="510" t="s">
        <v>373</v>
      </c>
      <c r="T36" s="510" t="s">
        <v>1503</v>
      </c>
    </row>
    <row r="37" spans="1:20" ht="19.899999999999999" customHeight="1" x14ac:dyDescent="0.2">
      <c r="A37" s="494" t="s">
        <v>1499</v>
      </c>
      <c r="B37" s="505" t="s">
        <v>1546</v>
      </c>
      <c r="C37" s="506">
        <v>5764</v>
      </c>
      <c r="D37" s="507" t="s">
        <v>24</v>
      </c>
      <c r="E37" s="506">
        <v>30</v>
      </c>
      <c r="F37" s="507">
        <v>31.3</v>
      </c>
      <c r="G37" s="506">
        <v>80</v>
      </c>
      <c r="H37" s="506" t="s">
        <v>1520</v>
      </c>
      <c r="I37" s="507">
        <v>110254</v>
      </c>
      <c r="J37" s="507" t="s">
        <v>1526</v>
      </c>
      <c r="K37" s="507">
        <v>50.9</v>
      </c>
      <c r="L37" s="507" t="s">
        <v>373</v>
      </c>
      <c r="M37" s="507" t="s">
        <v>373</v>
      </c>
      <c r="N37" s="508">
        <v>5.12</v>
      </c>
      <c r="O37" s="509">
        <v>1.7956000000000001</v>
      </c>
      <c r="P37" s="510">
        <f t="shared" si="0"/>
        <v>9.1934719999999999</v>
      </c>
      <c r="R37" s="510">
        <v>9.1934719999999999</v>
      </c>
      <c r="S37" s="510" t="s">
        <v>373</v>
      </c>
      <c r="T37" s="510" t="s">
        <v>1503</v>
      </c>
    </row>
    <row r="38" spans="1:20" ht="19.899999999999999" customHeight="1" x14ac:dyDescent="0.2">
      <c r="A38" s="494" t="s">
        <v>1499</v>
      </c>
      <c r="B38" s="505" t="s">
        <v>1545</v>
      </c>
      <c r="C38" s="506">
        <v>5765</v>
      </c>
      <c r="D38" s="507" t="s">
        <v>24</v>
      </c>
      <c r="E38" s="506">
        <v>30</v>
      </c>
      <c r="F38" s="507">
        <v>31.3</v>
      </c>
      <c r="G38" s="506">
        <v>80</v>
      </c>
      <c r="H38" s="506">
        <v>6</v>
      </c>
      <c r="I38" s="507">
        <v>110254</v>
      </c>
      <c r="J38" s="507" t="s">
        <v>1526</v>
      </c>
      <c r="K38" s="507">
        <v>49.3</v>
      </c>
      <c r="L38" s="507" t="s">
        <v>373</v>
      </c>
      <c r="M38" s="507" t="s">
        <v>373</v>
      </c>
      <c r="N38" s="508">
        <v>5.12</v>
      </c>
      <c r="O38" s="509">
        <v>1.7956000000000001</v>
      </c>
      <c r="P38" s="510">
        <f t="shared" si="0"/>
        <v>9.1934719999999999</v>
      </c>
      <c r="R38" s="510">
        <v>9.1934719999999999</v>
      </c>
      <c r="S38" s="510" t="s">
        <v>373</v>
      </c>
      <c r="T38" s="510" t="s">
        <v>1503</v>
      </c>
    </row>
    <row r="39" spans="1:20" ht="19.899999999999999" customHeight="1" x14ac:dyDescent="0.2">
      <c r="A39" s="494" t="s">
        <v>1499</v>
      </c>
      <c r="B39" s="505" t="s">
        <v>1547</v>
      </c>
      <c r="C39" s="506">
        <v>5767</v>
      </c>
      <c r="D39" s="507" t="s">
        <v>24</v>
      </c>
      <c r="E39" s="506">
        <v>30</v>
      </c>
      <c r="F39" s="507">
        <v>31.3</v>
      </c>
      <c r="G39" s="506">
        <v>80</v>
      </c>
      <c r="H39" s="506" t="s">
        <v>1520</v>
      </c>
      <c r="I39" s="507">
        <v>110254</v>
      </c>
      <c r="J39" s="507" t="s">
        <v>1526</v>
      </c>
      <c r="K39" s="507">
        <v>49.83</v>
      </c>
      <c r="L39" s="507" t="s">
        <v>373</v>
      </c>
      <c r="M39" s="507" t="s">
        <v>373</v>
      </c>
      <c r="N39" s="508">
        <v>5.12</v>
      </c>
      <c r="O39" s="509">
        <v>1.7956000000000001</v>
      </c>
      <c r="P39" s="510">
        <f t="shared" si="0"/>
        <v>9.1934719999999999</v>
      </c>
      <c r="R39" s="510">
        <v>9.1934719999999999</v>
      </c>
      <c r="S39" s="510" t="s">
        <v>373</v>
      </c>
      <c r="T39" s="510" t="s">
        <v>1503</v>
      </c>
    </row>
    <row r="40" spans="1:20" ht="19.899999999999999" customHeight="1" x14ac:dyDescent="0.2">
      <c r="A40" s="494" t="s">
        <v>1499</v>
      </c>
      <c r="B40" s="505" t="s">
        <v>1543</v>
      </c>
      <c r="C40" s="506">
        <v>5768</v>
      </c>
      <c r="D40" s="507" t="s">
        <v>24</v>
      </c>
      <c r="E40" s="506">
        <v>30</v>
      </c>
      <c r="F40" s="507">
        <v>31.3</v>
      </c>
      <c r="G40" s="506">
        <v>80</v>
      </c>
      <c r="H40" s="506" t="s">
        <v>1520</v>
      </c>
      <c r="I40" s="507">
        <v>110254</v>
      </c>
      <c r="J40" s="507" t="s">
        <v>1526</v>
      </c>
      <c r="K40" s="507">
        <v>49.67</v>
      </c>
      <c r="L40" s="507" t="s">
        <v>373</v>
      </c>
      <c r="M40" s="507" t="s">
        <v>373</v>
      </c>
      <c r="N40" s="508">
        <v>7.2</v>
      </c>
      <c r="O40" s="509">
        <v>1.7956000000000001</v>
      </c>
      <c r="P40" s="510">
        <f t="shared" si="0"/>
        <v>12.928320000000001</v>
      </c>
      <c r="R40" s="510">
        <v>12.928320000000001</v>
      </c>
      <c r="S40" s="510" t="s">
        <v>373</v>
      </c>
      <c r="T40" s="510" t="s">
        <v>1503</v>
      </c>
    </row>
    <row r="41" spans="1:20" ht="19.899999999999999" customHeight="1" x14ac:dyDescent="0.2">
      <c r="A41" s="494" t="s">
        <v>1499</v>
      </c>
      <c r="B41" s="505" t="s">
        <v>1544</v>
      </c>
      <c r="C41" s="506">
        <v>5769</v>
      </c>
      <c r="D41" s="507" t="s">
        <v>24</v>
      </c>
      <c r="E41" s="506">
        <v>30</v>
      </c>
      <c r="F41" s="507">
        <v>31.3</v>
      </c>
      <c r="G41" s="506">
        <v>80</v>
      </c>
      <c r="H41" s="506">
        <v>6</v>
      </c>
      <c r="I41" s="507">
        <v>110254</v>
      </c>
      <c r="J41" s="507" t="s">
        <v>1526</v>
      </c>
      <c r="K41" s="507">
        <v>49.809999999999995</v>
      </c>
      <c r="L41" s="507" t="s">
        <v>373</v>
      </c>
      <c r="M41" s="507" t="s">
        <v>373</v>
      </c>
      <c r="N41" s="508">
        <v>7.2</v>
      </c>
      <c r="O41" s="509">
        <v>1.7956000000000001</v>
      </c>
      <c r="P41" s="510">
        <f t="shared" si="0"/>
        <v>12.928320000000001</v>
      </c>
      <c r="R41" s="510">
        <v>12.928320000000001</v>
      </c>
      <c r="S41" s="510" t="s">
        <v>373</v>
      </c>
      <c r="T41" s="510" t="s">
        <v>1503</v>
      </c>
    </row>
    <row r="42" spans="1:20" ht="19.899999999999999" customHeight="1" x14ac:dyDescent="0.2">
      <c r="A42" s="494" t="s">
        <v>1499</v>
      </c>
      <c r="B42" s="505" t="s">
        <v>1548</v>
      </c>
      <c r="C42" s="506">
        <v>5773</v>
      </c>
      <c r="D42" s="507" t="s">
        <v>24</v>
      </c>
      <c r="E42" s="506">
        <v>30</v>
      </c>
      <c r="F42" s="507">
        <v>31.3</v>
      </c>
      <c r="G42" s="506">
        <v>80</v>
      </c>
      <c r="H42" s="506" t="s">
        <v>1520</v>
      </c>
      <c r="I42" s="507">
        <v>110254</v>
      </c>
      <c r="J42" s="507" t="s">
        <v>1526</v>
      </c>
      <c r="K42" s="507">
        <v>49.67</v>
      </c>
      <c r="L42" s="507" t="s">
        <v>373</v>
      </c>
      <c r="M42" s="507" t="s">
        <v>373</v>
      </c>
      <c r="N42" s="508">
        <v>7.2</v>
      </c>
      <c r="O42" s="509">
        <v>1.7956000000000001</v>
      </c>
      <c r="P42" s="510">
        <f t="shared" si="0"/>
        <v>12.928320000000001</v>
      </c>
      <c r="R42" s="510">
        <v>12.928320000000001</v>
      </c>
      <c r="S42" s="510" t="s">
        <v>373</v>
      </c>
      <c r="T42" s="510" t="s">
        <v>1503</v>
      </c>
    </row>
    <row r="43" spans="1:20" ht="19.899999999999999" customHeight="1" x14ac:dyDescent="0.2">
      <c r="A43" s="494" t="s">
        <v>1499</v>
      </c>
      <c r="B43" s="505" t="s">
        <v>1549</v>
      </c>
      <c r="C43" s="506">
        <v>5774</v>
      </c>
      <c r="D43" s="507" t="s">
        <v>24</v>
      </c>
      <c r="E43" s="506">
        <v>30</v>
      </c>
      <c r="F43" s="507">
        <v>31.3</v>
      </c>
      <c r="G43" s="506">
        <v>83</v>
      </c>
      <c r="H43" s="506" t="s">
        <v>1550</v>
      </c>
      <c r="I43" s="507">
        <v>110254</v>
      </c>
      <c r="J43" s="507" t="s">
        <v>1526</v>
      </c>
      <c r="K43" s="507">
        <v>49.620000000000005</v>
      </c>
      <c r="L43" s="507" t="s">
        <v>373</v>
      </c>
      <c r="M43" s="507" t="s">
        <v>373</v>
      </c>
      <c r="N43" s="508">
        <v>2.56</v>
      </c>
      <c r="O43" s="509">
        <v>1.7956000000000001</v>
      </c>
      <c r="P43" s="510">
        <f t="shared" si="0"/>
        <v>4.5967359999999999</v>
      </c>
      <c r="R43" s="510">
        <v>4.5967359999999999</v>
      </c>
      <c r="S43" s="510" t="s">
        <v>373</v>
      </c>
      <c r="T43" s="510" t="s">
        <v>1503</v>
      </c>
    </row>
    <row r="44" spans="1:20" ht="19.899999999999999" customHeight="1" x14ac:dyDescent="0.2">
      <c r="A44" s="494" t="s">
        <v>1499</v>
      </c>
      <c r="B44" s="505" t="s">
        <v>3903</v>
      </c>
      <c r="C44" s="506">
        <v>5781</v>
      </c>
      <c r="D44" s="507" t="s">
        <v>24</v>
      </c>
      <c r="E44" s="506">
        <v>11.25</v>
      </c>
      <c r="F44" s="507">
        <v>13.55</v>
      </c>
      <c r="G44" s="506">
        <v>30</v>
      </c>
      <c r="H44" s="506" t="s">
        <v>1520</v>
      </c>
      <c r="I44" s="507">
        <v>110254</v>
      </c>
      <c r="J44" s="507" t="s">
        <v>1526</v>
      </c>
      <c r="K44" s="507">
        <v>34.42</v>
      </c>
      <c r="L44" s="507" t="s">
        <v>373</v>
      </c>
      <c r="M44" s="507" t="s">
        <v>373</v>
      </c>
      <c r="N44" s="508">
        <v>1.92</v>
      </c>
      <c r="O44" s="509">
        <v>1.7956000000000001</v>
      </c>
      <c r="P44" s="510">
        <f t="shared" si="0"/>
        <v>3.4475519999999999</v>
      </c>
      <c r="R44" s="510">
        <v>3.4475519999999999</v>
      </c>
      <c r="S44" s="510" t="s">
        <v>373</v>
      </c>
      <c r="T44" s="510" t="s">
        <v>1503</v>
      </c>
    </row>
    <row r="45" spans="1:20" ht="19.899999999999999" customHeight="1" x14ac:dyDescent="0.2">
      <c r="A45" s="494" t="s">
        <v>1499</v>
      </c>
      <c r="B45" s="505" t="s">
        <v>3904</v>
      </c>
      <c r="C45" s="506">
        <v>5782</v>
      </c>
      <c r="D45" s="507" t="s">
        <v>24</v>
      </c>
      <c r="E45" s="506">
        <v>11.25</v>
      </c>
      <c r="F45" s="507">
        <v>13.55</v>
      </c>
      <c r="G45" s="506">
        <v>30</v>
      </c>
      <c r="H45" s="506" t="s">
        <v>1520</v>
      </c>
      <c r="I45" s="507">
        <v>110254</v>
      </c>
      <c r="J45" s="507" t="s">
        <v>1526</v>
      </c>
      <c r="K45" s="507">
        <v>34.42</v>
      </c>
      <c r="L45" s="507" t="s">
        <v>373</v>
      </c>
      <c r="M45" s="507" t="s">
        <v>373</v>
      </c>
      <c r="N45" s="508">
        <v>1.92</v>
      </c>
      <c r="O45" s="509">
        <v>1.7956000000000001</v>
      </c>
      <c r="P45" s="510">
        <f t="shared" si="0"/>
        <v>3.4475519999999999</v>
      </c>
      <c r="R45" s="510">
        <v>3.4475519999999999</v>
      </c>
      <c r="S45" s="510" t="s">
        <v>373</v>
      </c>
      <c r="T45" s="510" t="s">
        <v>1503</v>
      </c>
    </row>
    <row r="46" spans="1:20" ht="19.899999999999999" customHeight="1" x14ac:dyDescent="0.2">
      <c r="A46" s="494" t="s">
        <v>1499</v>
      </c>
      <c r="B46" s="505" t="s">
        <v>3905</v>
      </c>
      <c r="C46" s="506">
        <v>5783</v>
      </c>
      <c r="D46" s="507" t="s">
        <v>24</v>
      </c>
      <c r="E46" s="506">
        <v>11.25</v>
      </c>
      <c r="F46" s="507">
        <v>13.55</v>
      </c>
      <c r="G46" s="506">
        <v>30</v>
      </c>
      <c r="H46" s="506" t="s">
        <v>1520</v>
      </c>
      <c r="I46" s="507">
        <v>110254</v>
      </c>
      <c r="J46" s="507" t="s">
        <v>1526</v>
      </c>
      <c r="K46" s="507">
        <v>34.42</v>
      </c>
      <c r="L46" s="507" t="s">
        <v>373</v>
      </c>
      <c r="M46" s="507" t="s">
        <v>373</v>
      </c>
      <c r="N46" s="508">
        <v>1.92</v>
      </c>
      <c r="O46" s="509">
        <v>1.7956000000000001</v>
      </c>
      <c r="P46" s="510">
        <f t="shared" si="0"/>
        <v>3.4475519999999999</v>
      </c>
      <c r="R46" s="510">
        <v>3.4475519999999999</v>
      </c>
      <c r="S46" s="510" t="s">
        <v>373</v>
      </c>
      <c r="T46" s="510" t="s">
        <v>1503</v>
      </c>
    </row>
    <row r="47" spans="1:20" ht="19.899999999999999" customHeight="1" x14ac:dyDescent="0.2">
      <c r="A47" s="494" t="s">
        <v>1499</v>
      </c>
      <c r="B47" s="505" t="s">
        <v>1548</v>
      </c>
      <c r="C47" s="506">
        <v>5797</v>
      </c>
      <c r="D47" s="507" t="s">
        <v>24</v>
      </c>
      <c r="E47" s="506">
        <v>27</v>
      </c>
      <c r="F47" s="507">
        <v>28.3</v>
      </c>
      <c r="G47" s="506">
        <v>54</v>
      </c>
      <c r="H47" s="506">
        <v>8</v>
      </c>
      <c r="I47" s="507">
        <v>110254</v>
      </c>
      <c r="J47" s="507" t="s">
        <v>1526</v>
      </c>
      <c r="K47" s="507">
        <v>68.53</v>
      </c>
      <c r="L47" s="507" t="s">
        <v>373</v>
      </c>
      <c r="M47" s="507" t="s">
        <v>373</v>
      </c>
      <c r="N47" s="508">
        <v>6.48</v>
      </c>
      <c r="O47" s="509">
        <v>1.7956000000000001</v>
      </c>
      <c r="P47" s="510">
        <f t="shared" si="0"/>
        <v>11.635488</v>
      </c>
      <c r="R47" s="510">
        <v>11.635488</v>
      </c>
      <c r="S47" s="510" t="s">
        <v>373</v>
      </c>
      <c r="T47" s="510" t="s">
        <v>1503</v>
      </c>
    </row>
    <row r="48" spans="1:20" ht="19.899999999999999" customHeight="1" x14ac:dyDescent="0.2">
      <c r="A48" s="494" t="s">
        <v>1499</v>
      </c>
      <c r="B48" s="505" t="s">
        <v>1543</v>
      </c>
      <c r="C48" s="506">
        <v>5798</v>
      </c>
      <c r="D48" s="507" t="s">
        <v>24</v>
      </c>
      <c r="E48" s="506">
        <v>27</v>
      </c>
      <c r="F48" s="507">
        <v>28.3</v>
      </c>
      <c r="G48" s="506">
        <v>54</v>
      </c>
      <c r="H48" s="506">
        <v>8</v>
      </c>
      <c r="I48" s="507">
        <v>110254</v>
      </c>
      <c r="J48" s="507" t="s">
        <v>1526</v>
      </c>
      <c r="K48" s="507">
        <v>68.53</v>
      </c>
      <c r="L48" s="507" t="s">
        <v>373</v>
      </c>
      <c r="M48" s="507" t="s">
        <v>373</v>
      </c>
      <c r="N48" s="508">
        <v>6.48</v>
      </c>
      <c r="O48" s="509">
        <v>1.7956000000000001</v>
      </c>
      <c r="P48" s="510">
        <f t="shared" si="0"/>
        <v>11.635488</v>
      </c>
      <c r="R48" s="510">
        <v>11.635488</v>
      </c>
      <c r="S48" s="510" t="s">
        <v>373</v>
      </c>
      <c r="T48" s="510" t="s">
        <v>1503</v>
      </c>
    </row>
    <row r="49" spans="1:20" ht="19.899999999999999" customHeight="1" x14ac:dyDescent="0.2">
      <c r="A49" s="494" t="s">
        <v>1499</v>
      </c>
      <c r="B49" s="505" t="s">
        <v>1551</v>
      </c>
      <c r="C49" s="506">
        <v>5799</v>
      </c>
      <c r="D49" s="507" t="s">
        <v>24</v>
      </c>
      <c r="E49" s="506">
        <v>30</v>
      </c>
      <c r="F49" s="507">
        <v>31.3</v>
      </c>
      <c r="G49" s="506">
        <v>80</v>
      </c>
      <c r="H49" s="506">
        <v>6</v>
      </c>
      <c r="I49" s="507">
        <v>110254</v>
      </c>
      <c r="J49" s="507" t="s">
        <v>1526</v>
      </c>
      <c r="K49" s="507">
        <v>53.73</v>
      </c>
      <c r="L49" s="507" t="s">
        <v>373</v>
      </c>
      <c r="M49" s="507" t="s">
        <v>373</v>
      </c>
      <c r="N49" s="508">
        <v>7.2</v>
      </c>
      <c r="O49" s="509">
        <v>1.7956000000000001</v>
      </c>
      <c r="P49" s="510">
        <f t="shared" si="0"/>
        <v>12.928320000000001</v>
      </c>
      <c r="R49" s="510">
        <v>12.928320000000001</v>
      </c>
      <c r="S49" s="510" t="s">
        <v>373</v>
      </c>
      <c r="T49" s="510" t="s">
        <v>1503</v>
      </c>
    </row>
    <row r="50" spans="1:20" ht="19.899999999999999" customHeight="1" x14ac:dyDescent="0.2">
      <c r="A50" s="494" t="s">
        <v>1499</v>
      </c>
      <c r="B50" s="505" t="s">
        <v>1532</v>
      </c>
      <c r="C50" s="506">
        <v>5980</v>
      </c>
      <c r="D50" s="507" t="s">
        <v>24</v>
      </c>
      <c r="E50" s="506">
        <v>18</v>
      </c>
      <c r="F50" s="507">
        <v>20.9</v>
      </c>
      <c r="G50" s="506">
        <v>72</v>
      </c>
      <c r="H50" s="506">
        <v>4</v>
      </c>
      <c r="I50" s="507">
        <v>110254</v>
      </c>
      <c r="J50" s="507" t="s">
        <v>1526</v>
      </c>
      <c r="K50" s="507">
        <v>74.88</v>
      </c>
      <c r="L50" s="507" t="s">
        <v>373</v>
      </c>
      <c r="M50" s="507" t="s">
        <v>373</v>
      </c>
      <c r="N50" s="508">
        <v>9</v>
      </c>
      <c r="O50" s="509">
        <v>1.7956000000000001</v>
      </c>
      <c r="P50" s="510">
        <f t="shared" si="0"/>
        <v>16.160399999999999</v>
      </c>
      <c r="R50" s="510">
        <v>16.160399999999999</v>
      </c>
      <c r="S50" s="510" t="s">
        <v>373</v>
      </c>
      <c r="T50" s="510" t="s">
        <v>1503</v>
      </c>
    </row>
    <row r="51" spans="1:20" ht="19.899999999999999" customHeight="1" x14ac:dyDescent="0.2">
      <c r="A51" s="494" t="s">
        <v>1499</v>
      </c>
      <c r="B51" s="505" t="s">
        <v>1527</v>
      </c>
      <c r="C51" s="506">
        <v>5981</v>
      </c>
      <c r="D51" s="507" t="s">
        <v>24</v>
      </c>
      <c r="E51" s="506">
        <v>18</v>
      </c>
      <c r="F51" s="507">
        <v>20.9</v>
      </c>
      <c r="G51" s="506">
        <v>72</v>
      </c>
      <c r="H51" s="506">
        <v>4</v>
      </c>
      <c r="I51" s="507">
        <v>110254</v>
      </c>
      <c r="J51" s="507" t="s">
        <v>1526</v>
      </c>
      <c r="K51" s="507">
        <v>74.88</v>
      </c>
      <c r="L51" s="507" t="s">
        <v>373</v>
      </c>
      <c r="M51" s="507" t="s">
        <v>373</v>
      </c>
      <c r="N51" s="508">
        <v>9</v>
      </c>
      <c r="O51" s="509">
        <v>1.7956000000000001</v>
      </c>
      <c r="P51" s="510">
        <f t="shared" si="0"/>
        <v>16.160399999999999</v>
      </c>
      <c r="R51" s="510">
        <v>16.160399999999999</v>
      </c>
      <c r="S51" s="510" t="s">
        <v>373</v>
      </c>
      <c r="T51" s="510" t="s">
        <v>1503</v>
      </c>
    </row>
    <row r="52" spans="1:20" ht="19.899999999999999" customHeight="1" x14ac:dyDescent="0.2">
      <c r="A52" s="494" t="s">
        <v>1499</v>
      </c>
      <c r="B52" s="505" t="s">
        <v>1523</v>
      </c>
      <c r="C52" s="506">
        <v>5983</v>
      </c>
      <c r="D52" s="507" t="s">
        <v>24</v>
      </c>
      <c r="E52" s="506">
        <v>11.25</v>
      </c>
      <c r="F52" s="507">
        <v>13.82</v>
      </c>
      <c r="G52" s="506">
        <v>36</v>
      </c>
      <c r="H52" s="506">
        <v>5</v>
      </c>
      <c r="I52" s="507">
        <v>110254</v>
      </c>
      <c r="J52" s="507" t="s">
        <v>1526</v>
      </c>
      <c r="K52" s="507">
        <v>46.61</v>
      </c>
      <c r="L52" s="507" t="s">
        <v>373</v>
      </c>
      <c r="M52" s="507" t="s">
        <v>373</v>
      </c>
      <c r="N52" s="508">
        <v>3.37</v>
      </c>
      <c r="O52" s="509">
        <v>1.7956000000000001</v>
      </c>
      <c r="P52" s="510">
        <f t="shared" si="0"/>
        <v>6.0511720000000002</v>
      </c>
      <c r="R52" s="510">
        <v>6.0511720000000002</v>
      </c>
      <c r="S52" s="510" t="s">
        <v>373</v>
      </c>
      <c r="T52" s="510" t="s">
        <v>1503</v>
      </c>
    </row>
    <row r="53" spans="1:20" ht="19.899999999999999" customHeight="1" x14ac:dyDescent="0.2">
      <c r="A53" s="494" t="s">
        <v>1499</v>
      </c>
      <c r="B53" s="505" t="s">
        <v>1524</v>
      </c>
      <c r="C53" s="506">
        <v>5984</v>
      </c>
      <c r="D53" s="507" t="s">
        <v>24</v>
      </c>
      <c r="E53" s="506">
        <v>14.29</v>
      </c>
      <c r="F53" s="507">
        <v>16.86</v>
      </c>
      <c r="G53" s="506">
        <v>36</v>
      </c>
      <c r="H53" s="506">
        <v>6.35</v>
      </c>
      <c r="I53" s="507">
        <v>110254</v>
      </c>
      <c r="J53" s="507" t="s">
        <v>1526</v>
      </c>
      <c r="K53" s="507">
        <v>58.5</v>
      </c>
      <c r="L53" s="507" t="s">
        <v>373</v>
      </c>
      <c r="M53" s="507" t="s">
        <v>373</v>
      </c>
      <c r="N53" s="508">
        <v>1.1499999999999999</v>
      </c>
      <c r="O53" s="509">
        <v>1.7956000000000001</v>
      </c>
      <c r="P53" s="510">
        <f t="shared" si="0"/>
        <v>2.06494</v>
      </c>
      <c r="R53" s="510">
        <v>2.06494</v>
      </c>
      <c r="S53" s="510" t="s">
        <v>373</v>
      </c>
      <c r="T53" s="510" t="s">
        <v>1503</v>
      </c>
    </row>
    <row r="54" spans="1:20" ht="19.899999999999999" customHeight="1" x14ac:dyDescent="0.2">
      <c r="A54" s="494" t="s">
        <v>1499</v>
      </c>
      <c r="B54" s="505" t="s">
        <v>1552</v>
      </c>
      <c r="C54" s="506">
        <v>75150</v>
      </c>
      <c r="D54" s="507" t="s">
        <v>24</v>
      </c>
      <c r="E54" s="506">
        <v>20</v>
      </c>
      <c r="F54" s="507">
        <v>21.3</v>
      </c>
      <c r="G54" s="506">
        <v>60</v>
      </c>
      <c r="H54" s="506">
        <v>2.12</v>
      </c>
      <c r="I54" s="507">
        <v>110254</v>
      </c>
      <c r="J54" s="507" t="s">
        <v>1526</v>
      </c>
      <c r="K54" s="507">
        <v>46.849999999999994</v>
      </c>
      <c r="L54" s="507" t="s">
        <v>373</v>
      </c>
      <c r="M54" s="507" t="s">
        <v>373</v>
      </c>
      <c r="N54" s="508">
        <v>9.65</v>
      </c>
      <c r="O54" s="509">
        <v>1.7956000000000001</v>
      </c>
      <c r="P54" s="510">
        <f t="shared" si="0"/>
        <v>17.327540000000003</v>
      </c>
      <c r="R54" s="510">
        <v>17.327540000000003</v>
      </c>
      <c r="S54" s="510" t="s">
        <v>373</v>
      </c>
      <c r="T54" s="510" t="s">
        <v>1503</v>
      </c>
    </row>
    <row r="55" spans="1:20" ht="19.899999999999999" customHeight="1" x14ac:dyDescent="0.2">
      <c r="A55" s="494" t="s">
        <v>1499</v>
      </c>
      <c r="B55" s="511" t="s">
        <v>1553</v>
      </c>
      <c r="C55" s="506">
        <v>5385</v>
      </c>
      <c r="D55" s="507" t="s">
        <v>24</v>
      </c>
      <c r="E55" s="506">
        <v>15</v>
      </c>
      <c r="F55" s="507">
        <v>17.3</v>
      </c>
      <c r="G55" s="506">
        <v>30</v>
      </c>
      <c r="H55" s="506" t="s">
        <v>1554</v>
      </c>
      <c r="I55" s="507">
        <v>100332</v>
      </c>
      <c r="J55" s="507" t="s">
        <v>1555</v>
      </c>
      <c r="K55" s="507">
        <v>31.4</v>
      </c>
      <c r="L55" s="507" t="s">
        <v>373</v>
      </c>
      <c r="M55" s="507" t="s">
        <v>373</v>
      </c>
      <c r="N55" s="508">
        <v>0.91</v>
      </c>
      <c r="O55" s="509">
        <v>0.47760000000000002</v>
      </c>
      <c r="P55" s="510">
        <f t="shared" si="0"/>
        <v>0.43461600000000006</v>
      </c>
      <c r="R55" s="510">
        <v>0.43461600000000006</v>
      </c>
      <c r="S55" s="510" t="s">
        <v>373</v>
      </c>
      <c r="T55" s="510" t="s">
        <v>1503</v>
      </c>
    </row>
    <row r="56" spans="1:20" ht="19.899999999999999" customHeight="1" x14ac:dyDescent="0.2">
      <c r="A56" s="494" t="s">
        <v>1499</v>
      </c>
      <c r="B56" s="511" t="s">
        <v>1556</v>
      </c>
      <c r="C56" s="506">
        <v>5383</v>
      </c>
      <c r="D56" s="507" t="s">
        <v>24</v>
      </c>
      <c r="E56" s="506">
        <v>30</v>
      </c>
      <c r="F56" s="507">
        <v>31.3</v>
      </c>
      <c r="G56" s="506">
        <v>120</v>
      </c>
      <c r="H56" s="506" t="s">
        <v>1557</v>
      </c>
      <c r="I56" s="507">
        <v>100332</v>
      </c>
      <c r="J56" s="507" t="s">
        <v>1555</v>
      </c>
      <c r="K56" s="507">
        <v>44.14</v>
      </c>
      <c r="L56" s="507" t="s">
        <v>373</v>
      </c>
      <c r="M56" s="507" t="s">
        <v>373</v>
      </c>
      <c r="N56" s="512">
        <v>1.81</v>
      </c>
      <c r="O56" s="509">
        <v>0.47760000000000002</v>
      </c>
      <c r="P56" s="510">
        <f t="shared" si="0"/>
        <v>0.86445600000000011</v>
      </c>
      <c r="R56" s="510">
        <v>0.86445600000000011</v>
      </c>
      <c r="S56" s="510" t="s">
        <v>373</v>
      </c>
      <c r="T56" s="510" t="s">
        <v>1503</v>
      </c>
    </row>
    <row r="57" spans="1:20" ht="19.899999999999999" customHeight="1" x14ac:dyDescent="0.2">
      <c r="A57" s="494" t="s">
        <v>1499</v>
      </c>
      <c r="B57" s="511" t="s">
        <v>1558</v>
      </c>
      <c r="C57" s="506">
        <v>5113</v>
      </c>
      <c r="D57" s="507" t="s">
        <v>24</v>
      </c>
      <c r="E57" s="506">
        <v>30</v>
      </c>
      <c r="F57" s="507">
        <v>31.3</v>
      </c>
      <c r="G57" s="506">
        <v>80</v>
      </c>
      <c r="H57" s="506" t="s">
        <v>1520</v>
      </c>
      <c r="I57" s="507">
        <v>100332</v>
      </c>
      <c r="J57" s="507" t="s">
        <v>1555</v>
      </c>
      <c r="K57" s="507">
        <v>41.039999999999992</v>
      </c>
      <c r="L57" s="507" t="s">
        <v>373</v>
      </c>
      <c r="M57" s="507" t="s">
        <v>373</v>
      </c>
      <c r="N57" s="508">
        <v>6</v>
      </c>
      <c r="O57" s="509">
        <v>0.47760000000000002</v>
      </c>
      <c r="P57" s="510">
        <f t="shared" si="0"/>
        <v>2.8656000000000001</v>
      </c>
      <c r="R57" s="510">
        <v>2.8656000000000001</v>
      </c>
      <c r="S57" s="510" t="s">
        <v>373</v>
      </c>
      <c r="T57" s="510" t="s">
        <v>1503</v>
      </c>
    </row>
    <row r="58" spans="1:20" ht="19.899999999999999" customHeight="1" x14ac:dyDescent="0.2">
      <c r="A58" s="494" t="s">
        <v>1499</v>
      </c>
      <c r="B58" s="511" t="s">
        <v>1559</v>
      </c>
      <c r="C58" s="506">
        <v>5703</v>
      </c>
      <c r="D58" s="507" t="s">
        <v>24</v>
      </c>
      <c r="E58" s="506">
        <v>30</v>
      </c>
      <c r="F58" s="507">
        <v>31.3</v>
      </c>
      <c r="G58" s="506">
        <v>137</v>
      </c>
      <c r="H58" s="506" t="s">
        <v>1560</v>
      </c>
      <c r="I58" s="507">
        <v>100332</v>
      </c>
      <c r="J58" s="507" t="s">
        <v>1555</v>
      </c>
      <c r="K58" s="507">
        <v>37.94</v>
      </c>
      <c r="L58" s="507" t="s">
        <v>373</v>
      </c>
      <c r="M58" s="507" t="s">
        <v>373</v>
      </c>
      <c r="N58" s="512">
        <v>9</v>
      </c>
      <c r="O58" s="509">
        <v>0.47760000000000002</v>
      </c>
      <c r="P58" s="510">
        <f t="shared" si="0"/>
        <v>4.2984</v>
      </c>
      <c r="R58" s="510">
        <v>4.2984</v>
      </c>
      <c r="S58" s="510" t="s">
        <v>373</v>
      </c>
      <c r="T58" s="510" t="s">
        <v>1503</v>
      </c>
    </row>
    <row r="59" spans="1:20" ht="19.899999999999999" customHeight="1" x14ac:dyDescent="0.2">
      <c r="A59" s="494" t="s">
        <v>1499</v>
      </c>
      <c r="B59" s="511" t="s">
        <v>1561</v>
      </c>
      <c r="C59" s="506">
        <v>5704</v>
      </c>
      <c r="D59" s="507" t="s">
        <v>24</v>
      </c>
      <c r="E59" s="506">
        <v>30</v>
      </c>
      <c r="F59" s="507">
        <v>31.3</v>
      </c>
      <c r="G59" s="506">
        <v>480</v>
      </c>
      <c r="H59" s="506" t="s">
        <v>1562</v>
      </c>
      <c r="I59" s="507">
        <v>100332</v>
      </c>
      <c r="J59" s="507" t="s">
        <v>1555</v>
      </c>
      <c r="K59" s="507">
        <v>54.27</v>
      </c>
      <c r="L59" s="507" t="s">
        <v>373</v>
      </c>
      <c r="M59" s="507" t="s">
        <v>373</v>
      </c>
      <c r="N59" s="508">
        <v>7.5</v>
      </c>
      <c r="O59" s="509">
        <v>0.47760000000000002</v>
      </c>
      <c r="P59" s="510">
        <f t="shared" si="0"/>
        <v>3.5820000000000003</v>
      </c>
      <c r="R59" s="510">
        <v>3.5820000000000003</v>
      </c>
      <c r="S59" s="510" t="s">
        <v>373</v>
      </c>
      <c r="T59" s="510" t="s">
        <v>1503</v>
      </c>
    </row>
    <row r="60" spans="1:20" ht="19.899999999999999" customHeight="1" x14ac:dyDescent="0.2">
      <c r="A60" s="494" t="s">
        <v>1499</v>
      </c>
      <c r="B60" s="511" t="s">
        <v>1563</v>
      </c>
      <c r="C60" s="506">
        <v>5711</v>
      </c>
      <c r="D60" s="507" t="s">
        <v>24</v>
      </c>
      <c r="E60" s="506">
        <v>30</v>
      </c>
      <c r="F60" s="507">
        <v>31.3</v>
      </c>
      <c r="G60" s="506">
        <v>384</v>
      </c>
      <c r="H60" s="506" t="s">
        <v>1564</v>
      </c>
      <c r="I60" s="507">
        <v>100332</v>
      </c>
      <c r="J60" s="507" t="s">
        <v>1555</v>
      </c>
      <c r="K60" s="507">
        <v>40.380000000000003</v>
      </c>
      <c r="L60" s="507" t="s">
        <v>373</v>
      </c>
      <c r="M60" s="507" t="s">
        <v>373</v>
      </c>
      <c r="N60" s="512">
        <v>6.03</v>
      </c>
      <c r="O60" s="509">
        <v>0.47760000000000002</v>
      </c>
      <c r="P60" s="510">
        <f t="shared" si="0"/>
        <v>2.8799280000000005</v>
      </c>
      <c r="R60" s="510">
        <v>2.8799280000000005</v>
      </c>
      <c r="S60" s="510" t="s">
        <v>373</v>
      </c>
      <c r="T60" s="510" t="s">
        <v>1503</v>
      </c>
    </row>
  </sheetData>
  <protectedRanges>
    <protectedRange password="8F60" sqref="S6:T6" name="Calculations_40"/>
  </protectedRanges>
  <conditionalFormatting sqref="C4:C6">
    <cfRule type="duplicateValues" dxfId="161" priority="3"/>
  </conditionalFormatting>
  <conditionalFormatting sqref="D4:D6">
    <cfRule type="duplicateValues" dxfId="160" priority="4"/>
  </conditionalFormatting>
  <conditionalFormatting sqref="D1:D3">
    <cfRule type="duplicateValues" dxfId="159" priority="1"/>
  </conditionalFormatting>
  <conditionalFormatting sqref="E1:E3">
    <cfRule type="duplicateValues" dxfId="158" priority="2"/>
  </conditionalFormatting>
  <pageMargins left="0" right="0" top="0.75" bottom="0.75" header="0.3" footer="0.3"/>
  <pageSetup orientation="landscape" r:id="rId1"/>
  <legacyDrawing r:id="rId2"/>
</worksheet>
</file>

<file path=xl/worksheets/sheet4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A135C5-449F-423E-9046-AD4AAA6D6834}">
  <sheetPr>
    <pageSetUpPr fitToPage="1"/>
  </sheetPr>
  <dimension ref="A1:AB77"/>
  <sheetViews>
    <sheetView workbookViewId="0">
      <pane xSplit="4" ySplit="6" topLeftCell="E67" activePane="bottomRight" state="frozen"/>
      <selection pane="topRight" activeCell="F1" sqref="F1"/>
      <selection pane="bottomLeft" activeCell="A7" sqref="A7"/>
      <selection pane="bottomRight" activeCell="B68" sqref="B68"/>
    </sheetView>
  </sheetViews>
  <sheetFormatPr defaultColWidth="9.28515625" defaultRowHeight="12.75" x14ac:dyDescent="0.2"/>
  <cols>
    <col min="1" max="1" width="9.28515625" style="494"/>
    <col min="2" max="2" width="48.140625" style="494" customWidth="1"/>
    <col min="3" max="3" width="13.28515625" style="494" bestFit="1" customWidth="1"/>
    <col min="4" max="4" width="13" style="494" customWidth="1"/>
    <col min="5" max="5" width="9.28515625" style="507"/>
    <col min="6" max="6" width="10.42578125" style="507" customWidth="1"/>
    <col min="7" max="7" width="12" style="507" customWidth="1"/>
    <col min="8" max="10" width="9.28515625" style="507" bestFit="1" customWidth="1"/>
    <col min="11" max="11" width="22" style="507" bestFit="1" customWidth="1"/>
    <col min="12" max="12" width="12" style="507" customWidth="1"/>
    <col min="13" max="13" width="9.28515625" style="509" bestFit="1" customWidth="1"/>
    <col min="14" max="14" width="10.5703125" style="509" bestFit="1" customWidth="1"/>
    <col min="15" max="15" width="3.7109375" style="507" customWidth="1"/>
    <col min="16" max="16" width="17.7109375" style="510" customWidth="1"/>
    <col min="17" max="18" width="19.28515625" style="510" customWidth="1"/>
    <col min="19" max="19" width="14" style="507" customWidth="1"/>
    <col min="20" max="20" width="9.28515625" style="507"/>
    <col min="21" max="22" width="9.28515625" style="507" bestFit="1" customWidth="1"/>
    <col min="23" max="23" width="21.5703125" style="510" customWidth="1"/>
    <col min="24" max="24" width="22.28515625" style="510" customWidth="1"/>
    <col min="25" max="25" width="22.7109375" style="510" customWidth="1"/>
    <col min="26" max="27" width="12.5703125" style="510" customWidth="1"/>
    <col min="28" max="28" width="9.28515625" style="507"/>
    <col min="29" max="16384" width="9.28515625" style="494"/>
  </cols>
  <sheetData>
    <row r="1" spans="1:28" s="461" customFormat="1" x14ac:dyDescent="0.2">
      <c r="A1" s="451"/>
      <c r="B1" s="452" t="s">
        <v>41</v>
      </c>
      <c r="C1" s="452"/>
      <c r="D1" s="452"/>
      <c r="E1" s="453"/>
      <c r="F1" s="453"/>
      <c r="G1" s="453"/>
      <c r="H1" s="453"/>
      <c r="I1" s="453"/>
      <c r="J1" s="453"/>
      <c r="K1" s="453"/>
      <c r="L1" s="453"/>
      <c r="M1" s="455"/>
      <c r="N1" s="455"/>
      <c r="O1" s="457"/>
      <c r="P1" s="456"/>
      <c r="Q1" s="458"/>
      <c r="R1" s="458"/>
      <c r="S1" s="453"/>
      <c r="T1" s="453"/>
      <c r="U1" s="453"/>
      <c r="V1" s="453"/>
      <c r="W1" s="456"/>
      <c r="X1" s="456"/>
      <c r="Y1" s="456"/>
      <c r="Z1" s="459"/>
      <c r="AA1" s="459"/>
      <c r="AB1" s="460"/>
    </row>
    <row r="2" spans="1:28" s="461" customFormat="1" x14ac:dyDescent="0.2">
      <c r="A2" s="462"/>
      <c r="B2" s="463" t="s">
        <v>40</v>
      </c>
      <c r="C2" s="463"/>
      <c r="D2" s="463"/>
      <c r="E2" s="464"/>
      <c r="F2" s="465"/>
      <c r="G2" s="465"/>
      <c r="H2" s="465"/>
      <c r="I2" s="465"/>
      <c r="J2" s="465"/>
      <c r="K2" s="465"/>
      <c r="L2" s="465"/>
      <c r="M2" s="467"/>
      <c r="N2" s="467"/>
      <c r="O2" s="469"/>
      <c r="P2" s="468"/>
      <c r="Q2" s="470"/>
      <c r="R2" s="470"/>
      <c r="S2" s="465"/>
      <c r="T2" s="464"/>
      <c r="U2" s="465"/>
      <c r="V2" s="465"/>
      <c r="W2" s="468"/>
      <c r="X2" s="468"/>
      <c r="Y2" s="468"/>
      <c r="Z2" s="471"/>
      <c r="AA2" s="471"/>
      <c r="AB2" s="472"/>
    </row>
    <row r="3" spans="1:28" s="461" customFormat="1" x14ac:dyDescent="0.2">
      <c r="A3" s="462"/>
      <c r="B3" s="473" t="s">
        <v>0</v>
      </c>
      <c r="C3" s="473"/>
      <c r="D3" s="473"/>
      <c r="E3" s="474"/>
      <c r="F3" s="475"/>
      <c r="G3" s="475"/>
      <c r="H3" s="475"/>
      <c r="I3" s="475"/>
      <c r="J3" s="475"/>
      <c r="K3" s="475"/>
      <c r="L3" s="475"/>
      <c r="M3" s="477"/>
      <c r="N3" s="477"/>
      <c r="O3" s="479"/>
      <c r="P3" s="478"/>
      <c r="Q3" s="480"/>
      <c r="R3" s="480"/>
      <c r="S3" s="475"/>
      <c r="T3" s="514"/>
      <c r="U3" s="475"/>
      <c r="V3" s="475"/>
      <c r="W3" s="478"/>
      <c r="X3" s="478"/>
      <c r="Y3" s="478"/>
      <c r="Z3" s="471"/>
      <c r="AA3" s="471"/>
      <c r="AB3" s="472"/>
    </row>
    <row r="4" spans="1:28" s="461" customFormat="1" ht="13.5" thickBot="1" x14ac:dyDescent="0.25">
      <c r="A4" s="462"/>
      <c r="C4" s="473"/>
      <c r="D4" s="473"/>
      <c r="E4" s="474"/>
      <c r="F4" s="475"/>
      <c r="G4" s="475"/>
      <c r="H4" s="475"/>
      <c r="I4" s="475"/>
      <c r="J4" s="475"/>
      <c r="K4" s="475"/>
      <c r="L4" s="475"/>
      <c r="M4" s="477"/>
      <c r="N4" s="477"/>
      <c r="O4" s="479"/>
      <c r="P4" s="478"/>
      <c r="Q4" s="480"/>
      <c r="R4" s="480"/>
      <c r="S4" s="475"/>
      <c r="T4" s="474"/>
      <c r="U4" s="475"/>
      <c r="V4" s="475"/>
      <c r="W4" s="478"/>
      <c r="X4" s="478"/>
      <c r="Y4" s="478"/>
      <c r="Z4" s="471"/>
      <c r="AA4" s="471"/>
      <c r="AB4" s="472"/>
    </row>
    <row r="5" spans="1:28" ht="15.75" customHeight="1" thickBot="1" x14ac:dyDescent="0.25">
      <c r="A5" s="481"/>
      <c r="B5" s="482"/>
      <c r="C5" s="482"/>
      <c r="D5" s="515" t="s">
        <v>1</v>
      </c>
      <c r="E5" s="484"/>
      <c r="F5" s="485"/>
      <c r="G5" s="485"/>
      <c r="H5" s="485"/>
      <c r="I5" s="485"/>
      <c r="J5" s="485"/>
      <c r="K5" s="486"/>
      <c r="L5" s="484"/>
      <c r="M5" s="488"/>
      <c r="N5" s="488"/>
      <c r="O5" s="490"/>
      <c r="P5" s="516" t="s">
        <v>19</v>
      </c>
      <c r="Q5" s="517"/>
      <c r="R5" s="518"/>
      <c r="S5" s="519" t="s">
        <v>2</v>
      </c>
      <c r="T5" s="520"/>
      <c r="U5" s="521"/>
      <c r="V5" s="521"/>
      <c r="W5" s="522"/>
      <c r="X5" s="522"/>
      <c r="Y5" s="523"/>
      <c r="Z5" s="492"/>
      <c r="AA5" s="492"/>
      <c r="AB5" s="493"/>
    </row>
    <row r="6" spans="1:28" ht="64.5" thickBot="1" x14ac:dyDescent="0.25">
      <c r="A6" s="495" t="s">
        <v>3</v>
      </c>
      <c r="B6" s="496" t="s">
        <v>8</v>
      </c>
      <c r="C6" s="496" t="s">
        <v>4</v>
      </c>
      <c r="D6" s="497" t="s">
        <v>18</v>
      </c>
      <c r="E6" s="498" t="s">
        <v>9</v>
      </c>
      <c r="F6" s="498" t="s">
        <v>5</v>
      </c>
      <c r="G6" s="498" t="s">
        <v>6</v>
      </c>
      <c r="H6" s="496" t="s">
        <v>37</v>
      </c>
      <c r="I6" s="498" t="s">
        <v>38</v>
      </c>
      <c r="J6" s="499" t="s">
        <v>10</v>
      </c>
      <c r="K6" s="498" t="s">
        <v>11</v>
      </c>
      <c r="L6" s="526" t="s">
        <v>27</v>
      </c>
      <c r="M6" s="38" t="s">
        <v>12</v>
      </c>
      <c r="N6" s="38" t="s">
        <v>13</v>
      </c>
      <c r="O6" s="502"/>
      <c r="P6" s="500" t="s">
        <v>31</v>
      </c>
      <c r="Q6" s="500" t="s">
        <v>32</v>
      </c>
      <c r="R6" s="500" t="s">
        <v>33</v>
      </c>
      <c r="S6" s="497" t="s">
        <v>15</v>
      </c>
      <c r="T6" s="498" t="s">
        <v>9</v>
      </c>
      <c r="U6" s="496" t="s">
        <v>39</v>
      </c>
      <c r="V6" s="498" t="s">
        <v>38</v>
      </c>
      <c r="W6" s="500" t="s">
        <v>34</v>
      </c>
      <c r="X6" s="500" t="s">
        <v>35</v>
      </c>
      <c r="Y6" s="500" t="s">
        <v>36</v>
      </c>
      <c r="Z6" s="503" t="s">
        <v>17</v>
      </c>
      <c r="AA6" s="504" t="s">
        <v>1498</v>
      </c>
      <c r="AB6" s="500" t="s">
        <v>7</v>
      </c>
    </row>
    <row r="7" spans="1:28" ht="19.899999999999999" customHeight="1" x14ac:dyDescent="0.2">
      <c r="A7" s="494" t="s">
        <v>1499</v>
      </c>
      <c r="B7" s="511" t="s">
        <v>1565</v>
      </c>
      <c r="C7" s="511" t="s">
        <v>23</v>
      </c>
      <c r="D7" s="506" t="s">
        <v>1566</v>
      </c>
      <c r="E7" s="507" t="s">
        <v>24</v>
      </c>
      <c r="F7" s="506">
        <v>30</v>
      </c>
      <c r="G7" s="507">
        <v>31.5</v>
      </c>
      <c r="H7" s="506">
        <v>171</v>
      </c>
      <c r="I7" s="506" t="s">
        <v>1567</v>
      </c>
      <c r="J7" s="507">
        <v>100154</v>
      </c>
      <c r="K7" s="507" t="s">
        <v>25</v>
      </c>
      <c r="L7" s="507">
        <v>23.78</v>
      </c>
      <c r="M7" s="509">
        <v>2.6869999999999998</v>
      </c>
      <c r="N7" s="509">
        <f>M7*L7</f>
        <v>63.896859999999997</v>
      </c>
      <c r="P7" s="524">
        <v>29.57</v>
      </c>
      <c r="Q7" s="510" t="s">
        <v>373</v>
      </c>
      <c r="R7" s="510" t="s">
        <v>373</v>
      </c>
      <c r="S7" s="507" t="s">
        <v>1568</v>
      </c>
      <c r="T7" s="507" t="s">
        <v>24</v>
      </c>
      <c r="U7" s="506">
        <v>171</v>
      </c>
      <c r="V7" s="506" t="s">
        <v>1567</v>
      </c>
      <c r="W7" s="524">
        <v>82.22</v>
      </c>
      <c r="X7" s="510" t="s">
        <v>373</v>
      </c>
      <c r="Y7" s="510" t="s">
        <v>373</v>
      </c>
      <c r="Z7" s="510" t="s">
        <v>373</v>
      </c>
      <c r="AA7" s="510" t="s">
        <v>1503</v>
      </c>
    </row>
    <row r="8" spans="1:28" ht="19.899999999999999" customHeight="1" x14ac:dyDescent="0.2">
      <c r="A8" s="494" t="s">
        <v>1499</v>
      </c>
      <c r="B8" s="511" t="s">
        <v>1569</v>
      </c>
      <c r="C8" s="511" t="s">
        <v>23</v>
      </c>
      <c r="D8" s="506" t="s">
        <v>1570</v>
      </c>
      <c r="E8" s="507" t="s">
        <v>24</v>
      </c>
      <c r="F8" s="506">
        <v>30</v>
      </c>
      <c r="G8" s="507">
        <v>31.5</v>
      </c>
      <c r="H8" s="506">
        <v>184</v>
      </c>
      <c r="I8" s="506" t="s">
        <v>1505</v>
      </c>
      <c r="J8" s="507">
        <v>100154</v>
      </c>
      <c r="K8" s="507" t="s">
        <v>25</v>
      </c>
      <c r="L8" s="507">
        <v>23.55</v>
      </c>
      <c r="M8" s="509">
        <v>2.6869999999999998</v>
      </c>
      <c r="N8" s="509">
        <f t="shared" ref="N8:N66" si="0">M8*L8</f>
        <v>63.278849999999998</v>
      </c>
      <c r="P8" s="524">
        <v>30.57</v>
      </c>
      <c r="Q8" s="510" t="s">
        <v>373</v>
      </c>
      <c r="R8" s="510" t="s">
        <v>373</v>
      </c>
      <c r="S8" s="507" t="s">
        <v>1571</v>
      </c>
      <c r="T8" s="507" t="s">
        <v>24</v>
      </c>
      <c r="U8" s="506">
        <v>184</v>
      </c>
      <c r="V8" s="506" t="s">
        <v>1505</v>
      </c>
      <c r="W8" s="524">
        <v>82.24</v>
      </c>
      <c r="X8" s="510" t="s">
        <v>373</v>
      </c>
      <c r="Y8" s="510" t="s">
        <v>373</v>
      </c>
      <c r="Z8" s="510" t="s">
        <v>373</v>
      </c>
      <c r="AA8" s="510" t="s">
        <v>1503</v>
      </c>
    </row>
    <row r="9" spans="1:28" ht="19.899999999999999" customHeight="1" x14ac:dyDescent="0.2">
      <c r="A9" s="494" t="s">
        <v>1499</v>
      </c>
      <c r="B9" s="511" t="s">
        <v>1572</v>
      </c>
      <c r="C9" s="511" t="s">
        <v>23</v>
      </c>
      <c r="D9" s="506" t="s">
        <v>1573</v>
      </c>
      <c r="E9" s="507" t="s">
        <v>24</v>
      </c>
      <c r="F9" s="506">
        <v>30</v>
      </c>
      <c r="G9" s="507">
        <v>31.5</v>
      </c>
      <c r="H9" s="506">
        <v>192</v>
      </c>
      <c r="I9" s="506">
        <v>2.5</v>
      </c>
      <c r="J9" s="507">
        <v>100154</v>
      </c>
      <c r="K9" s="507" t="s">
        <v>25</v>
      </c>
      <c r="L9" s="507">
        <v>35</v>
      </c>
      <c r="M9" s="509">
        <v>2.6869999999999998</v>
      </c>
      <c r="N9" s="509">
        <f t="shared" si="0"/>
        <v>94.044999999999987</v>
      </c>
      <c r="P9" s="524">
        <v>27.83</v>
      </c>
      <c r="Q9" s="510" t="s">
        <v>373</v>
      </c>
      <c r="R9" s="510" t="s">
        <v>373</v>
      </c>
      <c r="S9" s="507" t="s">
        <v>1574</v>
      </c>
      <c r="T9" s="507" t="s">
        <v>24</v>
      </c>
      <c r="U9" s="506">
        <v>192</v>
      </c>
      <c r="V9" s="506">
        <v>2.5</v>
      </c>
      <c r="W9" s="524">
        <v>96.33</v>
      </c>
      <c r="X9" s="510" t="s">
        <v>373</v>
      </c>
      <c r="Y9" s="510" t="s">
        <v>373</v>
      </c>
      <c r="Z9" s="510" t="s">
        <v>373</v>
      </c>
      <c r="AA9" s="510" t="s">
        <v>1503</v>
      </c>
    </row>
    <row r="10" spans="1:28" ht="19.899999999999999" customHeight="1" x14ac:dyDescent="0.2">
      <c r="A10" s="494" t="s">
        <v>1499</v>
      </c>
      <c r="B10" s="511" t="s">
        <v>1575</v>
      </c>
      <c r="C10" s="511" t="s">
        <v>23</v>
      </c>
      <c r="D10" s="506" t="s">
        <v>1576</v>
      </c>
      <c r="E10" s="507" t="s">
        <v>24</v>
      </c>
      <c r="F10" s="506">
        <v>30</v>
      </c>
      <c r="G10" s="507">
        <v>31.5</v>
      </c>
      <c r="H10" s="506">
        <v>190</v>
      </c>
      <c r="I10" s="506" t="s">
        <v>1577</v>
      </c>
      <c r="J10" s="507">
        <v>100154</v>
      </c>
      <c r="K10" s="507" t="s">
        <v>25</v>
      </c>
      <c r="L10" s="507">
        <v>35.96</v>
      </c>
      <c r="M10" s="509">
        <v>2.6869999999999998</v>
      </c>
      <c r="N10" s="509">
        <f t="shared" si="0"/>
        <v>96.62451999999999</v>
      </c>
      <c r="P10" s="524">
        <v>27.83</v>
      </c>
      <c r="Q10" s="510" t="s">
        <v>373</v>
      </c>
      <c r="R10" s="510" t="s">
        <v>373</v>
      </c>
      <c r="S10" s="507" t="s">
        <v>1578</v>
      </c>
      <c r="T10" s="507" t="s">
        <v>24</v>
      </c>
      <c r="U10" s="506">
        <v>190</v>
      </c>
      <c r="V10" s="506" t="s">
        <v>1577</v>
      </c>
      <c r="W10" s="524">
        <v>96.33</v>
      </c>
      <c r="X10" s="510" t="s">
        <v>373</v>
      </c>
      <c r="Y10" s="510" t="s">
        <v>373</v>
      </c>
      <c r="Z10" s="510" t="s">
        <v>373</v>
      </c>
      <c r="AA10" s="510" t="s">
        <v>1503</v>
      </c>
    </row>
    <row r="11" spans="1:28" ht="19.899999999999999" customHeight="1" x14ac:dyDescent="0.2">
      <c r="A11" s="494" t="s">
        <v>1499</v>
      </c>
      <c r="B11" s="511" t="s">
        <v>1579</v>
      </c>
      <c r="C11" s="511" t="s">
        <v>23</v>
      </c>
      <c r="D11" s="506" t="s">
        <v>1580</v>
      </c>
      <c r="E11" s="507" t="s">
        <v>24</v>
      </c>
      <c r="F11" s="506">
        <v>30</v>
      </c>
      <c r="G11" s="507">
        <v>31.3</v>
      </c>
      <c r="H11" s="506">
        <v>100</v>
      </c>
      <c r="I11" s="506" t="s">
        <v>1581</v>
      </c>
      <c r="J11" s="507">
        <v>100154</v>
      </c>
      <c r="K11" s="507" t="s">
        <v>25</v>
      </c>
      <c r="L11" s="507">
        <v>8.75</v>
      </c>
      <c r="M11" s="509">
        <v>2.6869999999999998</v>
      </c>
      <c r="N11" s="509">
        <f t="shared" si="0"/>
        <v>23.511249999999997</v>
      </c>
      <c r="P11" s="524">
        <v>46.18</v>
      </c>
      <c r="Q11" s="510" t="s">
        <v>373</v>
      </c>
      <c r="R11" s="510" t="s">
        <v>373</v>
      </c>
      <c r="S11" s="507" t="s">
        <v>1582</v>
      </c>
      <c r="T11" s="507" t="s">
        <v>24</v>
      </c>
      <c r="U11" s="506">
        <v>100</v>
      </c>
      <c r="V11" s="506" t="s">
        <v>1581</v>
      </c>
      <c r="W11" s="525">
        <v>68.38</v>
      </c>
      <c r="X11" s="510" t="s">
        <v>373</v>
      </c>
      <c r="Y11" s="510" t="s">
        <v>373</v>
      </c>
      <c r="Z11" s="510" t="s">
        <v>373</v>
      </c>
      <c r="AA11" s="510" t="s">
        <v>1503</v>
      </c>
    </row>
    <row r="12" spans="1:28" ht="19.899999999999999" customHeight="1" x14ac:dyDescent="0.2">
      <c r="A12" s="494" t="s">
        <v>1499</v>
      </c>
      <c r="B12" s="511" t="s">
        <v>1583</v>
      </c>
      <c r="C12" s="511" t="s">
        <v>23</v>
      </c>
      <c r="D12" s="506" t="s">
        <v>1580</v>
      </c>
      <c r="E12" s="507" t="s">
        <v>24</v>
      </c>
      <c r="F12" s="507">
        <v>30</v>
      </c>
      <c r="G12" s="507">
        <v>31.3</v>
      </c>
      <c r="H12" s="506">
        <v>100</v>
      </c>
      <c r="I12" s="506">
        <v>4.8</v>
      </c>
      <c r="J12" s="507">
        <v>110242</v>
      </c>
      <c r="K12" s="507" t="s">
        <v>1584</v>
      </c>
      <c r="L12" s="507">
        <v>3.58</v>
      </c>
      <c r="M12" s="509">
        <v>1.7956000000000001</v>
      </c>
      <c r="N12" s="509">
        <f t="shared" si="0"/>
        <v>6.4282480000000009</v>
      </c>
      <c r="P12" s="524">
        <f>P11-6.43</f>
        <v>39.75</v>
      </c>
      <c r="Q12" s="510" t="s">
        <v>373</v>
      </c>
      <c r="R12" s="510" t="s">
        <v>373</v>
      </c>
      <c r="S12" s="507" t="s">
        <v>1582</v>
      </c>
      <c r="T12" s="507" t="s">
        <v>24</v>
      </c>
      <c r="U12" s="506">
        <v>100</v>
      </c>
      <c r="V12" s="506">
        <v>4.8</v>
      </c>
      <c r="W12" s="525"/>
      <c r="X12" s="510" t="s">
        <v>373</v>
      </c>
      <c r="Y12" s="510" t="s">
        <v>373</v>
      </c>
      <c r="Z12" s="510" t="s">
        <v>373</v>
      </c>
      <c r="AA12" s="510" t="s">
        <v>1503</v>
      </c>
    </row>
    <row r="13" spans="1:28" ht="19.899999999999999" customHeight="1" x14ac:dyDescent="0.2">
      <c r="A13" s="494" t="s">
        <v>1499</v>
      </c>
      <c r="B13" s="511" t="s">
        <v>3906</v>
      </c>
      <c r="C13" s="511" t="s">
        <v>23</v>
      </c>
      <c r="D13" s="506" t="s">
        <v>1585</v>
      </c>
      <c r="E13" s="507" t="s">
        <v>24</v>
      </c>
      <c r="F13" s="506">
        <v>11.25</v>
      </c>
      <c r="G13" s="507">
        <v>31.5</v>
      </c>
      <c r="H13" s="506">
        <v>30</v>
      </c>
      <c r="I13" s="506" t="s">
        <v>1520</v>
      </c>
      <c r="J13" s="507">
        <v>100154</v>
      </c>
      <c r="K13" s="507" t="s">
        <v>25</v>
      </c>
      <c r="L13" s="507">
        <v>3.54</v>
      </c>
      <c r="M13" s="509">
        <v>2.6869999999999998</v>
      </c>
      <c r="N13" s="509">
        <f t="shared" si="0"/>
        <v>9.5119799999999994</v>
      </c>
      <c r="P13" s="524">
        <v>30.97</v>
      </c>
      <c r="Q13" s="510" t="s">
        <v>373</v>
      </c>
      <c r="R13" s="510" t="s">
        <v>373</v>
      </c>
      <c r="S13" s="507" t="s">
        <v>1586</v>
      </c>
      <c r="T13" s="507" t="s">
        <v>24</v>
      </c>
      <c r="U13" s="506">
        <v>30</v>
      </c>
      <c r="V13" s="506" t="s">
        <v>1520</v>
      </c>
      <c r="W13" s="524">
        <v>42.13</v>
      </c>
      <c r="X13" s="510" t="s">
        <v>373</v>
      </c>
      <c r="Y13" s="510" t="s">
        <v>373</v>
      </c>
      <c r="Z13" s="510" t="s">
        <v>373</v>
      </c>
      <c r="AA13" s="510" t="s">
        <v>1503</v>
      </c>
    </row>
    <row r="14" spans="1:28" ht="19.899999999999999" customHeight="1" x14ac:dyDescent="0.2">
      <c r="A14" s="494" t="s">
        <v>1499</v>
      </c>
      <c r="B14" s="511" t="s">
        <v>1587</v>
      </c>
      <c r="C14" s="511" t="s">
        <v>23</v>
      </c>
      <c r="D14" s="506" t="s">
        <v>1588</v>
      </c>
      <c r="E14" s="507" t="s">
        <v>24</v>
      </c>
      <c r="F14" s="506">
        <v>30</v>
      </c>
      <c r="G14" s="507">
        <v>31.3</v>
      </c>
      <c r="H14" s="506">
        <v>86</v>
      </c>
      <c r="I14" s="506" t="s">
        <v>1589</v>
      </c>
      <c r="J14" s="507">
        <v>100154</v>
      </c>
      <c r="K14" s="507" t="s">
        <v>25</v>
      </c>
      <c r="L14" s="507">
        <v>15.31</v>
      </c>
      <c r="M14" s="509">
        <v>2.6869999999999998</v>
      </c>
      <c r="N14" s="509">
        <f t="shared" si="0"/>
        <v>41.137969999999996</v>
      </c>
      <c r="P14" s="524">
        <v>29.11</v>
      </c>
      <c r="Q14" s="510" t="s">
        <v>373</v>
      </c>
      <c r="R14" s="510" t="s">
        <v>373</v>
      </c>
      <c r="S14" s="507" t="s">
        <v>1590</v>
      </c>
      <c r="T14" s="507" t="s">
        <v>24</v>
      </c>
      <c r="U14" s="506">
        <v>86</v>
      </c>
      <c r="V14" s="506" t="s">
        <v>1589</v>
      </c>
      <c r="W14" s="524">
        <v>76.66</v>
      </c>
      <c r="X14" s="510" t="s">
        <v>373</v>
      </c>
      <c r="Y14" s="510" t="s">
        <v>373</v>
      </c>
      <c r="Z14" s="510" t="s">
        <v>373</v>
      </c>
      <c r="AA14" s="510" t="s">
        <v>1503</v>
      </c>
    </row>
    <row r="15" spans="1:28" ht="19.899999999999999" customHeight="1" x14ac:dyDescent="0.2">
      <c r="A15" s="494" t="s">
        <v>1499</v>
      </c>
      <c r="B15" s="511" t="s">
        <v>1591</v>
      </c>
      <c r="C15" s="511" t="s">
        <v>23</v>
      </c>
      <c r="D15" s="506" t="s">
        <v>1592</v>
      </c>
      <c r="E15" s="507" t="s">
        <v>24</v>
      </c>
      <c r="F15" s="506">
        <v>30</v>
      </c>
      <c r="G15" s="507">
        <v>31.3</v>
      </c>
      <c r="H15" s="506">
        <v>166</v>
      </c>
      <c r="I15" s="506" t="s">
        <v>1593</v>
      </c>
      <c r="J15" s="507">
        <v>100154</v>
      </c>
      <c r="K15" s="507" t="s">
        <v>25</v>
      </c>
      <c r="L15" s="507">
        <v>8.7899999999999991</v>
      </c>
      <c r="M15" s="509">
        <v>2.6869999999999998</v>
      </c>
      <c r="N15" s="509">
        <f t="shared" si="0"/>
        <v>23.618729999999996</v>
      </c>
      <c r="P15" s="524">
        <v>30</v>
      </c>
      <c r="Q15" s="510" t="s">
        <v>373</v>
      </c>
      <c r="R15" s="510" t="s">
        <v>373</v>
      </c>
      <c r="S15" s="507" t="s">
        <v>1594</v>
      </c>
      <c r="T15" s="507" t="s">
        <v>24</v>
      </c>
      <c r="U15" s="506">
        <v>166</v>
      </c>
      <c r="V15" s="506" t="s">
        <v>1593</v>
      </c>
      <c r="W15" s="524">
        <v>63.24</v>
      </c>
      <c r="X15" s="510" t="s">
        <v>373</v>
      </c>
      <c r="Y15" s="510" t="s">
        <v>373</v>
      </c>
      <c r="Z15" s="510" t="s">
        <v>373</v>
      </c>
      <c r="AA15" s="510" t="s">
        <v>1503</v>
      </c>
    </row>
    <row r="16" spans="1:28" ht="19.899999999999999" customHeight="1" x14ac:dyDescent="0.2">
      <c r="A16" s="494" t="s">
        <v>1499</v>
      </c>
      <c r="B16" s="511" t="s">
        <v>1595</v>
      </c>
      <c r="C16" s="511" t="s">
        <v>23</v>
      </c>
      <c r="D16" s="506" t="s">
        <v>1596</v>
      </c>
      <c r="E16" s="507" t="s">
        <v>24</v>
      </c>
      <c r="F16" s="506">
        <v>30</v>
      </c>
      <c r="G16" s="507">
        <v>31.3</v>
      </c>
      <c r="H16" s="506">
        <v>177</v>
      </c>
      <c r="I16" s="506" t="s">
        <v>1597</v>
      </c>
      <c r="J16" s="507">
        <v>100154</v>
      </c>
      <c r="K16" s="507" t="s">
        <v>25</v>
      </c>
      <c r="L16" s="507">
        <v>31.4</v>
      </c>
      <c r="M16" s="509">
        <v>2.6869999999999998</v>
      </c>
      <c r="N16" s="509">
        <f t="shared" si="0"/>
        <v>84.371799999999993</v>
      </c>
      <c r="P16" s="524">
        <v>25.97</v>
      </c>
      <c r="Q16" s="510" t="s">
        <v>373</v>
      </c>
      <c r="R16" s="510" t="s">
        <v>373</v>
      </c>
      <c r="S16" s="507" t="s">
        <v>1598</v>
      </c>
      <c r="T16" s="507" t="s">
        <v>24</v>
      </c>
      <c r="U16" s="506">
        <v>177</v>
      </c>
      <c r="V16" s="506" t="s">
        <v>1597</v>
      </c>
      <c r="W16" s="524">
        <v>90.75</v>
      </c>
      <c r="X16" s="510" t="s">
        <v>373</v>
      </c>
      <c r="Y16" s="510" t="s">
        <v>373</v>
      </c>
      <c r="Z16" s="510" t="s">
        <v>373</v>
      </c>
      <c r="AA16" s="510" t="s">
        <v>1503</v>
      </c>
    </row>
    <row r="17" spans="1:27" ht="19.899999999999999" customHeight="1" x14ac:dyDescent="0.2">
      <c r="A17" s="494" t="s">
        <v>1499</v>
      </c>
      <c r="B17" s="511" t="s">
        <v>1599</v>
      </c>
      <c r="C17" s="511" t="s">
        <v>23</v>
      </c>
      <c r="D17" s="506" t="s">
        <v>1600</v>
      </c>
      <c r="E17" s="507" t="s">
        <v>24</v>
      </c>
      <c r="F17" s="506">
        <v>30</v>
      </c>
      <c r="G17" s="507">
        <v>31.3</v>
      </c>
      <c r="H17" s="506">
        <v>151</v>
      </c>
      <c r="I17" s="506" t="s">
        <v>1601</v>
      </c>
      <c r="J17" s="507">
        <v>100154</v>
      </c>
      <c r="K17" s="507" t="s">
        <v>25</v>
      </c>
      <c r="L17" s="507">
        <v>16.79</v>
      </c>
      <c r="M17" s="509">
        <v>2.6869999999999998</v>
      </c>
      <c r="N17" s="509">
        <f t="shared" si="0"/>
        <v>45.114729999999994</v>
      </c>
      <c r="P17" s="524">
        <v>28.16</v>
      </c>
      <c r="Q17" s="510" t="s">
        <v>373</v>
      </c>
      <c r="R17" s="510" t="s">
        <v>373</v>
      </c>
      <c r="S17" s="507" t="s">
        <v>1602</v>
      </c>
      <c r="T17" s="507" t="s">
        <v>24</v>
      </c>
      <c r="U17" s="506">
        <v>151</v>
      </c>
      <c r="V17" s="506" t="s">
        <v>1601</v>
      </c>
      <c r="W17" s="524">
        <v>69.98</v>
      </c>
      <c r="X17" s="510" t="s">
        <v>373</v>
      </c>
      <c r="Y17" s="510" t="s">
        <v>373</v>
      </c>
      <c r="Z17" s="510" t="s">
        <v>373</v>
      </c>
      <c r="AA17" s="510" t="s">
        <v>1503</v>
      </c>
    </row>
    <row r="18" spans="1:27" ht="19.899999999999999" customHeight="1" x14ac:dyDescent="0.2">
      <c r="A18" s="494" t="s">
        <v>1499</v>
      </c>
      <c r="B18" s="511" t="s">
        <v>1603</v>
      </c>
      <c r="C18" s="511" t="s">
        <v>23</v>
      </c>
      <c r="D18" s="506" t="s">
        <v>1604</v>
      </c>
      <c r="E18" s="507" t="s">
        <v>24</v>
      </c>
      <c r="F18" s="506">
        <v>32</v>
      </c>
      <c r="G18" s="507">
        <v>33.5</v>
      </c>
      <c r="H18" s="506">
        <v>174</v>
      </c>
      <c r="I18" s="506" t="s">
        <v>1605</v>
      </c>
      <c r="J18" s="507">
        <v>100154</v>
      </c>
      <c r="K18" s="507" t="s">
        <v>25</v>
      </c>
      <c r="L18" s="507">
        <v>19.93</v>
      </c>
      <c r="M18" s="509">
        <v>2.6869999999999998</v>
      </c>
      <c r="N18" s="509">
        <f t="shared" si="0"/>
        <v>53.551909999999999</v>
      </c>
      <c r="P18" s="524">
        <v>32.14</v>
      </c>
      <c r="Q18" s="510" t="s">
        <v>373</v>
      </c>
      <c r="R18" s="510" t="s">
        <v>373</v>
      </c>
      <c r="S18" s="507" t="s">
        <v>1606</v>
      </c>
      <c r="T18" s="507" t="s">
        <v>24</v>
      </c>
      <c r="U18" s="506">
        <v>174</v>
      </c>
      <c r="V18" s="506" t="s">
        <v>1605</v>
      </c>
      <c r="W18" s="524">
        <v>77.33</v>
      </c>
      <c r="X18" s="510" t="s">
        <v>373</v>
      </c>
      <c r="Y18" s="510" t="s">
        <v>373</v>
      </c>
      <c r="Z18" s="510" t="s">
        <v>373</v>
      </c>
      <c r="AA18" s="510" t="s">
        <v>1503</v>
      </c>
    </row>
    <row r="19" spans="1:27" ht="19.899999999999999" customHeight="1" x14ac:dyDescent="0.2">
      <c r="A19" s="494" t="s">
        <v>1499</v>
      </c>
      <c r="B19" s="511" t="s">
        <v>1591</v>
      </c>
      <c r="C19" s="511" t="s">
        <v>23</v>
      </c>
      <c r="D19" s="506" t="s">
        <v>1607</v>
      </c>
      <c r="E19" s="507" t="s">
        <v>24</v>
      </c>
      <c r="F19" s="506">
        <v>30</v>
      </c>
      <c r="G19" s="507">
        <v>31.3</v>
      </c>
      <c r="H19" s="506">
        <v>158</v>
      </c>
      <c r="I19" s="506" t="s">
        <v>1608</v>
      </c>
      <c r="J19" s="507">
        <v>100154</v>
      </c>
      <c r="K19" s="507" t="s">
        <v>25</v>
      </c>
      <c r="L19" s="507">
        <v>13.01</v>
      </c>
      <c r="M19" s="509">
        <v>2.6869999999999998</v>
      </c>
      <c r="N19" s="509">
        <f t="shared" si="0"/>
        <v>34.95787</v>
      </c>
      <c r="P19" s="524">
        <v>28.16</v>
      </c>
      <c r="Q19" s="510" t="s">
        <v>373</v>
      </c>
      <c r="R19" s="510" t="s">
        <v>373</v>
      </c>
      <c r="S19" s="507" t="s">
        <v>1609</v>
      </c>
      <c r="T19" s="507" t="s">
        <v>24</v>
      </c>
      <c r="U19" s="506">
        <v>158</v>
      </c>
      <c r="V19" s="506" t="s">
        <v>1608</v>
      </c>
      <c r="W19" s="524">
        <v>56.81</v>
      </c>
      <c r="X19" s="510" t="s">
        <v>373</v>
      </c>
      <c r="Y19" s="510" t="s">
        <v>373</v>
      </c>
      <c r="Z19" s="510" t="s">
        <v>373</v>
      </c>
      <c r="AA19" s="510" t="s">
        <v>1503</v>
      </c>
    </row>
    <row r="20" spans="1:27" ht="19.899999999999999" customHeight="1" x14ac:dyDescent="0.2">
      <c r="A20" s="494" t="s">
        <v>1499</v>
      </c>
      <c r="B20" s="511" t="s">
        <v>1610</v>
      </c>
      <c r="C20" s="511" t="s">
        <v>23</v>
      </c>
      <c r="D20" s="506" t="s">
        <v>1611</v>
      </c>
      <c r="E20" s="507" t="s">
        <v>24</v>
      </c>
      <c r="F20" s="506">
        <v>30</v>
      </c>
      <c r="G20" s="507">
        <v>31.3</v>
      </c>
      <c r="H20" s="506">
        <v>99</v>
      </c>
      <c r="I20" s="506" t="s">
        <v>1612</v>
      </c>
      <c r="J20" s="507">
        <v>100154</v>
      </c>
      <c r="K20" s="507" t="s">
        <v>25</v>
      </c>
      <c r="L20" s="507">
        <v>14.22</v>
      </c>
      <c r="M20" s="509">
        <v>2.6869999999999998</v>
      </c>
      <c r="N20" s="509">
        <f t="shared" si="0"/>
        <v>38.209139999999998</v>
      </c>
      <c r="P20" s="524">
        <v>38.5</v>
      </c>
      <c r="Q20" s="510" t="s">
        <v>373</v>
      </c>
      <c r="R20" s="510" t="s">
        <v>373</v>
      </c>
      <c r="S20" s="507" t="s">
        <v>1613</v>
      </c>
      <c r="T20" s="507" t="s">
        <v>24</v>
      </c>
      <c r="U20" s="506">
        <v>99</v>
      </c>
      <c r="V20" s="506" t="s">
        <v>1612</v>
      </c>
      <c r="W20" s="524">
        <v>77.23</v>
      </c>
      <c r="X20" s="510" t="s">
        <v>373</v>
      </c>
      <c r="Y20" s="510" t="s">
        <v>373</v>
      </c>
      <c r="Z20" s="510" t="s">
        <v>373</v>
      </c>
      <c r="AA20" s="510" t="s">
        <v>1503</v>
      </c>
    </row>
    <row r="21" spans="1:27" ht="19.899999999999999" customHeight="1" x14ac:dyDescent="0.2">
      <c r="A21" s="494" t="s">
        <v>1499</v>
      </c>
      <c r="B21" s="511" t="s">
        <v>1614</v>
      </c>
      <c r="C21" s="511" t="s">
        <v>23</v>
      </c>
      <c r="D21" s="506" t="s">
        <v>1615</v>
      </c>
      <c r="E21" s="507" t="s">
        <v>24</v>
      </c>
      <c r="F21" s="506">
        <v>30</v>
      </c>
      <c r="G21" s="507">
        <v>31.3</v>
      </c>
      <c r="H21" s="506">
        <v>104</v>
      </c>
      <c r="I21" s="506" t="s">
        <v>1616</v>
      </c>
      <c r="J21" s="507">
        <v>100154</v>
      </c>
      <c r="K21" s="507" t="s">
        <v>25</v>
      </c>
      <c r="L21" s="507">
        <v>9.1199999999999992</v>
      </c>
      <c r="M21" s="509">
        <v>2.6869999999999998</v>
      </c>
      <c r="N21" s="509">
        <f t="shared" si="0"/>
        <v>24.505439999999997</v>
      </c>
      <c r="P21" s="524">
        <v>29.29</v>
      </c>
      <c r="Q21" s="510" t="s">
        <v>373</v>
      </c>
      <c r="R21" s="510" t="s">
        <v>373</v>
      </c>
      <c r="S21" s="507" t="s">
        <v>1617</v>
      </c>
      <c r="T21" s="507" t="s">
        <v>24</v>
      </c>
      <c r="U21" s="506">
        <v>104</v>
      </c>
      <c r="V21" s="506" t="s">
        <v>1616</v>
      </c>
      <c r="W21" s="524">
        <v>60.93</v>
      </c>
      <c r="X21" s="510" t="s">
        <v>373</v>
      </c>
      <c r="Y21" s="510" t="s">
        <v>373</v>
      </c>
      <c r="Z21" s="510" t="s">
        <v>373</v>
      </c>
      <c r="AA21" s="510" t="s">
        <v>1503</v>
      </c>
    </row>
    <row r="22" spans="1:27" ht="19.899999999999999" customHeight="1" x14ac:dyDescent="0.2">
      <c r="A22" s="494" t="s">
        <v>1499</v>
      </c>
      <c r="B22" s="511" t="s">
        <v>1618</v>
      </c>
      <c r="C22" s="511" t="s">
        <v>23</v>
      </c>
      <c r="D22" s="506" t="s">
        <v>1619</v>
      </c>
      <c r="E22" s="507" t="s">
        <v>24</v>
      </c>
      <c r="F22" s="506">
        <v>30</v>
      </c>
      <c r="G22" s="507">
        <v>31.3</v>
      </c>
      <c r="H22" s="506">
        <v>93</v>
      </c>
      <c r="I22" s="506" t="s">
        <v>1620</v>
      </c>
      <c r="J22" s="507">
        <v>100154</v>
      </c>
      <c r="K22" s="507" t="s">
        <v>25</v>
      </c>
      <c r="L22" s="507">
        <v>12.51</v>
      </c>
      <c r="M22" s="509">
        <v>2.6869999999999998</v>
      </c>
      <c r="N22" s="509">
        <f t="shared" si="0"/>
        <v>33.614369999999994</v>
      </c>
      <c r="P22" s="524">
        <v>29.07</v>
      </c>
      <c r="Q22" s="510" t="s">
        <v>373</v>
      </c>
      <c r="R22" s="510" t="s">
        <v>373</v>
      </c>
      <c r="S22" s="507" t="s">
        <v>1621</v>
      </c>
      <c r="T22" s="507" t="s">
        <v>24</v>
      </c>
      <c r="U22" s="506">
        <v>93</v>
      </c>
      <c r="V22" s="506" t="s">
        <v>1620</v>
      </c>
      <c r="W22" s="524">
        <v>65.11</v>
      </c>
      <c r="X22" s="510" t="s">
        <v>373</v>
      </c>
      <c r="Y22" s="510" t="s">
        <v>373</v>
      </c>
      <c r="Z22" s="510" t="s">
        <v>373</v>
      </c>
      <c r="AA22" s="510" t="s">
        <v>1503</v>
      </c>
    </row>
    <row r="23" spans="1:27" ht="19.899999999999999" customHeight="1" x14ac:dyDescent="0.2">
      <c r="A23" s="494" t="s">
        <v>1499</v>
      </c>
      <c r="B23" s="511" t="s">
        <v>1622</v>
      </c>
      <c r="C23" s="511" t="s">
        <v>23</v>
      </c>
      <c r="D23" s="506" t="s">
        <v>1623</v>
      </c>
      <c r="E23" s="507" t="s">
        <v>24</v>
      </c>
      <c r="F23" s="506">
        <v>30</v>
      </c>
      <c r="G23" s="507">
        <v>31.3</v>
      </c>
      <c r="H23" s="506">
        <v>85</v>
      </c>
      <c r="I23" s="506" t="s">
        <v>1624</v>
      </c>
      <c r="J23" s="507">
        <v>100154</v>
      </c>
      <c r="K23" s="507" t="s">
        <v>25</v>
      </c>
      <c r="L23" s="507">
        <v>8.1300000000000008</v>
      </c>
      <c r="M23" s="509">
        <v>2.6869999999999998</v>
      </c>
      <c r="N23" s="509">
        <f t="shared" si="0"/>
        <v>21.845310000000001</v>
      </c>
      <c r="P23" s="524">
        <v>32.94</v>
      </c>
      <c r="Q23" s="510" t="s">
        <v>373</v>
      </c>
      <c r="R23" s="510" t="s">
        <v>373</v>
      </c>
      <c r="S23" s="507" t="s">
        <v>1625</v>
      </c>
      <c r="T23" s="507" t="s">
        <v>24</v>
      </c>
      <c r="U23" s="506">
        <v>85</v>
      </c>
      <c r="V23" s="506" t="s">
        <v>1624</v>
      </c>
      <c r="W23" s="524">
        <v>61.09</v>
      </c>
      <c r="X23" s="510" t="s">
        <v>373</v>
      </c>
      <c r="Y23" s="510" t="s">
        <v>373</v>
      </c>
      <c r="Z23" s="510" t="s">
        <v>373</v>
      </c>
      <c r="AA23" s="510" t="s">
        <v>1503</v>
      </c>
    </row>
    <row r="24" spans="1:27" ht="19.899999999999999" customHeight="1" x14ac:dyDescent="0.2">
      <c r="A24" s="494" t="s">
        <v>1499</v>
      </c>
      <c r="B24" s="511" t="s">
        <v>1626</v>
      </c>
      <c r="C24" s="511" t="s">
        <v>23</v>
      </c>
      <c r="D24" s="506" t="s">
        <v>1627</v>
      </c>
      <c r="E24" s="507" t="s">
        <v>24</v>
      </c>
      <c r="F24" s="506">
        <v>30</v>
      </c>
      <c r="G24" s="507">
        <v>31.3</v>
      </c>
      <c r="H24" s="506">
        <v>96</v>
      </c>
      <c r="I24" s="506" t="s">
        <v>1518</v>
      </c>
      <c r="J24" s="507">
        <v>100154</v>
      </c>
      <c r="K24" s="507" t="s">
        <v>25</v>
      </c>
      <c r="L24" s="507">
        <v>12.52</v>
      </c>
      <c r="M24" s="509">
        <v>2.6869999999999998</v>
      </c>
      <c r="N24" s="509">
        <f t="shared" si="0"/>
        <v>33.641239999999996</v>
      </c>
      <c r="P24" s="524">
        <v>29.44</v>
      </c>
      <c r="Q24" s="510" t="s">
        <v>373</v>
      </c>
      <c r="R24" s="510" t="s">
        <v>373</v>
      </c>
      <c r="S24" s="507" t="s">
        <v>1628</v>
      </c>
      <c r="T24" s="507" t="s">
        <v>24</v>
      </c>
      <c r="U24" s="506">
        <v>96</v>
      </c>
      <c r="V24" s="506" t="s">
        <v>1518</v>
      </c>
      <c r="W24" s="524">
        <v>64.92</v>
      </c>
      <c r="X24" s="510" t="s">
        <v>373</v>
      </c>
      <c r="Y24" s="510" t="s">
        <v>373</v>
      </c>
      <c r="Z24" s="510" t="s">
        <v>373</v>
      </c>
      <c r="AA24" s="510" t="s">
        <v>1503</v>
      </c>
    </row>
    <row r="25" spans="1:27" ht="19.899999999999999" customHeight="1" x14ac:dyDescent="0.2">
      <c r="A25" s="494" t="s">
        <v>1499</v>
      </c>
      <c r="B25" s="511" t="s">
        <v>3907</v>
      </c>
      <c r="C25" s="511" t="s">
        <v>23</v>
      </c>
      <c r="D25" s="506" t="s">
        <v>1629</v>
      </c>
      <c r="E25" s="507" t="s">
        <v>24</v>
      </c>
      <c r="F25" s="506">
        <v>15</v>
      </c>
      <c r="G25" s="507">
        <v>31.5</v>
      </c>
      <c r="H25" s="506">
        <v>30</v>
      </c>
      <c r="I25" s="506">
        <v>8</v>
      </c>
      <c r="J25" s="507">
        <v>100154</v>
      </c>
      <c r="K25" s="507" t="s">
        <v>25</v>
      </c>
      <c r="L25" s="507">
        <v>5.64</v>
      </c>
      <c r="M25" s="509">
        <v>2.6869999999999998</v>
      </c>
      <c r="N25" s="509">
        <f t="shared" si="0"/>
        <v>15.154679999999999</v>
      </c>
      <c r="P25" s="524">
        <v>34.200000000000003</v>
      </c>
      <c r="Q25" s="510" t="s">
        <v>373</v>
      </c>
      <c r="R25" s="510" t="s">
        <v>373</v>
      </c>
      <c r="S25" s="507" t="s">
        <v>1630</v>
      </c>
      <c r="T25" s="507" t="s">
        <v>24</v>
      </c>
      <c r="U25" s="506">
        <v>30</v>
      </c>
      <c r="V25" s="506">
        <v>8</v>
      </c>
      <c r="W25" s="524" t="s">
        <v>1631</v>
      </c>
      <c r="X25" s="510" t="s">
        <v>373</v>
      </c>
      <c r="Y25" s="510" t="s">
        <v>373</v>
      </c>
      <c r="Z25" s="510" t="s">
        <v>373</v>
      </c>
      <c r="AA25" s="510" t="s">
        <v>1503</v>
      </c>
    </row>
    <row r="26" spans="1:27" ht="19.899999999999999" customHeight="1" x14ac:dyDescent="0.2">
      <c r="A26" s="494" t="s">
        <v>1499</v>
      </c>
      <c r="B26" s="511" t="s">
        <v>1632</v>
      </c>
      <c r="C26" s="511" t="s">
        <v>23</v>
      </c>
      <c r="D26" s="506" t="s">
        <v>1633</v>
      </c>
      <c r="E26" s="507" t="s">
        <v>24</v>
      </c>
      <c r="F26" s="506">
        <v>30</v>
      </c>
      <c r="G26" s="507">
        <v>31.3</v>
      </c>
      <c r="H26" s="506">
        <v>122</v>
      </c>
      <c r="I26" s="506" t="s">
        <v>1634</v>
      </c>
      <c r="J26" s="507">
        <v>100154</v>
      </c>
      <c r="K26" s="507" t="s">
        <v>25</v>
      </c>
      <c r="L26" s="507">
        <v>21.34</v>
      </c>
      <c r="M26" s="509">
        <v>2.6869999999999998</v>
      </c>
      <c r="N26" s="509">
        <f t="shared" si="0"/>
        <v>57.340579999999996</v>
      </c>
      <c r="P26" s="524">
        <v>38.590000000000003</v>
      </c>
      <c r="Q26" s="510" t="s">
        <v>373</v>
      </c>
      <c r="R26" s="510" t="s">
        <v>373</v>
      </c>
      <c r="S26" s="507" t="s">
        <v>1635</v>
      </c>
      <c r="T26" s="507" t="s">
        <v>24</v>
      </c>
      <c r="U26" s="506">
        <v>122</v>
      </c>
      <c r="V26" s="506" t="s">
        <v>1634</v>
      </c>
      <c r="W26" s="524">
        <v>75.790000000000006</v>
      </c>
      <c r="X26" s="510" t="s">
        <v>373</v>
      </c>
      <c r="Y26" s="510" t="s">
        <v>373</v>
      </c>
      <c r="Z26" s="510" t="s">
        <v>373</v>
      </c>
      <c r="AA26" s="510" t="s">
        <v>1503</v>
      </c>
    </row>
    <row r="27" spans="1:27" ht="19.899999999999999" customHeight="1" x14ac:dyDescent="0.2">
      <c r="A27" s="494" t="s">
        <v>1499</v>
      </c>
      <c r="B27" s="511" t="s">
        <v>1636</v>
      </c>
      <c r="C27" s="511" t="s">
        <v>23</v>
      </c>
      <c r="D27" s="506" t="s">
        <v>1637</v>
      </c>
      <c r="E27" s="507" t="s">
        <v>24</v>
      </c>
      <c r="F27" s="506">
        <v>30</v>
      </c>
      <c r="G27" s="507">
        <v>31.3</v>
      </c>
      <c r="H27" s="506">
        <v>132</v>
      </c>
      <c r="I27" s="506" t="s">
        <v>1638</v>
      </c>
      <c r="J27" s="507">
        <v>100154</v>
      </c>
      <c r="K27" s="507" t="s">
        <v>25</v>
      </c>
      <c r="L27" s="507">
        <v>18.559999999999999</v>
      </c>
      <c r="M27" s="509">
        <v>2.6869999999999998</v>
      </c>
      <c r="N27" s="509">
        <f t="shared" si="0"/>
        <v>49.870719999999992</v>
      </c>
      <c r="P27" s="524">
        <v>28.27</v>
      </c>
      <c r="Q27" s="510" t="s">
        <v>373</v>
      </c>
      <c r="R27" s="510" t="s">
        <v>373</v>
      </c>
      <c r="S27" s="507" t="s">
        <v>1639</v>
      </c>
      <c r="T27" s="507" t="s">
        <v>24</v>
      </c>
      <c r="U27" s="506">
        <v>132</v>
      </c>
      <c r="V27" s="506" t="s">
        <v>1638</v>
      </c>
      <c r="W27" s="524">
        <v>71.849999999999994</v>
      </c>
      <c r="X27" s="510" t="s">
        <v>373</v>
      </c>
      <c r="Y27" s="510" t="s">
        <v>373</v>
      </c>
      <c r="Z27" s="510" t="s">
        <v>373</v>
      </c>
      <c r="AA27" s="510" t="s">
        <v>1503</v>
      </c>
    </row>
    <row r="28" spans="1:27" ht="19.899999999999999" customHeight="1" x14ac:dyDescent="0.2">
      <c r="A28" s="494" t="s">
        <v>1499</v>
      </c>
      <c r="B28" s="511" t="s">
        <v>3908</v>
      </c>
      <c r="C28" s="511" t="s">
        <v>23</v>
      </c>
      <c r="D28" s="506" t="s">
        <v>1640</v>
      </c>
      <c r="E28" s="507" t="s">
        <v>24</v>
      </c>
      <c r="F28" s="506">
        <v>15</v>
      </c>
      <c r="G28" s="507">
        <v>17.3</v>
      </c>
      <c r="H28" s="506">
        <v>30</v>
      </c>
      <c r="I28" s="506" t="s">
        <v>1554</v>
      </c>
      <c r="J28" s="507">
        <v>100154</v>
      </c>
      <c r="K28" s="507" t="s">
        <v>25</v>
      </c>
      <c r="L28" s="507">
        <v>5.67</v>
      </c>
      <c r="M28" s="509">
        <v>2.6869999999999998</v>
      </c>
      <c r="N28" s="509">
        <f t="shared" si="0"/>
        <v>15.235289999999999</v>
      </c>
      <c r="P28" s="524">
        <v>30.97</v>
      </c>
      <c r="Q28" s="510" t="s">
        <v>373</v>
      </c>
      <c r="R28" s="510" t="s">
        <v>373</v>
      </c>
      <c r="S28" s="507" t="s">
        <v>1641</v>
      </c>
      <c r="T28" s="507" t="s">
        <v>24</v>
      </c>
      <c r="U28" s="506">
        <v>30</v>
      </c>
      <c r="V28" s="506" t="s">
        <v>1554</v>
      </c>
      <c r="W28" s="524">
        <v>42.13</v>
      </c>
      <c r="X28" s="510" t="s">
        <v>373</v>
      </c>
      <c r="Y28" s="510" t="s">
        <v>373</v>
      </c>
      <c r="Z28" s="510" t="s">
        <v>373</v>
      </c>
      <c r="AA28" s="510" t="s">
        <v>1503</v>
      </c>
    </row>
    <row r="29" spans="1:27" ht="19.899999999999999" customHeight="1" x14ac:dyDescent="0.2">
      <c r="A29" s="494" t="s">
        <v>1499</v>
      </c>
      <c r="B29" s="511" t="s">
        <v>3909</v>
      </c>
      <c r="C29" s="511" t="s">
        <v>23</v>
      </c>
      <c r="D29" s="506" t="s">
        <v>1642</v>
      </c>
      <c r="E29" s="507" t="s">
        <v>24</v>
      </c>
      <c r="F29" s="506">
        <v>15</v>
      </c>
      <c r="G29" s="507">
        <v>17.3</v>
      </c>
      <c r="H29" s="506">
        <v>30</v>
      </c>
      <c r="I29" s="506" t="s">
        <v>1554</v>
      </c>
      <c r="J29" s="507">
        <v>100154</v>
      </c>
      <c r="K29" s="507" t="s">
        <v>25</v>
      </c>
      <c r="L29" s="507">
        <v>5.67</v>
      </c>
      <c r="M29" s="509">
        <v>2.6869999999999998</v>
      </c>
      <c r="N29" s="509">
        <f t="shared" si="0"/>
        <v>15.235289999999999</v>
      </c>
      <c r="P29" s="524">
        <v>30.97</v>
      </c>
      <c r="Q29" s="510" t="s">
        <v>373</v>
      </c>
      <c r="R29" s="510" t="s">
        <v>373</v>
      </c>
      <c r="S29" s="507" t="s">
        <v>1643</v>
      </c>
      <c r="T29" s="507" t="s">
        <v>24</v>
      </c>
      <c r="U29" s="506">
        <v>30</v>
      </c>
      <c r="V29" s="506" t="s">
        <v>1554</v>
      </c>
      <c r="W29" s="524">
        <v>42.13</v>
      </c>
      <c r="X29" s="510" t="s">
        <v>373</v>
      </c>
      <c r="Y29" s="510" t="s">
        <v>373</v>
      </c>
      <c r="Z29" s="510" t="s">
        <v>373</v>
      </c>
      <c r="AA29" s="510" t="s">
        <v>1503</v>
      </c>
    </row>
    <row r="30" spans="1:27" ht="19.899999999999999" customHeight="1" x14ac:dyDescent="0.2">
      <c r="A30" s="494" t="s">
        <v>1499</v>
      </c>
      <c r="B30" s="511" t="s">
        <v>1644</v>
      </c>
      <c r="C30" s="511" t="s">
        <v>23</v>
      </c>
      <c r="D30" s="506" t="s">
        <v>1645</v>
      </c>
      <c r="E30" s="507" t="s">
        <v>24</v>
      </c>
      <c r="F30" s="506">
        <v>30</v>
      </c>
      <c r="G30" s="507">
        <v>31.3</v>
      </c>
      <c r="H30" s="506">
        <v>120</v>
      </c>
      <c r="I30" s="506" t="s">
        <v>1557</v>
      </c>
      <c r="J30" s="507">
        <v>100154</v>
      </c>
      <c r="K30" s="507" t="s">
        <v>25</v>
      </c>
      <c r="L30" s="507">
        <v>14.03</v>
      </c>
      <c r="M30" s="509">
        <v>2.6869999999999998</v>
      </c>
      <c r="N30" s="509">
        <f t="shared" si="0"/>
        <v>37.698609999999995</v>
      </c>
      <c r="P30" s="524">
        <v>30.62</v>
      </c>
      <c r="Q30" s="510" t="s">
        <v>373</v>
      </c>
      <c r="R30" s="510" t="s">
        <v>373</v>
      </c>
      <c r="S30" s="507" t="s">
        <v>1646</v>
      </c>
      <c r="T30" s="507" t="s">
        <v>24</v>
      </c>
      <c r="U30" s="506">
        <v>120</v>
      </c>
      <c r="V30" s="506" t="s">
        <v>1557</v>
      </c>
      <c r="W30" s="524">
        <v>67.39</v>
      </c>
      <c r="X30" s="510" t="s">
        <v>373</v>
      </c>
      <c r="Y30" s="510" t="s">
        <v>373</v>
      </c>
      <c r="Z30" s="510" t="s">
        <v>373</v>
      </c>
      <c r="AA30" s="510" t="s">
        <v>1503</v>
      </c>
    </row>
    <row r="31" spans="1:27" ht="19.899999999999999" customHeight="1" x14ac:dyDescent="0.2">
      <c r="A31" s="494" t="s">
        <v>1499</v>
      </c>
      <c r="B31" s="511" t="s">
        <v>1647</v>
      </c>
      <c r="C31" s="511" t="s">
        <v>23</v>
      </c>
      <c r="D31" s="506" t="s">
        <v>1648</v>
      </c>
      <c r="E31" s="507" t="s">
        <v>24</v>
      </c>
      <c r="F31" s="506">
        <v>32</v>
      </c>
      <c r="G31" s="507">
        <v>33.5</v>
      </c>
      <c r="H31" s="506">
        <v>90</v>
      </c>
      <c r="I31" s="506" t="s">
        <v>1624</v>
      </c>
      <c r="J31" s="507">
        <v>100154</v>
      </c>
      <c r="K31" s="507" t="s">
        <v>25</v>
      </c>
      <c r="L31" s="507">
        <v>15.84</v>
      </c>
      <c r="M31" s="509">
        <v>2.6869999999999998</v>
      </c>
      <c r="N31" s="509">
        <f t="shared" si="0"/>
        <v>42.562079999999995</v>
      </c>
      <c r="P31" s="524">
        <v>34.14</v>
      </c>
      <c r="Q31" s="510" t="s">
        <v>373</v>
      </c>
      <c r="R31" s="510" t="s">
        <v>373</v>
      </c>
      <c r="S31" s="507" t="s">
        <v>1649</v>
      </c>
      <c r="T31" s="507" t="s">
        <v>24</v>
      </c>
      <c r="U31" s="506">
        <v>90</v>
      </c>
      <c r="V31" s="506" t="s">
        <v>1624</v>
      </c>
      <c r="W31" s="524">
        <v>70.900000000000006</v>
      </c>
      <c r="X31" s="510" t="s">
        <v>373</v>
      </c>
      <c r="Y31" s="510" t="s">
        <v>373</v>
      </c>
      <c r="Z31" s="510" t="s">
        <v>373</v>
      </c>
      <c r="AA31" s="510" t="s">
        <v>1503</v>
      </c>
    </row>
    <row r="32" spans="1:27" ht="19.899999999999999" customHeight="1" x14ac:dyDescent="0.2">
      <c r="A32" s="494" t="s">
        <v>1499</v>
      </c>
      <c r="B32" s="511" t="s">
        <v>1650</v>
      </c>
      <c r="C32" s="511" t="s">
        <v>23</v>
      </c>
      <c r="D32" s="506" t="s">
        <v>1651</v>
      </c>
      <c r="E32" s="507" t="s">
        <v>24</v>
      </c>
      <c r="F32" s="506">
        <v>30</v>
      </c>
      <c r="G32" s="507">
        <v>31.3</v>
      </c>
      <c r="H32" s="506">
        <v>85</v>
      </c>
      <c r="I32" s="506" t="s">
        <v>1652</v>
      </c>
      <c r="J32" s="507">
        <v>100154</v>
      </c>
      <c r="K32" s="507" t="s">
        <v>25</v>
      </c>
      <c r="L32" s="507">
        <v>14.94</v>
      </c>
      <c r="M32" s="509">
        <v>2.6869999999999998</v>
      </c>
      <c r="N32" s="509">
        <f t="shared" si="0"/>
        <v>40.14378</v>
      </c>
      <c r="P32" s="524">
        <v>28.58</v>
      </c>
      <c r="Q32" s="510" t="s">
        <v>373</v>
      </c>
      <c r="R32" s="510" t="s">
        <v>373</v>
      </c>
      <c r="S32" s="507" t="s">
        <v>1653</v>
      </c>
      <c r="T32" s="507" t="s">
        <v>24</v>
      </c>
      <c r="U32" s="506">
        <v>85</v>
      </c>
      <c r="V32" s="506" t="s">
        <v>1652</v>
      </c>
      <c r="W32" s="524">
        <v>67.040000000000006</v>
      </c>
      <c r="X32" s="510" t="s">
        <v>373</v>
      </c>
      <c r="Y32" s="510" t="s">
        <v>373</v>
      </c>
      <c r="Z32" s="510" t="s">
        <v>373</v>
      </c>
      <c r="AA32" s="510" t="s">
        <v>1503</v>
      </c>
    </row>
    <row r="33" spans="1:27" ht="19.899999999999999" customHeight="1" x14ac:dyDescent="0.2">
      <c r="A33" s="494" t="s">
        <v>1499</v>
      </c>
      <c r="B33" s="511" t="s">
        <v>1654</v>
      </c>
      <c r="C33" s="511" t="s">
        <v>23</v>
      </c>
      <c r="D33" s="506" t="s">
        <v>1655</v>
      </c>
      <c r="E33" s="507" t="s">
        <v>24</v>
      </c>
      <c r="F33" s="506">
        <v>30</v>
      </c>
      <c r="G33" s="507">
        <v>31.3</v>
      </c>
      <c r="H33" s="506">
        <v>64</v>
      </c>
      <c r="I33" s="506" t="s">
        <v>1656</v>
      </c>
      <c r="J33" s="507">
        <v>100154</v>
      </c>
      <c r="K33" s="507" t="s">
        <v>25</v>
      </c>
      <c r="L33" s="507">
        <v>11.36</v>
      </c>
      <c r="M33" s="509">
        <v>2.6869999999999998</v>
      </c>
      <c r="N33" s="509">
        <f t="shared" si="0"/>
        <v>30.524319999999996</v>
      </c>
      <c r="P33" s="524">
        <v>34.06</v>
      </c>
      <c r="Q33" s="510" t="s">
        <v>373</v>
      </c>
      <c r="R33" s="510" t="s">
        <v>373</v>
      </c>
      <c r="S33" s="507" t="s">
        <v>1657</v>
      </c>
      <c r="T33" s="507" t="s">
        <v>24</v>
      </c>
      <c r="U33" s="506">
        <v>64</v>
      </c>
      <c r="V33" s="506" t="s">
        <v>1656</v>
      </c>
      <c r="W33" s="524">
        <v>63.53</v>
      </c>
      <c r="X33" s="510" t="s">
        <v>373</v>
      </c>
      <c r="Y33" s="510" t="s">
        <v>373</v>
      </c>
      <c r="Z33" s="510" t="s">
        <v>373</v>
      </c>
      <c r="AA33" s="510" t="s">
        <v>1503</v>
      </c>
    </row>
    <row r="34" spans="1:27" ht="19.899999999999999" customHeight="1" x14ac:dyDescent="0.2">
      <c r="A34" s="494" t="s">
        <v>1499</v>
      </c>
      <c r="B34" s="511" t="s">
        <v>1658</v>
      </c>
      <c r="C34" s="511" t="s">
        <v>23</v>
      </c>
      <c r="D34" s="506" t="s">
        <v>1659</v>
      </c>
      <c r="E34" s="507" t="s">
        <v>24</v>
      </c>
      <c r="F34" s="506">
        <v>30</v>
      </c>
      <c r="G34" s="507">
        <v>31.3</v>
      </c>
      <c r="H34" s="506">
        <v>64</v>
      </c>
      <c r="I34" s="506" t="s">
        <v>1656</v>
      </c>
      <c r="J34" s="507">
        <v>100154</v>
      </c>
      <c r="K34" s="507" t="s">
        <v>25</v>
      </c>
      <c r="L34" s="507">
        <v>11.36</v>
      </c>
      <c r="M34" s="509">
        <v>2.6869999999999998</v>
      </c>
      <c r="N34" s="509">
        <f t="shared" si="0"/>
        <v>30.524319999999996</v>
      </c>
      <c r="P34" s="524">
        <v>34.9</v>
      </c>
      <c r="Q34" s="510" t="s">
        <v>373</v>
      </c>
      <c r="R34" s="510" t="s">
        <v>373</v>
      </c>
      <c r="S34" s="507" t="s">
        <v>1660</v>
      </c>
      <c r="T34" s="507" t="s">
        <v>24</v>
      </c>
      <c r="U34" s="506">
        <v>64</v>
      </c>
      <c r="V34" s="506" t="s">
        <v>1656</v>
      </c>
      <c r="W34" s="524">
        <v>63.99</v>
      </c>
      <c r="X34" s="510" t="s">
        <v>373</v>
      </c>
      <c r="Y34" s="510" t="s">
        <v>373</v>
      </c>
      <c r="Z34" s="510" t="s">
        <v>373</v>
      </c>
      <c r="AA34" s="510" t="s">
        <v>1503</v>
      </c>
    </row>
    <row r="35" spans="1:27" ht="19.899999999999999" customHeight="1" x14ac:dyDescent="0.2">
      <c r="A35" s="494" t="s">
        <v>1499</v>
      </c>
      <c r="B35" s="511" t="s">
        <v>1661</v>
      </c>
      <c r="C35" s="511" t="s">
        <v>23</v>
      </c>
      <c r="D35" s="506" t="s">
        <v>1662</v>
      </c>
      <c r="E35" s="507" t="s">
        <v>24</v>
      </c>
      <c r="F35" s="506">
        <v>27</v>
      </c>
      <c r="G35" s="507">
        <v>31.3</v>
      </c>
      <c r="H35" s="506">
        <v>54</v>
      </c>
      <c r="I35" s="506">
        <v>8</v>
      </c>
      <c r="J35" s="507">
        <v>100154</v>
      </c>
      <c r="K35" s="507" t="s">
        <v>25</v>
      </c>
      <c r="L35" s="507">
        <v>7.2</v>
      </c>
      <c r="M35" s="509">
        <v>2.6869999999999998</v>
      </c>
      <c r="N35" s="509">
        <f t="shared" si="0"/>
        <v>19.346399999999999</v>
      </c>
      <c r="P35" s="524">
        <v>37.86</v>
      </c>
      <c r="Q35" s="510" t="s">
        <v>373</v>
      </c>
      <c r="R35" s="510" t="s">
        <v>373</v>
      </c>
      <c r="S35" s="507" t="s">
        <v>1663</v>
      </c>
      <c r="T35" s="507" t="s">
        <v>24</v>
      </c>
      <c r="U35" s="506">
        <v>54</v>
      </c>
      <c r="V35" s="506">
        <v>8</v>
      </c>
      <c r="W35" s="524"/>
      <c r="X35" s="510" t="s">
        <v>373</v>
      </c>
      <c r="Y35" s="510" t="s">
        <v>373</v>
      </c>
      <c r="Z35" s="510" t="s">
        <v>373</v>
      </c>
      <c r="AA35" s="510" t="s">
        <v>1503</v>
      </c>
    </row>
    <row r="36" spans="1:27" ht="19.899999999999999" customHeight="1" x14ac:dyDescent="0.2">
      <c r="A36" s="494" t="s">
        <v>1499</v>
      </c>
      <c r="B36" s="511" t="s">
        <v>1664</v>
      </c>
      <c r="C36" s="511" t="s">
        <v>23</v>
      </c>
      <c r="D36" s="506" t="s">
        <v>1665</v>
      </c>
      <c r="E36" s="507" t="s">
        <v>24</v>
      </c>
      <c r="F36" s="506">
        <v>30</v>
      </c>
      <c r="G36" s="507">
        <v>31.56</v>
      </c>
      <c r="H36" s="506">
        <v>192</v>
      </c>
      <c r="I36" s="506" t="s">
        <v>1666</v>
      </c>
      <c r="J36" s="507">
        <v>100154</v>
      </c>
      <c r="K36" s="507" t="s">
        <v>25</v>
      </c>
      <c r="L36" s="507">
        <v>38.11</v>
      </c>
      <c r="M36" s="509">
        <v>2.6869999999999998</v>
      </c>
      <c r="N36" s="509">
        <f t="shared" si="0"/>
        <v>102.40156999999999</v>
      </c>
      <c r="P36" s="524">
        <v>32.4</v>
      </c>
      <c r="Q36" s="510" t="s">
        <v>373</v>
      </c>
      <c r="R36" s="510" t="s">
        <v>373</v>
      </c>
      <c r="S36" s="507" t="s">
        <v>1667</v>
      </c>
      <c r="T36" s="507" t="s">
        <v>24</v>
      </c>
      <c r="U36" s="506">
        <v>192</v>
      </c>
      <c r="V36" s="506" t="s">
        <v>1666</v>
      </c>
      <c r="W36" s="524">
        <v>100.11</v>
      </c>
      <c r="X36" s="510" t="s">
        <v>373</v>
      </c>
      <c r="Y36" s="510" t="s">
        <v>373</v>
      </c>
      <c r="Z36" s="510" t="s">
        <v>373</v>
      </c>
      <c r="AA36" s="510" t="s">
        <v>1503</v>
      </c>
    </row>
    <row r="37" spans="1:27" ht="19.899999999999999" customHeight="1" x14ac:dyDescent="0.2">
      <c r="A37" s="494" t="s">
        <v>1499</v>
      </c>
      <c r="B37" s="505" t="s">
        <v>1668</v>
      </c>
      <c r="C37" s="511" t="s">
        <v>23</v>
      </c>
      <c r="D37" s="506" t="s">
        <v>1669</v>
      </c>
      <c r="E37" s="507" t="s">
        <v>24</v>
      </c>
      <c r="F37" s="506">
        <v>30</v>
      </c>
      <c r="G37" s="507">
        <v>31.5</v>
      </c>
      <c r="H37" s="506">
        <v>226</v>
      </c>
      <c r="I37" s="506">
        <v>2.12</v>
      </c>
      <c r="J37" s="507">
        <v>100154</v>
      </c>
      <c r="K37" s="507" t="s">
        <v>25</v>
      </c>
      <c r="L37" s="507">
        <v>27.98</v>
      </c>
      <c r="M37" s="509">
        <v>2.6869999999999998</v>
      </c>
      <c r="N37" s="509">
        <f t="shared" si="0"/>
        <v>75.182259999999999</v>
      </c>
      <c r="P37" s="524">
        <v>31.09</v>
      </c>
      <c r="Q37" s="510" t="s">
        <v>373</v>
      </c>
      <c r="R37" s="510" t="s">
        <v>373</v>
      </c>
      <c r="S37" s="507" t="s">
        <v>1670</v>
      </c>
      <c r="T37" s="507" t="s">
        <v>24</v>
      </c>
      <c r="U37" s="506">
        <v>226</v>
      </c>
      <c r="V37" s="506">
        <v>2.12</v>
      </c>
      <c r="W37" s="524">
        <v>89.42</v>
      </c>
      <c r="X37" s="510" t="s">
        <v>373</v>
      </c>
      <c r="Y37" s="510" t="s">
        <v>373</v>
      </c>
      <c r="Z37" s="510" t="s">
        <v>373</v>
      </c>
      <c r="AA37" s="510" t="s">
        <v>1503</v>
      </c>
    </row>
    <row r="38" spans="1:27" ht="19.899999999999999" customHeight="1" x14ac:dyDescent="0.2">
      <c r="A38" s="494" t="s">
        <v>1499</v>
      </c>
      <c r="B38" s="511" t="s">
        <v>1671</v>
      </c>
      <c r="C38" s="511" t="s">
        <v>23</v>
      </c>
      <c r="D38" s="506" t="s">
        <v>1672</v>
      </c>
      <c r="E38" s="507" t="s">
        <v>24</v>
      </c>
      <c r="F38" s="506">
        <v>30</v>
      </c>
      <c r="G38" s="507">
        <v>31.5</v>
      </c>
      <c r="H38" s="506">
        <v>150</v>
      </c>
      <c r="I38" s="506" t="s">
        <v>1673</v>
      </c>
      <c r="J38" s="507">
        <v>100154</v>
      </c>
      <c r="K38" s="507" t="s">
        <v>25</v>
      </c>
      <c r="L38" s="507">
        <v>23.12</v>
      </c>
      <c r="M38" s="509">
        <v>2.6869999999999998</v>
      </c>
      <c r="N38" s="509">
        <f t="shared" si="0"/>
        <v>62.123440000000002</v>
      </c>
      <c r="P38" s="524">
        <v>30.95</v>
      </c>
      <c r="Q38" s="510" t="s">
        <v>373</v>
      </c>
      <c r="R38" s="510" t="s">
        <v>373</v>
      </c>
      <c r="S38" s="507" t="s">
        <v>1674</v>
      </c>
      <c r="T38" s="507" t="s">
        <v>24</v>
      </c>
      <c r="U38" s="506">
        <v>150</v>
      </c>
      <c r="V38" s="506" t="s">
        <v>1673</v>
      </c>
      <c r="W38" s="524">
        <v>81.84</v>
      </c>
      <c r="X38" s="510" t="s">
        <v>373</v>
      </c>
      <c r="Y38" s="510" t="s">
        <v>373</v>
      </c>
      <c r="Z38" s="510" t="s">
        <v>373</v>
      </c>
      <c r="AA38" s="510" t="s">
        <v>1503</v>
      </c>
    </row>
    <row r="39" spans="1:27" ht="19.899999999999999" customHeight="1" x14ac:dyDescent="0.2">
      <c r="A39" s="494" t="s">
        <v>1499</v>
      </c>
      <c r="B39" s="505" t="s">
        <v>1675</v>
      </c>
      <c r="C39" s="511" t="s">
        <v>23</v>
      </c>
      <c r="D39" s="506" t="s">
        <v>1676</v>
      </c>
      <c r="E39" s="507" t="s">
        <v>24</v>
      </c>
      <c r="F39" s="506">
        <v>30</v>
      </c>
      <c r="G39" s="507">
        <v>31.5</v>
      </c>
      <c r="H39" s="506">
        <v>172</v>
      </c>
      <c r="I39" s="506" t="s">
        <v>1677</v>
      </c>
      <c r="J39" s="507">
        <v>100154</v>
      </c>
      <c r="K39" s="507" t="s">
        <v>25</v>
      </c>
      <c r="L39" s="507">
        <v>25.38</v>
      </c>
      <c r="M39" s="509">
        <v>2.6869999999999998</v>
      </c>
      <c r="N39" s="509">
        <f t="shared" si="0"/>
        <v>68.196059999999989</v>
      </c>
      <c r="P39" s="524">
        <v>30.19</v>
      </c>
      <c r="Q39" s="510" t="s">
        <v>373</v>
      </c>
      <c r="R39" s="510" t="s">
        <v>373</v>
      </c>
      <c r="S39" s="507" t="s">
        <v>1678</v>
      </c>
      <c r="T39" s="507" t="s">
        <v>24</v>
      </c>
      <c r="U39" s="506">
        <v>172</v>
      </c>
      <c r="V39" s="506" t="s">
        <v>1677</v>
      </c>
      <c r="W39" s="524">
        <v>85.4</v>
      </c>
      <c r="X39" s="510" t="s">
        <v>373</v>
      </c>
      <c r="Y39" s="510" t="s">
        <v>373</v>
      </c>
      <c r="Z39" s="510" t="s">
        <v>373</v>
      </c>
      <c r="AA39" s="510" t="s">
        <v>1503</v>
      </c>
    </row>
    <row r="40" spans="1:27" ht="19.899999999999999" customHeight="1" x14ac:dyDescent="0.2">
      <c r="A40" s="494" t="s">
        <v>1499</v>
      </c>
      <c r="B40" s="511" t="s">
        <v>1679</v>
      </c>
      <c r="C40" s="511" t="s">
        <v>23</v>
      </c>
      <c r="D40" s="506" t="s">
        <v>1680</v>
      </c>
      <c r="E40" s="507" t="s">
        <v>24</v>
      </c>
      <c r="F40" s="506">
        <v>30</v>
      </c>
      <c r="G40" s="507">
        <v>31.5</v>
      </c>
      <c r="H40" s="506">
        <v>195</v>
      </c>
      <c r="I40" s="506">
        <v>2.46</v>
      </c>
      <c r="J40" s="507">
        <v>100154</v>
      </c>
      <c r="K40" s="507" t="s">
        <v>25</v>
      </c>
      <c r="L40" s="507">
        <v>23.36</v>
      </c>
      <c r="M40" s="509">
        <v>2.6869999999999998</v>
      </c>
      <c r="N40" s="509">
        <f t="shared" si="0"/>
        <v>62.768319999999996</v>
      </c>
      <c r="P40" s="524">
        <v>42.58</v>
      </c>
      <c r="Q40" s="510" t="s">
        <v>373</v>
      </c>
      <c r="R40" s="510" t="s">
        <v>373</v>
      </c>
      <c r="S40" s="507" t="s">
        <v>1681</v>
      </c>
      <c r="T40" s="507" t="s">
        <v>24</v>
      </c>
      <c r="U40" s="506">
        <v>195</v>
      </c>
      <c r="V40" s="506">
        <v>2.46</v>
      </c>
      <c r="W40" s="524">
        <v>89.44</v>
      </c>
      <c r="X40" s="510" t="s">
        <v>373</v>
      </c>
      <c r="Y40" s="510" t="s">
        <v>373</v>
      </c>
      <c r="Z40" s="510" t="s">
        <v>373</v>
      </c>
      <c r="AA40" s="510" t="s">
        <v>1503</v>
      </c>
    </row>
    <row r="41" spans="1:27" ht="19.899999999999999" customHeight="1" x14ac:dyDescent="0.2">
      <c r="A41" s="494" t="s">
        <v>1499</v>
      </c>
      <c r="B41" s="505" t="s">
        <v>1682</v>
      </c>
      <c r="C41" s="511" t="s">
        <v>23</v>
      </c>
      <c r="D41" s="506" t="s">
        <v>1683</v>
      </c>
      <c r="E41" s="507" t="s">
        <v>24</v>
      </c>
      <c r="F41" s="506">
        <v>30.63</v>
      </c>
      <c r="G41" s="507">
        <v>32.43</v>
      </c>
      <c r="H41" s="506">
        <v>196</v>
      </c>
      <c r="I41" s="506">
        <v>2.5</v>
      </c>
      <c r="J41" s="507">
        <v>100154</v>
      </c>
      <c r="K41" s="507" t="s">
        <v>25</v>
      </c>
      <c r="L41" s="507">
        <v>25.76</v>
      </c>
      <c r="M41" s="509">
        <v>2.6869999999999998</v>
      </c>
      <c r="N41" s="509">
        <f t="shared" si="0"/>
        <v>69.217119999999994</v>
      </c>
      <c r="P41" s="524">
        <v>31.22</v>
      </c>
      <c r="Q41" s="510" t="s">
        <v>373</v>
      </c>
      <c r="R41" s="510" t="s">
        <v>373</v>
      </c>
      <c r="S41" s="507" t="s">
        <v>1684</v>
      </c>
      <c r="T41" s="507" t="s">
        <v>24</v>
      </c>
      <c r="U41" s="506">
        <v>196</v>
      </c>
      <c r="V41" s="506">
        <v>2.5</v>
      </c>
      <c r="W41" s="524">
        <v>86.05</v>
      </c>
      <c r="X41" s="510" t="s">
        <v>373</v>
      </c>
      <c r="Y41" s="510" t="s">
        <v>373</v>
      </c>
      <c r="Z41" s="510" t="s">
        <v>373</v>
      </c>
      <c r="AA41" s="510" t="s">
        <v>1503</v>
      </c>
    </row>
    <row r="42" spans="1:27" ht="19.899999999999999" customHeight="1" x14ac:dyDescent="0.2">
      <c r="A42" s="494" t="s">
        <v>1499</v>
      </c>
      <c r="B42" s="511" t="s">
        <v>1682</v>
      </c>
      <c r="C42" s="511" t="s">
        <v>23</v>
      </c>
      <c r="D42" s="506" t="s">
        <v>1685</v>
      </c>
      <c r="E42" s="507" t="s">
        <v>24</v>
      </c>
      <c r="F42" s="506">
        <v>31.43</v>
      </c>
      <c r="G42" s="507">
        <v>33.229999999999997</v>
      </c>
      <c r="H42" s="506">
        <v>228</v>
      </c>
      <c r="I42" s="506" t="s">
        <v>1686</v>
      </c>
      <c r="J42" s="507">
        <v>100154</v>
      </c>
      <c r="K42" s="507" t="s">
        <v>25</v>
      </c>
      <c r="L42" s="507">
        <v>27.32</v>
      </c>
      <c r="M42" s="509">
        <v>2.6869999999999998</v>
      </c>
      <c r="N42" s="509">
        <f t="shared" si="0"/>
        <v>73.408839999999998</v>
      </c>
      <c r="P42" s="524">
        <v>31.73</v>
      </c>
      <c r="Q42" s="510" t="s">
        <v>373</v>
      </c>
      <c r="R42" s="510" t="s">
        <v>373</v>
      </c>
      <c r="S42" s="507" t="s">
        <v>1687</v>
      </c>
      <c r="T42" s="507" t="s">
        <v>24</v>
      </c>
      <c r="U42" s="506">
        <v>228</v>
      </c>
      <c r="V42" s="506" t="s">
        <v>1686</v>
      </c>
      <c r="W42" s="524">
        <v>88.57</v>
      </c>
      <c r="X42" s="510" t="s">
        <v>373</v>
      </c>
      <c r="Y42" s="510" t="s">
        <v>373</v>
      </c>
      <c r="Z42" s="510" t="s">
        <v>373</v>
      </c>
      <c r="AA42" s="510" t="s">
        <v>1503</v>
      </c>
    </row>
    <row r="43" spans="1:27" ht="19.899999999999999" customHeight="1" x14ac:dyDescent="0.2">
      <c r="A43" s="494" t="s">
        <v>1499</v>
      </c>
      <c r="B43" s="505" t="s">
        <v>1664</v>
      </c>
      <c r="C43" s="511" t="s">
        <v>23</v>
      </c>
      <c r="D43" s="506" t="s">
        <v>1688</v>
      </c>
      <c r="E43" s="507" t="s">
        <v>24</v>
      </c>
      <c r="F43" s="506">
        <v>30</v>
      </c>
      <c r="G43" s="507">
        <v>31.5</v>
      </c>
      <c r="H43" s="506">
        <v>195</v>
      </c>
      <c r="I43" s="506" t="s">
        <v>1689</v>
      </c>
      <c r="J43" s="507">
        <v>100154</v>
      </c>
      <c r="K43" s="507" t="s">
        <v>25</v>
      </c>
      <c r="L43" s="507">
        <v>37.299999999999997</v>
      </c>
      <c r="M43" s="509">
        <v>2.6869999999999998</v>
      </c>
      <c r="N43" s="509">
        <f t="shared" si="0"/>
        <v>100.22509999999998</v>
      </c>
      <c r="P43" s="524">
        <v>31.48</v>
      </c>
      <c r="Q43" s="510" t="s">
        <v>373</v>
      </c>
      <c r="R43" s="510" t="s">
        <v>373</v>
      </c>
      <c r="S43" s="507" t="s">
        <v>1690</v>
      </c>
      <c r="T43" s="507" t="s">
        <v>24</v>
      </c>
      <c r="U43" s="506">
        <v>195</v>
      </c>
      <c r="V43" s="506" t="s">
        <v>1689</v>
      </c>
      <c r="W43" s="524">
        <v>100.11</v>
      </c>
      <c r="X43" s="510" t="s">
        <v>373</v>
      </c>
      <c r="Y43" s="510" t="s">
        <v>373</v>
      </c>
      <c r="Z43" s="510" t="s">
        <v>373</v>
      </c>
      <c r="AA43" s="510" t="s">
        <v>1503</v>
      </c>
    </row>
    <row r="44" spans="1:27" ht="19.899999999999999" customHeight="1" x14ac:dyDescent="0.2">
      <c r="A44" s="494" t="s">
        <v>1499</v>
      </c>
      <c r="B44" s="511" t="s">
        <v>1691</v>
      </c>
      <c r="C44" s="511" t="s">
        <v>23</v>
      </c>
      <c r="D44" s="506" t="s">
        <v>1692</v>
      </c>
      <c r="E44" s="507" t="s">
        <v>24</v>
      </c>
      <c r="F44" s="506">
        <v>30</v>
      </c>
      <c r="G44" s="507">
        <v>31.5</v>
      </c>
      <c r="H44" s="506">
        <v>213</v>
      </c>
      <c r="I44" s="506" t="s">
        <v>1693</v>
      </c>
      <c r="J44" s="507">
        <v>100154</v>
      </c>
      <c r="K44" s="507" t="s">
        <v>25</v>
      </c>
      <c r="L44" s="507">
        <v>36.81</v>
      </c>
      <c r="M44" s="509">
        <v>2.6869999999999998</v>
      </c>
      <c r="N44" s="509">
        <f t="shared" si="0"/>
        <v>98.908469999999994</v>
      </c>
      <c r="P44" s="524">
        <v>39.54</v>
      </c>
      <c r="Q44" s="510" t="s">
        <v>373</v>
      </c>
      <c r="R44" s="510" t="s">
        <v>373</v>
      </c>
      <c r="S44" s="507" t="s">
        <v>1694</v>
      </c>
      <c r="T44" s="507" t="s">
        <v>24</v>
      </c>
      <c r="U44" s="506">
        <v>213</v>
      </c>
      <c r="V44" s="506" t="s">
        <v>1693</v>
      </c>
      <c r="W44" s="524">
        <v>103.65</v>
      </c>
      <c r="X44" s="510" t="s">
        <v>373</v>
      </c>
      <c r="Y44" s="510" t="s">
        <v>373</v>
      </c>
      <c r="Z44" s="510" t="s">
        <v>373</v>
      </c>
      <c r="AA44" s="510" t="s">
        <v>1503</v>
      </c>
    </row>
    <row r="45" spans="1:27" ht="19.899999999999999" customHeight="1" x14ac:dyDescent="0.2">
      <c r="A45" s="494" t="s">
        <v>1499</v>
      </c>
      <c r="B45" s="505" t="s">
        <v>1695</v>
      </c>
      <c r="C45" s="511" t="s">
        <v>23</v>
      </c>
      <c r="D45" s="506" t="s">
        <v>1696</v>
      </c>
      <c r="E45" s="507" t="s">
        <v>24</v>
      </c>
      <c r="F45" s="506">
        <v>30</v>
      </c>
      <c r="G45" s="507">
        <v>31.5</v>
      </c>
      <c r="H45" s="506">
        <v>195</v>
      </c>
      <c r="I45" s="506" t="s">
        <v>1689</v>
      </c>
      <c r="J45" s="507">
        <v>100154</v>
      </c>
      <c r="K45" s="507" t="s">
        <v>25</v>
      </c>
      <c r="L45" s="507">
        <v>35.71</v>
      </c>
      <c r="M45" s="509">
        <v>2.6869999999999998</v>
      </c>
      <c r="N45" s="509">
        <f t="shared" si="0"/>
        <v>95.952770000000001</v>
      </c>
      <c r="P45" s="524">
        <v>33.94</v>
      </c>
      <c r="Q45" s="510" t="s">
        <v>373</v>
      </c>
      <c r="R45" s="510" t="s">
        <v>373</v>
      </c>
      <c r="S45" s="507" t="s">
        <v>1697</v>
      </c>
      <c r="T45" s="507" t="s">
        <v>24</v>
      </c>
      <c r="U45" s="506">
        <v>195</v>
      </c>
      <c r="V45" s="506" t="s">
        <v>1689</v>
      </c>
      <c r="W45" s="524">
        <v>107.83</v>
      </c>
      <c r="X45" s="510" t="s">
        <v>373</v>
      </c>
      <c r="Y45" s="510" t="s">
        <v>373</v>
      </c>
      <c r="Z45" s="510" t="s">
        <v>373</v>
      </c>
      <c r="AA45" s="510" t="s">
        <v>1503</v>
      </c>
    </row>
    <row r="46" spans="1:27" ht="19.899999999999999" customHeight="1" x14ac:dyDescent="0.2">
      <c r="A46" s="494" t="s">
        <v>1499</v>
      </c>
      <c r="B46" s="511" t="s">
        <v>1698</v>
      </c>
      <c r="C46" s="511" t="s">
        <v>23</v>
      </c>
      <c r="D46" s="506" t="s">
        <v>1699</v>
      </c>
      <c r="E46" s="507" t="s">
        <v>24</v>
      </c>
      <c r="F46" s="506">
        <v>30</v>
      </c>
      <c r="G46" s="507">
        <v>31.5</v>
      </c>
      <c r="H46" s="506">
        <v>221</v>
      </c>
      <c r="I46" s="506">
        <v>2.17</v>
      </c>
      <c r="J46" s="507">
        <v>100154</v>
      </c>
      <c r="K46" s="507" t="s">
        <v>25</v>
      </c>
      <c r="L46" s="507">
        <v>22.08</v>
      </c>
      <c r="M46" s="509">
        <v>2.6869999999999998</v>
      </c>
      <c r="N46" s="509">
        <f t="shared" si="0"/>
        <v>59.328959999999995</v>
      </c>
      <c r="P46" s="524">
        <v>31.82</v>
      </c>
      <c r="Q46" s="510" t="s">
        <v>373</v>
      </c>
      <c r="R46" s="510" t="s">
        <v>373</v>
      </c>
      <c r="S46" s="507" t="s">
        <v>1700</v>
      </c>
      <c r="T46" s="507" t="s">
        <v>24</v>
      </c>
      <c r="U46" s="506">
        <v>221</v>
      </c>
      <c r="V46" s="506">
        <v>2.17</v>
      </c>
      <c r="W46" s="524">
        <v>81.09</v>
      </c>
      <c r="X46" s="510" t="s">
        <v>373</v>
      </c>
      <c r="Y46" s="510" t="s">
        <v>373</v>
      </c>
      <c r="Z46" s="510" t="s">
        <v>373</v>
      </c>
      <c r="AA46" s="510" t="s">
        <v>1503</v>
      </c>
    </row>
    <row r="47" spans="1:27" ht="19.899999999999999" customHeight="1" x14ac:dyDescent="0.2">
      <c r="A47" s="494" t="s">
        <v>1499</v>
      </c>
      <c r="B47" s="505" t="s">
        <v>1701</v>
      </c>
      <c r="C47" s="511" t="s">
        <v>23</v>
      </c>
      <c r="D47" s="506" t="s">
        <v>1702</v>
      </c>
      <c r="E47" s="507" t="s">
        <v>24</v>
      </c>
      <c r="F47" s="506">
        <v>30.375</v>
      </c>
      <c r="G47" s="507">
        <v>33.229999999999997</v>
      </c>
      <c r="H47" s="506">
        <v>216</v>
      </c>
      <c r="I47" s="506" t="s">
        <v>1693</v>
      </c>
      <c r="J47" s="507">
        <v>100154</v>
      </c>
      <c r="K47" s="507" t="s">
        <v>25</v>
      </c>
      <c r="L47" s="507">
        <v>30.38</v>
      </c>
      <c r="M47" s="509">
        <v>2.6869999999999998</v>
      </c>
      <c r="N47" s="509">
        <f t="shared" si="0"/>
        <v>81.631059999999991</v>
      </c>
      <c r="P47" s="524">
        <v>29.08</v>
      </c>
      <c r="Q47" s="510" t="s">
        <v>373</v>
      </c>
      <c r="R47" s="510" t="s">
        <v>373</v>
      </c>
      <c r="S47" s="507" t="s">
        <v>1703</v>
      </c>
      <c r="T47" s="507" t="s">
        <v>24</v>
      </c>
      <c r="U47" s="506">
        <v>216</v>
      </c>
      <c r="V47" s="506" t="s">
        <v>1693</v>
      </c>
      <c r="W47" s="524">
        <v>92.9</v>
      </c>
      <c r="X47" s="510" t="s">
        <v>373</v>
      </c>
      <c r="Y47" s="510" t="s">
        <v>373</v>
      </c>
      <c r="Z47" s="510" t="s">
        <v>373</v>
      </c>
      <c r="AA47" s="510" t="s">
        <v>1503</v>
      </c>
    </row>
    <row r="48" spans="1:27" ht="19.899999999999999" customHeight="1" x14ac:dyDescent="0.2">
      <c r="A48" s="494" t="s">
        <v>1499</v>
      </c>
      <c r="B48" s="511" t="s">
        <v>1704</v>
      </c>
      <c r="C48" s="511" t="s">
        <v>23</v>
      </c>
      <c r="D48" s="506" t="s">
        <v>1705</v>
      </c>
      <c r="E48" s="507" t="s">
        <v>24</v>
      </c>
      <c r="F48" s="506">
        <v>29.25</v>
      </c>
      <c r="G48" s="507">
        <v>30.2</v>
      </c>
      <c r="H48" s="506">
        <v>156</v>
      </c>
      <c r="I48" s="506" t="s">
        <v>1706</v>
      </c>
      <c r="J48" s="507">
        <v>100154</v>
      </c>
      <c r="K48" s="507" t="s">
        <v>25</v>
      </c>
      <c r="L48" s="507">
        <v>37.15</v>
      </c>
      <c r="M48" s="509">
        <v>2.6869999999999998</v>
      </c>
      <c r="N48" s="509">
        <f t="shared" si="0"/>
        <v>99.82204999999999</v>
      </c>
      <c r="P48" s="524">
        <v>32.15</v>
      </c>
      <c r="Q48" s="510" t="s">
        <v>373</v>
      </c>
      <c r="R48" s="510" t="s">
        <v>373</v>
      </c>
      <c r="S48" s="507" t="s">
        <v>1707</v>
      </c>
      <c r="T48" s="507" t="s">
        <v>24</v>
      </c>
      <c r="U48" s="506">
        <v>156</v>
      </c>
      <c r="V48" s="506" t="s">
        <v>1706</v>
      </c>
      <c r="W48" s="524">
        <v>100.77</v>
      </c>
      <c r="X48" s="510" t="s">
        <v>373</v>
      </c>
      <c r="Y48" s="510" t="s">
        <v>373</v>
      </c>
      <c r="Z48" s="510" t="s">
        <v>373</v>
      </c>
      <c r="AA48" s="510" t="s">
        <v>1503</v>
      </c>
    </row>
    <row r="49" spans="1:27" ht="19.899999999999999" customHeight="1" x14ac:dyDescent="0.2">
      <c r="A49" s="494" t="s">
        <v>1499</v>
      </c>
      <c r="B49" s="505" t="s">
        <v>1708</v>
      </c>
      <c r="C49" s="511" t="s">
        <v>23</v>
      </c>
      <c r="D49" s="506" t="s">
        <v>1709</v>
      </c>
      <c r="E49" s="507" t="s">
        <v>24</v>
      </c>
      <c r="F49" s="506">
        <v>28.89</v>
      </c>
      <c r="G49" s="507">
        <v>31.5</v>
      </c>
      <c r="H49" s="506">
        <v>137</v>
      </c>
      <c r="I49" s="506" t="s">
        <v>1710</v>
      </c>
      <c r="J49" s="507">
        <v>100154</v>
      </c>
      <c r="K49" s="507" t="s">
        <v>25</v>
      </c>
      <c r="L49" s="507">
        <v>19.100000000000001</v>
      </c>
      <c r="M49" s="509">
        <v>2.6869999999999998</v>
      </c>
      <c r="N49" s="509">
        <f t="shared" si="0"/>
        <v>51.3217</v>
      </c>
      <c r="P49" s="524">
        <v>41.83</v>
      </c>
      <c r="Q49" s="510" t="s">
        <v>373</v>
      </c>
      <c r="R49" s="510" t="s">
        <v>373</v>
      </c>
      <c r="S49" s="507" t="s">
        <v>1711</v>
      </c>
      <c r="T49" s="507" t="s">
        <v>24</v>
      </c>
      <c r="U49" s="506">
        <v>137</v>
      </c>
      <c r="V49" s="506" t="s">
        <v>1710</v>
      </c>
      <c r="W49" s="524">
        <v>97.26</v>
      </c>
      <c r="X49" s="510" t="s">
        <v>373</v>
      </c>
      <c r="Y49" s="510" t="s">
        <v>373</v>
      </c>
      <c r="Z49" s="510" t="s">
        <v>373</v>
      </c>
      <c r="AA49" s="510" t="s">
        <v>1503</v>
      </c>
    </row>
    <row r="50" spans="1:27" ht="19.899999999999999" customHeight="1" x14ac:dyDescent="0.2">
      <c r="A50" s="494" t="s">
        <v>1499</v>
      </c>
      <c r="B50" s="511" t="s">
        <v>1712</v>
      </c>
      <c r="C50" s="511" t="s">
        <v>23</v>
      </c>
      <c r="D50" s="506" t="s">
        <v>1713</v>
      </c>
      <c r="E50" s="507" t="s">
        <v>24</v>
      </c>
      <c r="F50" s="506">
        <v>30</v>
      </c>
      <c r="G50" s="507">
        <v>31.5</v>
      </c>
      <c r="H50" s="506">
        <v>82</v>
      </c>
      <c r="I50" s="506" t="s">
        <v>1516</v>
      </c>
      <c r="J50" s="507">
        <v>100154</v>
      </c>
      <c r="K50" s="507" t="s">
        <v>25</v>
      </c>
      <c r="L50" s="507">
        <v>8.0399999999999991</v>
      </c>
      <c r="M50" s="509">
        <v>2.6869999999999998</v>
      </c>
      <c r="N50" s="509">
        <f t="shared" si="0"/>
        <v>21.603479999999998</v>
      </c>
      <c r="P50" s="524">
        <v>32.58</v>
      </c>
      <c r="Q50" s="510" t="s">
        <v>373</v>
      </c>
      <c r="R50" s="510" t="s">
        <v>373</v>
      </c>
      <c r="S50" s="507" t="s">
        <v>1714</v>
      </c>
      <c r="T50" s="507" t="s">
        <v>24</v>
      </c>
      <c r="U50" s="506">
        <v>82</v>
      </c>
      <c r="V50" s="506" t="s">
        <v>1516</v>
      </c>
      <c r="W50" s="524">
        <v>60.62</v>
      </c>
      <c r="X50" s="510" t="s">
        <v>373</v>
      </c>
      <c r="Y50" s="510" t="s">
        <v>373</v>
      </c>
      <c r="Z50" s="510" t="s">
        <v>373</v>
      </c>
      <c r="AA50" s="510" t="s">
        <v>1503</v>
      </c>
    </row>
    <row r="51" spans="1:27" ht="19.899999999999999" customHeight="1" x14ac:dyDescent="0.2">
      <c r="A51" s="494" t="s">
        <v>1499</v>
      </c>
      <c r="B51" s="505" t="s">
        <v>1715</v>
      </c>
      <c r="C51" s="511" t="s">
        <v>23</v>
      </c>
      <c r="D51" s="506" t="s">
        <v>1716</v>
      </c>
      <c r="E51" s="507" t="s">
        <v>24</v>
      </c>
      <c r="F51" s="506">
        <v>30</v>
      </c>
      <c r="G51" s="507">
        <v>31.5</v>
      </c>
      <c r="H51" s="506">
        <v>167</v>
      </c>
      <c r="I51" s="506" t="s">
        <v>1717</v>
      </c>
      <c r="J51" s="507">
        <v>100154</v>
      </c>
      <c r="K51" s="507" t="s">
        <v>25</v>
      </c>
      <c r="L51" s="507">
        <v>33.31</v>
      </c>
      <c r="M51" s="509">
        <v>2.6869999999999998</v>
      </c>
      <c r="N51" s="509">
        <f t="shared" si="0"/>
        <v>89.503969999999995</v>
      </c>
      <c r="P51" s="524">
        <v>71.5</v>
      </c>
      <c r="Q51" s="510" t="s">
        <v>373</v>
      </c>
      <c r="R51" s="510" t="s">
        <v>373</v>
      </c>
      <c r="S51" s="507" t="s">
        <v>1718</v>
      </c>
      <c r="T51" s="507" t="s">
        <v>24</v>
      </c>
      <c r="U51" s="506">
        <v>167</v>
      </c>
      <c r="V51" s="506" t="s">
        <v>1717</v>
      </c>
      <c r="W51" s="524">
        <v>139.53</v>
      </c>
      <c r="X51" s="510" t="s">
        <v>373</v>
      </c>
      <c r="Y51" s="510" t="s">
        <v>373</v>
      </c>
      <c r="Z51" s="510" t="s">
        <v>373</v>
      </c>
      <c r="AA51" s="510" t="s">
        <v>1503</v>
      </c>
    </row>
    <row r="52" spans="1:27" ht="19.899999999999999" customHeight="1" x14ac:dyDescent="0.2">
      <c r="A52" s="494" t="s">
        <v>1499</v>
      </c>
      <c r="B52" s="511" t="s">
        <v>1719</v>
      </c>
      <c r="C52" s="511" t="s">
        <v>23</v>
      </c>
      <c r="D52" s="506" t="s">
        <v>1720</v>
      </c>
      <c r="E52" s="507" t="s">
        <v>24</v>
      </c>
      <c r="F52" s="506">
        <v>30</v>
      </c>
      <c r="G52" s="507">
        <v>31.56</v>
      </c>
      <c r="H52" s="506">
        <v>196</v>
      </c>
      <c r="I52" s="506" t="s">
        <v>1721</v>
      </c>
      <c r="J52" s="507">
        <v>100154</v>
      </c>
      <c r="K52" s="507" t="s">
        <v>25</v>
      </c>
      <c r="L52" s="507">
        <v>27.36</v>
      </c>
      <c r="M52" s="509">
        <v>2.6869999999999998</v>
      </c>
      <c r="N52" s="509">
        <f t="shared" si="0"/>
        <v>73.516319999999993</v>
      </c>
      <c r="P52" s="524">
        <v>30.43</v>
      </c>
      <c r="Q52" s="510" t="s">
        <v>373</v>
      </c>
      <c r="R52" s="510" t="s">
        <v>373</v>
      </c>
      <c r="S52" s="507" t="s">
        <v>1722</v>
      </c>
      <c r="T52" s="507" t="s">
        <v>24</v>
      </c>
      <c r="U52" s="506">
        <v>196</v>
      </c>
      <c r="V52" s="506" t="s">
        <v>1721</v>
      </c>
      <c r="W52" s="524">
        <v>81.27</v>
      </c>
      <c r="X52" s="510" t="s">
        <v>373</v>
      </c>
      <c r="Y52" s="510" t="s">
        <v>373</v>
      </c>
      <c r="Z52" s="510" t="s">
        <v>373</v>
      </c>
      <c r="AA52" s="510" t="s">
        <v>1503</v>
      </c>
    </row>
    <row r="53" spans="1:27" ht="19.899999999999999" customHeight="1" x14ac:dyDescent="0.2">
      <c r="A53" s="494" t="s">
        <v>1499</v>
      </c>
      <c r="B53" s="511" t="s">
        <v>1723</v>
      </c>
      <c r="C53" s="511" t="s">
        <v>23</v>
      </c>
      <c r="D53" s="506" t="s">
        <v>1724</v>
      </c>
      <c r="E53" s="507" t="s">
        <v>24</v>
      </c>
      <c r="F53" s="506">
        <v>11.25</v>
      </c>
      <c r="G53" s="507">
        <v>13.82</v>
      </c>
      <c r="H53" s="506">
        <v>36</v>
      </c>
      <c r="I53" s="506">
        <v>5</v>
      </c>
      <c r="J53" s="507">
        <v>100154</v>
      </c>
      <c r="K53" s="507" t="s">
        <v>25</v>
      </c>
      <c r="L53" s="507">
        <v>4.71</v>
      </c>
      <c r="M53" s="509">
        <v>2.6869999999999998</v>
      </c>
      <c r="N53" s="509">
        <f t="shared" si="0"/>
        <v>12.655769999999999</v>
      </c>
      <c r="P53" s="524">
        <v>47.72</v>
      </c>
      <c r="Q53" s="510" t="s">
        <v>373</v>
      </c>
      <c r="R53" s="510" t="s">
        <v>373</v>
      </c>
      <c r="S53" s="507" t="s">
        <v>373</v>
      </c>
      <c r="T53" s="507" t="s">
        <v>24</v>
      </c>
      <c r="U53" s="506">
        <v>36</v>
      </c>
      <c r="V53" s="506">
        <v>5</v>
      </c>
      <c r="W53" s="510" t="s">
        <v>373</v>
      </c>
      <c r="X53" s="510" t="s">
        <v>373</v>
      </c>
      <c r="Y53" s="510" t="s">
        <v>373</v>
      </c>
      <c r="Z53" s="510" t="s">
        <v>373</v>
      </c>
      <c r="AA53" s="510" t="s">
        <v>1503</v>
      </c>
    </row>
    <row r="54" spans="1:27" ht="19.899999999999999" customHeight="1" x14ac:dyDescent="0.2">
      <c r="A54" s="494" t="s">
        <v>1499</v>
      </c>
      <c r="B54" s="511" t="s">
        <v>1725</v>
      </c>
      <c r="C54" s="511" t="s">
        <v>23</v>
      </c>
      <c r="D54" s="506" t="s">
        <v>1724</v>
      </c>
      <c r="E54" s="507" t="s">
        <v>24</v>
      </c>
      <c r="F54" s="507">
        <v>11.25</v>
      </c>
      <c r="G54" s="507">
        <v>13.82</v>
      </c>
      <c r="H54" s="506">
        <v>36</v>
      </c>
      <c r="I54" s="506">
        <v>5</v>
      </c>
      <c r="J54" s="507">
        <v>110242</v>
      </c>
      <c r="K54" s="507" t="s">
        <v>1584</v>
      </c>
      <c r="L54" s="507">
        <v>3.37</v>
      </c>
      <c r="M54" s="509">
        <v>1.7956000000000001</v>
      </c>
      <c r="N54" s="509">
        <f t="shared" si="0"/>
        <v>6.0511720000000002</v>
      </c>
      <c r="P54" s="524">
        <f>P53-6.05</f>
        <v>41.67</v>
      </c>
      <c r="Q54" s="510" t="s">
        <v>373</v>
      </c>
      <c r="R54" s="510" t="s">
        <v>373</v>
      </c>
      <c r="S54" s="507" t="s">
        <v>373</v>
      </c>
      <c r="T54" s="507" t="s">
        <v>24</v>
      </c>
      <c r="U54" s="506">
        <v>36</v>
      </c>
      <c r="V54" s="506">
        <v>5</v>
      </c>
      <c r="W54" s="510" t="s">
        <v>373</v>
      </c>
      <c r="X54" s="510" t="s">
        <v>373</v>
      </c>
      <c r="Y54" s="510" t="s">
        <v>373</v>
      </c>
      <c r="Z54" s="510" t="s">
        <v>373</v>
      </c>
      <c r="AA54" s="510" t="s">
        <v>1503</v>
      </c>
    </row>
    <row r="55" spans="1:27" ht="19.899999999999999" customHeight="1" x14ac:dyDescent="0.2">
      <c r="A55" s="494" t="s">
        <v>1499</v>
      </c>
      <c r="B55" s="511" t="s">
        <v>1726</v>
      </c>
      <c r="C55" s="511" t="s">
        <v>1337</v>
      </c>
      <c r="D55" s="506" t="s">
        <v>1727</v>
      </c>
      <c r="E55" s="507" t="s">
        <v>24</v>
      </c>
      <c r="F55" s="506">
        <v>30</v>
      </c>
      <c r="G55" s="507">
        <v>31.5</v>
      </c>
      <c r="H55" s="506">
        <v>176</v>
      </c>
      <c r="I55" s="506">
        <v>2.72</v>
      </c>
      <c r="J55" s="507">
        <v>100193</v>
      </c>
      <c r="K55" s="507" t="s">
        <v>1728</v>
      </c>
      <c r="L55" s="508">
        <v>22.94</v>
      </c>
      <c r="M55" s="509">
        <v>1.4477</v>
      </c>
      <c r="N55" s="509">
        <f t="shared" si="0"/>
        <v>33.210238000000004</v>
      </c>
      <c r="P55" s="524">
        <v>33.14</v>
      </c>
      <c r="Q55" s="510" t="s">
        <v>373</v>
      </c>
      <c r="R55" s="510" t="s">
        <v>373</v>
      </c>
      <c r="S55" s="507" t="s">
        <v>1729</v>
      </c>
      <c r="T55" s="507" t="s">
        <v>24</v>
      </c>
      <c r="U55" s="506">
        <v>176</v>
      </c>
      <c r="V55" s="506">
        <v>2.72</v>
      </c>
      <c r="W55" s="524">
        <v>69.959999999999994</v>
      </c>
      <c r="X55" s="510" t="s">
        <v>373</v>
      </c>
      <c r="Y55" s="510" t="s">
        <v>373</v>
      </c>
      <c r="Z55" s="510" t="s">
        <v>373</v>
      </c>
      <c r="AA55" s="510" t="s">
        <v>1503</v>
      </c>
    </row>
    <row r="56" spans="1:27" ht="19.899999999999999" customHeight="1" x14ac:dyDescent="0.2">
      <c r="A56" s="494" t="s">
        <v>1499</v>
      </c>
      <c r="B56" s="505" t="s">
        <v>1730</v>
      </c>
      <c r="C56" s="511" t="s">
        <v>1337</v>
      </c>
      <c r="D56" s="506" t="s">
        <v>1731</v>
      </c>
      <c r="E56" s="507" t="s">
        <v>24</v>
      </c>
      <c r="F56" s="506">
        <v>30</v>
      </c>
      <c r="G56" s="507">
        <v>31.3</v>
      </c>
      <c r="H56" s="506">
        <v>151</v>
      </c>
      <c r="I56" s="506" t="s">
        <v>1601</v>
      </c>
      <c r="J56" s="507">
        <v>100193</v>
      </c>
      <c r="K56" s="507" t="s">
        <v>1728</v>
      </c>
      <c r="L56" s="508">
        <v>16.71</v>
      </c>
      <c r="M56" s="509">
        <v>1.4477</v>
      </c>
      <c r="N56" s="509">
        <f t="shared" si="0"/>
        <v>24.191067</v>
      </c>
      <c r="P56" s="524">
        <v>27.18</v>
      </c>
      <c r="Q56" s="510" t="s">
        <v>373</v>
      </c>
      <c r="R56" s="510" t="s">
        <v>373</v>
      </c>
      <c r="S56" s="507" t="s">
        <v>1732</v>
      </c>
      <c r="T56" s="507" t="s">
        <v>24</v>
      </c>
      <c r="U56" s="506">
        <v>151</v>
      </c>
      <c r="V56" s="506" t="s">
        <v>1601</v>
      </c>
      <c r="W56" s="524">
        <v>60.71</v>
      </c>
      <c r="X56" s="510" t="s">
        <v>373</v>
      </c>
      <c r="Y56" s="510" t="s">
        <v>373</v>
      </c>
      <c r="Z56" s="510" t="s">
        <v>373</v>
      </c>
      <c r="AA56" s="510" t="s">
        <v>1503</v>
      </c>
    </row>
    <row r="57" spans="1:27" ht="19.899999999999999" customHeight="1" x14ac:dyDescent="0.2">
      <c r="A57" s="494" t="s">
        <v>1499</v>
      </c>
      <c r="B57" s="511" t="s">
        <v>1733</v>
      </c>
      <c r="C57" s="511" t="s">
        <v>1337</v>
      </c>
      <c r="D57" s="506" t="s">
        <v>1734</v>
      </c>
      <c r="E57" s="507" t="s">
        <v>24</v>
      </c>
      <c r="F57" s="506">
        <v>30</v>
      </c>
      <c r="G57" s="507">
        <v>31.3</v>
      </c>
      <c r="H57" s="506">
        <v>139</v>
      </c>
      <c r="I57" s="506" t="s">
        <v>1735</v>
      </c>
      <c r="J57" s="507">
        <v>100193</v>
      </c>
      <c r="K57" s="507" t="s">
        <v>1728</v>
      </c>
      <c r="L57" s="508">
        <v>20</v>
      </c>
      <c r="M57" s="509">
        <v>1.4477</v>
      </c>
      <c r="N57" s="509">
        <f t="shared" si="0"/>
        <v>28.954000000000001</v>
      </c>
      <c r="P57" s="524">
        <v>30.37</v>
      </c>
      <c r="Q57" s="510" t="s">
        <v>373</v>
      </c>
      <c r="R57" s="510" t="s">
        <v>373</v>
      </c>
      <c r="S57" s="507" t="s">
        <v>1736</v>
      </c>
      <c r="T57" s="507" t="s">
        <v>24</v>
      </c>
      <c r="U57" s="506">
        <v>139</v>
      </c>
      <c r="V57" s="506" t="s">
        <v>1735</v>
      </c>
      <c r="W57" s="524">
        <v>60.34</v>
      </c>
      <c r="X57" s="510" t="s">
        <v>373</v>
      </c>
      <c r="Y57" s="510" t="s">
        <v>373</v>
      </c>
      <c r="Z57" s="510" t="s">
        <v>373</v>
      </c>
      <c r="AA57" s="510" t="s">
        <v>1503</v>
      </c>
    </row>
    <row r="58" spans="1:27" ht="19.899999999999999" customHeight="1" x14ac:dyDescent="0.2">
      <c r="A58" s="494" t="s">
        <v>1499</v>
      </c>
      <c r="B58" s="505" t="s">
        <v>1737</v>
      </c>
      <c r="C58" s="511" t="s">
        <v>1337</v>
      </c>
      <c r="D58" s="506" t="s">
        <v>1738</v>
      </c>
      <c r="E58" s="507" t="s">
        <v>24</v>
      </c>
      <c r="F58" s="506">
        <v>30</v>
      </c>
      <c r="G58" s="507">
        <v>31.3</v>
      </c>
      <c r="H58" s="506">
        <v>121</v>
      </c>
      <c r="I58" s="506" t="s">
        <v>1739</v>
      </c>
      <c r="J58" s="507">
        <v>100193</v>
      </c>
      <c r="K58" s="507" t="s">
        <v>1728</v>
      </c>
      <c r="L58" s="508">
        <v>10.66</v>
      </c>
      <c r="M58" s="509">
        <v>1.4477</v>
      </c>
      <c r="N58" s="509">
        <f t="shared" si="0"/>
        <v>15.432482</v>
      </c>
      <c r="P58" s="524">
        <v>32.68</v>
      </c>
      <c r="Q58" s="510" t="s">
        <v>373</v>
      </c>
      <c r="R58" s="510" t="s">
        <v>373</v>
      </c>
      <c r="S58" s="507" t="s">
        <v>1740</v>
      </c>
      <c r="T58" s="507" t="s">
        <v>24</v>
      </c>
      <c r="U58" s="506">
        <v>121</v>
      </c>
      <c r="V58" s="506" t="s">
        <v>1739</v>
      </c>
      <c r="W58" s="524">
        <v>47.53</v>
      </c>
      <c r="X58" s="510" t="s">
        <v>373</v>
      </c>
      <c r="Y58" s="510" t="s">
        <v>373</v>
      </c>
      <c r="Z58" s="510" t="s">
        <v>373</v>
      </c>
      <c r="AA58" s="510" t="s">
        <v>1503</v>
      </c>
    </row>
    <row r="59" spans="1:27" ht="19.899999999999999" customHeight="1" x14ac:dyDescent="0.2">
      <c r="A59" s="494" t="s">
        <v>1499</v>
      </c>
      <c r="B59" s="511" t="s">
        <v>1741</v>
      </c>
      <c r="C59" s="511" t="s">
        <v>1337</v>
      </c>
      <c r="D59" s="506" t="s">
        <v>1742</v>
      </c>
      <c r="E59" s="507" t="s">
        <v>24</v>
      </c>
      <c r="F59" s="506">
        <v>30</v>
      </c>
      <c r="G59" s="507">
        <v>31.3</v>
      </c>
      <c r="H59" s="506">
        <v>81</v>
      </c>
      <c r="I59" s="506" t="s">
        <v>1743</v>
      </c>
      <c r="J59" s="507">
        <v>100193</v>
      </c>
      <c r="K59" s="507" t="s">
        <v>1728</v>
      </c>
      <c r="L59" s="508">
        <v>14.31</v>
      </c>
      <c r="M59" s="509">
        <v>1.4477</v>
      </c>
      <c r="N59" s="509">
        <f t="shared" si="0"/>
        <v>20.716587000000001</v>
      </c>
      <c r="P59" s="524">
        <v>29.2</v>
      </c>
      <c r="Q59" s="510" t="s">
        <v>373</v>
      </c>
      <c r="R59" s="510" t="s">
        <v>373</v>
      </c>
      <c r="S59" s="507" t="s">
        <v>1744</v>
      </c>
      <c r="T59" s="507" t="s">
        <v>24</v>
      </c>
      <c r="U59" s="506">
        <v>81</v>
      </c>
      <c r="V59" s="506" t="s">
        <v>1743</v>
      </c>
      <c r="W59" s="524">
        <v>58.07</v>
      </c>
      <c r="X59" s="510" t="s">
        <v>373</v>
      </c>
      <c r="Y59" s="510" t="s">
        <v>373</v>
      </c>
      <c r="Z59" s="510" t="s">
        <v>373</v>
      </c>
      <c r="AA59" s="510" t="s">
        <v>1503</v>
      </c>
    </row>
    <row r="60" spans="1:27" ht="19.899999999999999" customHeight="1" x14ac:dyDescent="0.2">
      <c r="A60" s="494" t="s">
        <v>1499</v>
      </c>
      <c r="B60" s="505" t="s">
        <v>1745</v>
      </c>
      <c r="C60" s="511" t="s">
        <v>1337</v>
      </c>
      <c r="D60" s="506" t="s">
        <v>1746</v>
      </c>
      <c r="E60" s="507" t="s">
        <v>24</v>
      </c>
      <c r="F60" s="506">
        <v>30</v>
      </c>
      <c r="G60" s="507">
        <v>31.5</v>
      </c>
      <c r="H60" s="506">
        <v>366</v>
      </c>
      <c r="I60" s="506" t="s">
        <v>1747</v>
      </c>
      <c r="J60" s="507">
        <v>100193</v>
      </c>
      <c r="K60" s="507" t="s">
        <v>1728</v>
      </c>
      <c r="L60" s="508">
        <v>24.34</v>
      </c>
      <c r="M60" s="509">
        <v>1.4477</v>
      </c>
      <c r="N60" s="509">
        <f t="shared" si="0"/>
        <v>35.237017999999999</v>
      </c>
      <c r="P60" s="524">
        <v>31.09</v>
      </c>
      <c r="Q60" s="510" t="s">
        <v>373</v>
      </c>
      <c r="R60" s="510" t="s">
        <v>373</v>
      </c>
      <c r="S60" s="507" t="s">
        <v>1748</v>
      </c>
      <c r="T60" s="507" t="s">
        <v>24</v>
      </c>
      <c r="U60" s="506">
        <v>366</v>
      </c>
      <c r="V60" s="506" t="s">
        <v>1747</v>
      </c>
      <c r="W60" s="524">
        <v>69.73</v>
      </c>
      <c r="X60" s="510" t="s">
        <v>373</v>
      </c>
      <c r="Y60" s="510" t="s">
        <v>373</v>
      </c>
      <c r="Z60" s="510" t="s">
        <v>373</v>
      </c>
      <c r="AA60" s="510" t="s">
        <v>1503</v>
      </c>
    </row>
    <row r="61" spans="1:27" ht="19.899999999999999" customHeight="1" x14ac:dyDescent="0.2">
      <c r="A61" s="494" t="s">
        <v>1499</v>
      </c>
      <c r="B61" s="511" t="s">
        <v>1749</v>
      </c>
      <c r="C61" s="511" t="s">
        <v>1337</v>
      </c>
      <c r="D61" s="506" t="s">
        <v>1750</v>
      </c>
      <c r="E61" s="507" t="s">
        <v>24</v>
      </c>
      <c r="F61" s="506">
        <v>30</v>
      </c>
      <c r="G61" s="507">
        <v>31.5</v>
      </c>
      <c r="H61" s="506">
        <v>384</v>
      </c>
      <c r="I61" s="506" t="s">
        <v>1564</v>
      </c>
      <c r="J61" s="507">
        <v>100193</v>
      </c>
      <c r="K61" s="507" t="s">
        <v>1728</v>
      </c>
      <c r="L61" s="508">
        <v>35.64</v>
      </c>
      <c r="M61" s="509">
        <v>1.4477</v>
      </c>
      <c r="N61" s="509">
        <f t="shared" si="0"/>
        <v>51.596027999999997</v>
      </c>
      <c r="P61" s="524">
        <v>27.85</v>
      </c>
      <c r="Q61" s="510" t="s">
        <v>373</v>
      </c>
      <c r="R61" s="510" t="s">
        <v>373</v>
      </c>
      <c r="S61" s="507" t="s">
        <v>1751</v>
      </c>
      <c r="T61" s="507" t="s">
        <v>24</v>
      </c>
      <c r="U61" s="506">
        <v>384</v>
      </c>
      <c r="V61" s="506" t="s">
        <v>1564</v>
      </c>
      <c r="W61" s="524">
        <v>76.09</v>
      </c>
      <c r="X61" s="510" t="s">
        <v>373</v>
      </c>
      <c r="Y61" s="510" t="s">
        <v>373</v>
      </c>
      <c r="Z61" s="510" t="s">
        <v>373</v>
      </c>
      <c r="AA61" s="510" t="s">
        <v>1503</v>
      </c>
    </row>
    <row r="62" spans="1:27" ht="19.899999999999999" customHeight="1" x14ac:dyDescent="0.2">
      <c r="A62" s="494" t="s">
        <v>1499</v>
      </c>
      <c r="B62" s="505" t="s">
        <v>1752</v>
      </c>
      <c r="C62" s="511" t="s">
        <v>1337</v>
      </c>
      <c r="D62" s="506" t="s">
        <v>1753</v>
      </c>
      <c r="E62" s="507" t="s">
        <v>24</v>
      </c>
      <c r="F62" s="506">
        <v>30</v>
      </c>
      <c r="G62" s="507">
        <v>31.5</v>
      </c>
      <c r="H62" s="506">
        <v>360</v>
      </c>
      <c r="I62" s="506" t="s">
        <v>1754</v>
      </c>
      <c r="J62" s="507">
        <v>100193</v>
      </c>
      <c r="K62" s="507" t="s">
        <v>1728</v>
      </c>
      <c r="L62" s="508">
        <v>26.69</v>
      </c>
      <c r="M62" s="509">
        <v>1.4477</v>
      </c>
      <c r="N62" s="509">
        <f t="shared" si="0"/>
        <v>38.639113000000002</v>
      </c>
      <c r="P62" s="524">
        <v>36.36</v>
      </c>
      <c r="Q62" s="510" t="s">
        <v>373</v>
      </c>
      <c r="R62" s="510" t="s">
        <v>373</v>
      </c>
      <c r="S62" s="507" t="s">
        <v>1755</v>
      </c>
      <c r="T62" s="507" t="s">
        <v>24</v>
      </c>
      <c r="U62" s="506">
        <v>360</v>
      </c>
      <c r="V62" s="506" t="s">
        <v>1754</v>
      </c>
      <c r="W62" s="524">
        <v>68.5</v>
      </c>
      <c r="X62" s="510" t="s">
        <v>373</v>
      </c>
      <c r="Y62" s="510" t="s">
        <v>373</v>
      </c>
      <c r="Z62" s="510" t="s">
        <v>373</v>
      </c>
      <c r="AA62" s="510" t="s">
        <v>1503</v>
      </c>
    </row>
    <row r="63" spans="1:27" ht="19.899999999999999" customHeight="1" x14ac:dyDescent="0.2">
      <c r="A63" s="494" t="s">
        <v>1499</v>
      </c>
      <c r="B63" s="511" t="s">
        <v>1756</v>
      </c>
      <c r="C63" s="511" t="s">
        <v>1337</v>
      </c>
      <c r="D63" s="506" t="s">
        <v>1757</v>
      </c>
      <c r="E63" s="507" t="s">
        <v>24</v>
      </c>
      <c r="F63" s="506">
        <v>30</v>
      </c>
      <c r="G63" s="507">
        <v>31.5</v>
      </c>
      <c r="H63" s="506">
        <v>352</v>
      </c>
      <c r="I63" s="506">
        <v>1.36</v>
      </c>
      <c r="J63" s="507">
        <v>100193</v>
      </c>
      <c r="K63" s="507" t="s">
        <v>1728</v>
      </c>
      <c r="L63" s="508">
        <v>27.09</v>
      </c>
      <c r="M63" s="509">
        <v>1.4477</v>
      </c>
      <c r="N63" s="509">
        <f t="shared" si="0"/>
        <v>39.218192999999999</v>
      </c>
      <c r="P63" s="524">
        <v>38.08</v>
      </c>
      <c r="Q63" s="510" t="s">
        <v>373</v>
      </c>
      <c r="R63" s="510" t="s">
        <v>373</v>
      </c>
      <c r="S63" s="507" t="s">
        <v>1758</v>
      </c>
      <c r="T63" s="507" t="s">
        <v>24</v>
      </c>
      <c r="U63" s="506">
        <v>352</v>
      </c>
      <c r="V63" s="506">
        <v>1.36</v>
      </c>
      <c r="W63" s="524">
        <v>70</v>
      </c>
      <c r="X63" s="510" t="s">
        <v>373</v>
      </c>
      <c r="Y63" s="510" t="s">
        <v>373</v>
      </c>
      <c r="Z63" s="510" t="s">
        <v>373</v>
      </c>
      <c r="AA63" s="510" t="s">
        <v>1503</v>
      </c>
    </row>
    <row r="64" spans="1:27" ht="19.899999999999999" customHeight="1" x14ac:dyDescent="0.2">
      <c r="A64" s="494" t="s">
        <v>1499</v>
      </c>
      <c r="B64" s="505" t="s">
        <v>1759</v>
      </c>
      <c r="C64" s="511" t="s">
        <v>1337</v>
      </c>
      <c r="D64" s="506" t="s">
        <v>1760</v>
      </c>
      <c r="E64" s="507" t="s">
        <v>24</v>
      </c>
      <c r="F64" s="506">
        <v>30</v>
      </c>
      <c r="G64" s="507">
        <v>31.5</v>
      </c>
      <c r="H64" s="506">
        <v>360</v>
      </c>
      <c r="I64" s="506" t="s">
        <v>1754</v>
      </c>
      <c r="J64" s="507">
        <v>100193</v>
      </c>
      <c r="K64" s="507" t="s">
        <v>1728</v>
      </c>
      <c r="L64" s="508">
        <v>26.11</v>
      </c>
      <c r="M64" s="509">
        <v>1.4477</v>
      </c>
      <c r="N64" s="509">
        <f t="shared" si="0"/>
        <v>37.799447000000001</v>
      </c>
      <c r="P64" s="524">
        <v>37.119999999999997</v>
      </c>
      <c r="Q64" s="510" t="s">
        <v>373</v>
      </c>
      <c r="R64" s="510" t="s">
        <v>373</v>
      </c>
      <c r="S64" s="507" t="s">
        <v>1761</v>
      </c>
      <c r="T64" s="507" t="s">
        <v>24</v>
      </c>
      <c r="U64" s="506">
        <v>360</v>
      </c>
      <c r="V64" s="506" t="s">
        <v>1754</v>
      </c>
      <c r="W64" s="524">
        <v>70.37</v>
      </c>
      <c r="X64" s="510" t="s">
        <v>373</v>
      </c>
      <c r="Y64" s="510" t="s">
        <v>373</v>
      </c>
      <c r="Z64" s="510" t="s">
        <v>373</v>
      </c>
      <c r="AA64" s="510" t="s">
        <v>1503</v>
      </c>
    </row>
    <row r="65" spans="1:27" ht="19.899999999999999" customHeight="1" x14ac:dyDescent="0.2">
      <c r="A65" s="494" t="s">
        <v>1499</v>
      </c>
      <c r="B65" s="511" t="s">
        <v>1762</v>
      </c>
      <c r="C65" s="511" t="s">
        <v>1337</v>
      </c>
      <c r="D65" s="506" t="s">
        <v>1763</v>
      </c>
      <c r="E65" s="507" t="s">
        <v>24</v>
      </c>
      <c r="F65" s="506">
        <v>29.4</v>
      </c>
      <c r="G65" s="507">
        <v>30.5</v>
      </c>
      <c r="H65" s="506">
        <v>168</v>
      </c>
      <c r="I65" s="506" t="s">
        <v>1567</v>
      </c>
      <c r="J65" s="507">
        <v>100193</v>
      </c>
      <c r="K65" s="507" t="s">
        <v>1728</v>
      </c>
      <c r="L65" s="508">
        <v>24.22</v>
      </c>
      <c r="M65" s="509">
        <v>1.4477</v>
      </c>
      <c r="N65" s="509">
        <f t="shared" si="0"/>
        <v>35.063293999999999</v>
      </c>
      <c r="P65" s="524">
        <v>42.6</v>
      </c>
      <c r="Q65" s="510" t="s">
        <v>373</v>
      </c>
      <c r="R65" s="510" t="s">
        <v>373</v>
      </c>
      <c r="S65" s="507" t="s">
        <v>1764</v>
      </c>
      <c r="T65" s="507" t="s">
        <v>24</v>
      </c>
      <c r="U65" s="506">
        <v>168</v>
      </c>
      <c r="V65" s="506" t="s">
        <v>1567</v>
      </c>
      <c r="W65" s="524">
        <v>85.84</v>
      </c>
      <c r="X65" s="510" t="s">
        <v>373</v>
      </c>
      <c r="Y65" s="510" t="s">
        <v>373</v>
      </c>
      <c r="Z65" s="510" t="s">
        <v>373</v>
      </c>
      <c r="AA65" s="510" t="s">
        <v>1503</v>
      </c>
    </row>
    <row r="66" spans="1:27" ht="19.899999999999999" customHeight="1" x14ac:dyDescent="0.2">
      <c r="A66" s="494" t="s">
        <v>1499</v>
      </c>
      <c r="B66" s="505" t="s">
        <v>1765</v>
      </c>
      <c r="C66" s="511" t="s">
        <v>1337</v>
      </c>
      <c r="D66" s="506" t="s">
        <v>1766</v>
      </c>
      <c r="E66" s="507" t="s">
        <v>24</v>
      </c>
      <c r="F66" s="506">
        <v>28.89</v>
      </c>
      <c r="G66" s="507">
        <v>30.89</v>
      </c>
      <c r="H66" s="506">
        <v>137</v>
      </c>
      <c r="I66" s="506" t="s">
        <v>1710</v>
      </c>
      <c r="J66" s="507">
        <v>100193</v>
      </c>
      <c r="K66" s="507" t="s">
        <v>1728</v>
      </c>
      <c r="L66" s="508">
        <v>19.100000000000001</v>
      </c>
      <c r="M66" s="509">
        <v>1.4477</v>
      </c>
      <c r="N66" s="509">
        <f t="shared" si="0"/>
        <v>27.651070000000001</v>
      </c>
      <c r="P66" s="524">
        <v>43.34</v>
      </c>
      <c r="Q66" s="510" t="s">
        <v>373</v>
      </c>
      <c r="R66" s="510" t="s">
        <v>373</v>
      </c>
      <c r="S66" s="507" t="s">
        <v>1767</v>
      </c>
      <c r="T66" s="507" t="s">
        <v>24</v>
      </c>
      <c r="U66" s="506">
        <v>137</v>
      </c>
      <c r="V66" s="506" t="s">
        <v>1710</v>
      </c>
      <c r="W66" s="524">
        <v>81.48</v>
      </c>
      <c r="X66" s="510" t="s">
        <v>373</v>
      </c>
      <c r="Y66" s="510" t="s">
        <v>373</v>
      </c>
      <c r="Z66" s="510" t="s">
        <v>373</v>
      </c>
      <c r="AA66" s="510" t="s">
        <v>1503</v>
      </c>
    </row>
    <row r="67" spans="1:27" ht="19.899999999999999" customHeight="1" x14ac:dyDescent="0.2">
      <c r="A67" s="494" t="s">
        <v>1499</v>
      </c>
      <c r="B67" s="505" t="s">
        <v>1768</v>
      </c>
      <c r="C67" s="505" t="s">
        <v>1769</v>
      </c>
      <c r="D67" s="506" t="s">
        <v>373</v>
      </c>
      <c r="E67" s="507" t="s">
        <v>24</v>
      </c>
      <c r="F67" s="506" t="s">
        <v>373</v>
      </c>
      <c r="G67" s="507" t="s">
        <v>373</v>
      </c>
      <c r="H67" s="506" t="s">
        <v>373</v>
      </c>
      <c r="I67" s="506" t="s">
        <v>373</v>
      </c>
      <c r="J67" s="507" t="s">
        <v>1769</v>
      </c>
      <c r="K67" s="507" t="s">
        <v>1769</v>
      </c>
      <c r="L67" s="507" t="s">
        <v>373</v>
      </c>
      <c r="M67" s="509" t="s">
        <v>373</v>
      </c>
      <c r="N67" s="509" t="s">
        <v>373</v>
      </c>
      <c r="P67" s="510" t="s">
        <v>373</v>
      </c>
      <c r="Q67" s="510" t="s">
        <v>373</v>
      </c>
      <c r="R67" s="510" t="s">
        <v>373</v>
      </c>
      <c r="S67" s="506">
        <v>5115</v>
      </c>
      <c r="T67" s="507" t="s">
        <v>24</v>
      </c>
      <c r="U67" s="506">
        <v>216</v>
      </c>
      <c r="V67" s="506" t="s">
        <v>1770</v>
      </c>
      <c r="W67" s="524">
        <v>47.69</v>
      </c>
      <c r="X67" s="510" t="s">
        <v>373</v>
      </c>
      <c r="Y67" s="510" t="s">
        <v>373</v>
      </c>
      <c r="Z67" s="510" t="s">
        <v>373</v>
      </c>
      <c r="AA67" s="510" t="s">
        <v>1503</v>
      </c>
    </row>
    <row r="68" spans="1:27" ht="19.899999999999999" customHeight="1" x14ac:dyDescent="0.2">
      <c r="A68" s="494" t="s">
        <v>1499</v>
      </c>
      <c r="B68" s="505" t="s">
        <v>1771</v>
      </c>
      <c r="C68" s="505" t="s">
        <v>1769</v>
      </c>
      <c r="D68" s="506" t="s">
        <v>373</v>
      </c>
      <c r="E68" s="507" t="s">
        <v>24</v>
      </c>
      <c r="F68" s="506" t="s">
        <v>373</v>
      </c>
      <c r="G68" s="507" t="s">
        <v>373</v>
      </c>
      <c r="H68" s="506" t="s">
        <v>373</v>
      </c>
      <c r="I68" s="506" t="s">
        <v>373</v>
      </c>
      <c r="J68" s="507" t="s">
        <v>1769</v>
      </c>
      <c r="K68" s="507" t="s">
        <v>1769</v>
      </c>
      <c r="L68" s="507" t="s">
        <v>373</v>
      </c>
      <c r="M68" s="509" t="s">
        <v>373</v>
      </c>
      <c r="N68" s="509" t="s">
        <v>373</v>
      </c>
      <c r="P68" s="510" t="s">
        <v>373</v>
      </c>
      <c r="Q68" s="510" t="s">
        <v>373</v>
      </c>
      <c r="R68" s="510" t="s">
        <v>373</v>
      </c>
      <c r="S68" s="506" t="s">
        <v>1772</v>
      </c>
      <c r="T68" s="507" t="s">
        <v>24</v>
      </c>
      <c r="U68" s="506">
        <v>302</v>
      </c>
      <c r="V68" s="506" t="s">
        <v>1773</v>
      </c>
      <c r="W68" s="524">
        <v>41.47</v>
      </c>
      <c r="X68" s="510" t="s">
        <v>373</v>
      </c>
      <c r="Y68" s="510" t="s">
        <v>373</v>
      </c>
      <c r="Z68" s="510" t="s">
        <v>373</v>
      </c>
      <c r="AA68" s="510" t="s">
        <v>1503</v>
      </c>
    </row>
    <row r="69" spans="1:27" ht="19.899999999999999" customHeight="1" x14ac:dyDescent="0.2">
      <c r="A69" s="494" t="s">
        <v>1499</v>
      </c>
      <c r="B69" s="505" t="s">
        <v>1774</v>
      </c>
      <c r="C69" s="505" t="s">
        <v>1769</v>
      </c>
      <c r="D69" s="506" t="s">
        <v>373</v>
      </c>
      <c r="E69" s="507" t="s">
        <v>24</v>
      </c>
      <c r="F69" s="506" t="s">
        <v>373</v>
      </c>
      <c r="G69" s="507" t="s">
        <v>373</v>
      </c>
      <c r="H69" s="506" t="s">
        <v>373</v>
      </c>
      <c r="I69" s="506" t="s">
        <v>373</v>
      </c>
      <c r="J69" s="507" t="s">
        <v>1769</v>
      </c>
      <c r="K69" s="507" t="s">
        <v>1769</v>
      </c>
      <c r="L69" s="507" t="s">
        <v>373</v>
      </c>
      <c r="M69" s="509" t="s">
        <v>373</v>
      </c>
      <c r="N69" s="509" t="s">
        <v>373</v>
      </c>
      <c r="P69" s="510" t="s">
        <v>373</v>
      </c>
      <c r="Q69" s="510" t="s">
        <v>373</v>
      </c>
      <c r="R69" s="510" t="s">
        <v>373</v>
      </c>
      <c r="S69" s="506">
        <v>5911</v>
      </c>
      <c r="T69" s="507" t="s">
        <v>24</v>
      </c>
      <c r="U69" s="506">
        <v>140</v>
      </c>
      <c r="V69" s="506" t="s">
        <v>1775</v>
      </c>
      <c r="W69" s="524">
        <v>37.049999999999997</v>
      </c>
      <c r="X69" s="510" t="s">
        <v>373</v>
      </c>
      <c r="Y69" s="510" t="s">
        <v>373</v>
      </c>
      <c r="Z69" s="510" t="s">
        <v>373</v>
      </c>
      <c r="AA69" s="510" t="s">
        <v>1503</v>
      </c>
    </row>
    <row r="70" spans="1:27" ht="19.899999999999999" customHeight="1" x14ac:dyDescent="0.2">
      <c r="A70" s="494" t="s">
        <v>1499</v>
      </c>
      <c r="B70" s="505" t="s">
        <v>1776</v>
      </c>
      <c r="C70" s="505" t="s">
        <v>1769</v>
      </c>
      <c r="D70" s="506" t="s">
        <v>373</v>
      </c>
      <c r="E70" s="507" t="s">
        <v>24</v>
      </c>
      <c r="F70" s="506" t="s">
        <v>373</v>
      </c>
      <c r="G70" s="507" t="s">
        <v>373</v>
      </c>
      <c r="H70" s="506" t="s">
        <v>373</v>
      </c>
      <c r="I70" s="506" t="s">
        <v>373</v>
      </c>
      <c r="J70" s="507" t="s">
        <v>1769</v>
      </c>
      <c r="K70" s="507" t="s">
        <v>1769</v>
      </c>
      <c r="L70" s="507" t="s">
        <v>373</v>
      </c>
      <c r="M70" s="509" t="s">
        <v>373</v>
      </c>
      <c r="N70" s="509" t="s">
        <v>373</v>
      </c>
      <c r="P70" s="510" t="s">
        <v>373</v>
      </c>
      <c r="Q70" s="510" t="s">
        <v>373</v>
      </c>
      <c r="R70" s="510" t="s">
        <v>373</v>
      </c>
      <c r="S70" s="506">
        <v>5991</v>
      </c>
      <c r="T70" s="507" t="s">
        <v>24</v>
      </c>
      <c r="U70" s="506">
        <v>30</v>
      </c>
      <c r="V70" s="506" t="s">
        <v>1520</v>
      </c>
      <c r="W70" s="524">
        <v>25.33</v>
      </c>
      <c r="X70" s="510" t="s">
        <v>373</v>
      </c>
      <c r="Y70" s="510" t="s">
        <v>373</v>
      </c>
      <c r="Z70" s="510" t="s">
        <v>373</v>
      </c>
      <c r="AA70" s="510" t="s">
        <v>1503</v>
      </c>
    </row>
    <row r="71" spans="1:27" ht="19.899999999999999" customHeight="1" x14ac:dyDescent="0.2">
      <c r="A71" s="494" t="s">
        <v>1499</v>
      </c>
      <c r="B71" s="505" t="s">
        <v>1777</v>
      </c>
      <c r="C71" s="505" t="s">
        <v>1769</v>
      </c>
      <c r="D71" s="506" t="s">
        <v>373</v>
      </c>
      <c r="E71" s="507" t="s">
        <v>24</v>
      </c>
      <c r="F71" s="506" t="s">
        <v>373</v>
      </c>
      <c r="G71" s="507" t="s">
        <v>373</v>
      </c>
      <c r="H71" s="506" t="s">
        <v>373</v>
      </c>
      <c r="I71" s="506" t="s">
        <v>373</v>
      </c>
      <c r="J71" s="507" t="s">
        <v>1769</v>
      </c>
      <c r="K71" s="507" t="s">
        <v>1769</v>
      </c>
      <c r="L71" s="507" t="s">
        <v>373</v>
      </c>
      <c r="M71" s="509" t="s">
        <v>373</v>
      </c>
      <c r="N71" s="509" t="s">
        <v>373</v>
      </c>
      <c r="P71" s="510" t="s">
        <v>373</v>
      </c>
      <c r="Q71" s="510" t="s">
        <v>373</v>
      </c>
      <c r="R71" s="510" t="s">
        <v>373</v>
      </c>
      <c r="S71" s="506">
        <v>73480</v>
      </c>
      <c r="T71" s="507" t="s">
        <v>24</v>
      </c>
      <c r="U71" s="506">
        <v>480</v>
      </c>
      <c r="V71" s="506" t="s">
        <v>1562</v>
      </c>
      <c r="W71" s="524">
        <v>62.79</v>
      </c>
      <c r="X71" s="510" t="s">
        <v>373</v>
      </c>
      <c r="Y71" s="510" t="s">
        <v>373</v>
      </c>
      <c r="Z71" s="510" t="s">
        <v>373</v>
      </c>
      <c r="AA71" s="510" t="s">
        <v>1503</v>
      </c>
    </row>
    <row r="72" spans="1:27" ht="19.899999999999999" customHeight="1" x14ac:dyDescent="0.2">
      <c r="A72" s="494" t="s">
        <v>1499</v>
      </c>
      <c r="B72" s="505" t="s">
        <v>1778</v>
      </c>
      <c r="C72" s="505" t="s">
        <v>1769</v>
      </c>
      <c r="D72" s="506" t="s">
        <v>373</v>
      </c>
      <c r="E72" s="507" t="s">
        <v>24</v>
      </c>
      <c r="F72" s="506" t="s">
        <v>373</v>
      </c>
      <c r="G72" s="507" t="s">
        <v>373</v>
      </c>
      <c r="H72" s="506" t="s">
        <v>373</v>
      </c>
      <c r="I72" s="506" t="s">
        <v>373</v>
      </c>
      <c r="J72" s="507" t="s">
        <v>1769</v>
      </c>
      <c r="K72" s="507" t="s">
        <v>1769</v>
      </c>
      <c r="L72" s="507" t="s">
        <v>373</v>
      </c>
      <c r="M72" s="509" t="s">
        <v>373</v>
      </c>
      <c r="N72" s="509" t="s">
        <v>373</v>
      </c>
      <c r="P72" s="510" t="s">
        <v>373</v>
      </c>
      <c r="Q72" s="510" t="s">
        <v>373</v>
      </c>
      <c r="R72" s="510" t="s">
        <v>373</v>
      </c>
      <c r="S72" s="506">
        <v>73450</v>
      </c>
      <c r="T72" s="507" t="s">
        <v>24</v>
      </c>
      <c r="U72" s="506">
        <v>480</v>
      </c>
      <c r="V72" s="506" t="s">
        <v>1562</v>
      </c>
      <c r="W72" s="524">
        <v>51.87</v>
      </c>
      <c r="X72" s="510" t="s">
        <v>373</v>
      </c>
      <c r="Y72" s="510" t="s">
        <v>373</v>
      </c>
      <c r="Z72" s="510" t="s">
        <v>373</v>
      </c>
      <c r="AA72" s="510" t="s">
        <v>1503</v>
      </c>
    </row>
    <row r="73" spans="1:27" ht="19.899999999999999" customHeight="1" x14ac:dyDescent="0.2">
      <c r="A73" s="494" t="s">
        <v>1499</v>
      </c>
      <c r="B73" s="505" t="s">
        <v>1779</v>
      </c>
      <c r="C73" s="505" t="s">
        <v>1769</v>
      </c>
      <c r="D73" s="506" t="s">
        <v>373</v>
      </c>
      <c r="E73" s="507" t="s">
        <v>24</v>
      </c>
      <c r="F73" s="506" t="s">
        <v>373</v>
      </c>
      <c r="G73" s="507" t="s">
        <v>373</v>
      </c>
      <c r="H73" s="506" t="s">
        <v>373</v>
      </c>
      <c r="I73" s="506" t="s">
        <v>373</v>
      </c>
      <c r="J73" s="507" t="s">
        <v>1769</v>
      </c>
      <c r="K73" s="507" t="s">
        <v>1769</v>
      </c>
      <c r="L73" s="507" t="s">
        <v>373</v>
      </c>
      <c r="M73" s="509" t="s">
        <v>373</v>
      </c>
      <c r="N73" s="509" t="s">
        <v>373</v>
      </c>
      <c r="P73" s="510" t="s">
        <v>373</v>
      </c>
      <c r="Q73" s="510" t="s">
        <v>373</v>
      </c>
      <c r="R73" s="510" t="s">
        <v>373</v>
      </c>
      <c r="S73" s="506">
        <v>73400</v>
      </c>
      <c r="T73" s="507" t="s">
        <v>24</v>
      </c>
      <c r="U73" s="506">
        <v>480</v>
      </c>
      <c r="V73" s="506" t="s">
        <v>1562</v>
      </c>
      <c r="W73" s="524">
        <v>58.94</v>
      </c>
      <c r="X73" s="510" t="s">
        <v>373</v>
      </c>
      <c r="Y73" s="510" t="s">
        <v>373</v>
      </c>
      <c r="Z73" s="510" t="s">
        <v>373</v>
      </c>
      <c r="AA73" s="510" t="s">
        <v>1503</v>
      </c>
    </row>
    <row r="74" spans="1:27" ht="19.899999999999999" customHeight="1" x14ac:dyDescent="0.2">
      <c r="A74" s="494" t="s">
        <v>1499</v>
      </c>
      <c r="B74" s="505" t="s">
        <v>1780</v>
      </c>
      <c r="C74" s="505" t="s">
        <v>1769</v>
      </c>
      <c r="D74" s="506" t="s">
        <v>373</v>
      </c>
      <c r="E74" s="507" t="s">
        <v>24</v>
      </c>
      <c r="F74" s="506" t="s">
        <v>373</v>
      </c>
      <c r="G74" s="507" t="s">
        <v>373</v>
      </c>
      <c r="H74" s="506" t="s">
        <v>373</v>
      </c>
      <c r="I74" s="506" t="s">
        <v>373</v>
      </c>
      <c r="J74" s="507" t="s">
        <v>1769</v>
      </c>
      <c r="K74" s="507" t="s">
        <v>1769</v>
      </c>
      <c r="L74" s="507" t="s">
        <v>373</v>
      </c>
      <c r="M74" s="509" t="s">
        <v>373</v>
      </c>
      <c r="N74" s="509" t="s">
        <v>373</v>
      </c>
      <c r="P74" s="510" t="s">
        <v>373</v>
      </c>
      <c r="Q74" s="510" t="s">
        <v>373</v>
      </c>
      <c r="R74" s="510" t="s">
        <v>373</v>
      </c>
      <c r="S74" s="506">
        <v>73430</v>
      </c>
      <c r="T74" s="507" t="s">
        <v>24</v>
      </c>
      <c r="U74" s="506">
        <v>480</v>
      </c>
      <c r="V74" s="506" t="s">
        <v>1562</v>
      </c>
      <c r="W74" s="524">
        <v>51.46</v>
      </c>
      <c r="X74" s="510" t="s">
        <v>373</v>
      </c>
      <c r="Y74" s="510" t="s">
        <v>373</v>
      </c>
      <c r="Z74" s="510" t="s">
        <v>373</v>
      </c>
      <c r="AA74" s="510" t="s">
        <v>1503</v>
      </c>
    </row>
    <row r="75" spans="1:27" ht="19.899999999999999" customHeight="1" x14ac:dyDescent="0.2">
      <c r="A75" s="494" t="s">
        <v>1499</v>
      </c>
      <c r="B75" s="505" t="s">
        <v>1781</v>
      </c>
      <c r="C75" s="505" t="s">
        <v>1769</v>
      </c>
      <c r="D75" s="506" t="s">
        <v>373</v>
      </c>
      <c r="E75" s="507" t="s">
        <v>24</v>
      </c>
      <c r="F75" s="506" t="s">
        <v>373</v>
      </c>
      <c r="G75" s="507" t="s">
        <v>373</v>
      </c>
      <c r="H75" s="506" t="s">
        <v>373</v>
      </c>
      <c r="I75" s="506" t="s">
        <v>373</v>
      </c>
      <c r="J75" s="507" t="s">
        <v>1769</v>
      </c>
      <c r="K75" s="507" t="s">
        <v>1769</v>
      </c>
      <c r="L75" s="507" t="s">
        <v>373</v>
      </c>
      <c r="M75" s="509" t="s">
        <v>373</v>
      </c>
      <c r="N75" s="509" t="s">
        <v>373</v>
      </c>
      <c r="P75" s="510" t="s">
        <v>373</v>
      </c>
      <c r="Q75" s="510" t="s">
        <v>373</v>
      </c>
      <c r="R75" s="510" t="s">
        <v>373</v>
      </c>
      <c r="S75" s="506">
        <v>73470</v>
      </c>
      <c r="T75" s="507" t="s">
        <v>24</v>
      </c>
      <c r="U75" s="506">
        <v>480</v>
      </c>
      <c r="V75" s="506" t="s">
        <v>1562</v>
      </c>
      <c r="W75" s="524">
        <v>52.38</v>
      </c>
      <c r="X75" s="510" t="s">
        <v>373</v>
      </c>
      <c r="Y75" s="510" t="s">
        <v>373</v>
      </c>
      <c r="Z75" s="510" t="s">
        <v>373</v>
      </c>
      <c r="AA75" s="510" t="s">
        <v>1503</v>
      </c>
    </row>
    <row r="76" spans="1:27" ht="19.899999999999999" customHeight="1" x14ac:dyDescent="0.2">
      <c r="A76" s="494" t="s">
        <v>1499</v>
      </c>
      <c r="B76" s="505" t="s">
        <v>1782</v>
      </c>
      <c r="C76" s="505" t="s">
        <v>1769</v>
      </c>
      <c r="D76" s="506" t="s">
        <v>373</v>
      </c>
      <c r="E76" s="507" t="s">
        <v>24</v>
      </c>
      <c r="F76" s="506" t="s">
        <v>373</v>
      </c>
      <c r="G76" s="507" t="s">
        <v>373</v>
      </c>
      <c r="H76" s="506" t="s">
        <v>373</v>
      </c>
      <c r="I76" s="506" t="s">
        <v>373</v>
      </c>
      <c r="J76" s="507" t="s">
        <v>1769</v>
      </c>
      <c r="K76" s="507" t="s">
        <v>1769</v>
      </c>
      <c r="L76" s="507" t="s">
        <v>373</v>
      </c>
      <c r="M76" s="509" t="s">
        <v>373</v>
      </c>
      <c r="N76" s="509" t="s">
        <v>373</v>
      </c>
      <c r="P76" s="510" t="s">
        <v>373</v>
      </c>
      <c r="Q76" s="510" t="s">
        <v>373</v>
      </c>
      <c r="R76" s="510" t="s">
        <v>373</v>
      </c>
      <c r="S76" s="506">
        <v>73460</v>
      </c>
      <c r="T76" s="507" t="s">
        <v>24</v>
      </c>
      <c r="U76" s="506">
        <v>480</v>
      </c>
      <c r="V76" s="506" t="s">
        <v>1562</v>
      </c>
      <c r="W76" s="524">
        <v>50.09</v>
      </c>
      <c r="X76" s="510" t="s">
        <v>373</v>
      </c>
      <c r="Y76" s="510" t="s">
        <v>373</v>
      </c>
      <c r="Z76" s="510" t="s">
        <v>373</v>
      </c>
      <c r="AA76" s="510" t="s">
        <v>1503</v>
      </c>
    </row>
    <row r="77" spans="1:27" ht="19.899999999999999" customHeight="1" x14ac:dyDescent="0.2">
      <c r="A77" s="494" t="s">
        <v>1499</v>
      </c>
      <c r="B77" s="505" t="s">
        <v>1783</v>
      </c>
      <c r="C77" s="505" t="s">
        <v>1769</v>
      </c>
      <c r="D77" s="506" t="s">
        <v>373</v>
      </c>
      <c r="E77" s="507" t="s">
        <v>24</v>
      </c>
      <c r="F77" s="506" t="s">
        <v>373</v>
      </c>
      <c r="G77" s="507" t="s">
        <v>373</v>
      </c>
      <c r="H77" s="506" t="s">
        <v>373</v>
      </c>
      <c r="I77" s="506" t="s">
        <v>373</v>
      </c>
      <c r="J77" s="507" t="s">
        <v>1769</v>
      </c>
      <c r="K77" s="507" t="s">
        <v>1769</v>
      </c>
      <c r="L77" s="507" t="s">
        <v>373</v>
      </c>
      <c r="M77" s="509" t="s">
        <v>373</v>
      </c>
      <c r="N77" s="509" t="s">
        <v>373</v>
      </c>
      <c r="P77" s="510" t="s">
        <v>373</v>
      </c>
      <c r="Q77" s="510" t="s">
        <v>373</v>
      </c>
      <c r="R77" s="510" t="s">
        <v>373</v>
      </c>
      <c r="S77" s="506">
        <v>73420</v>
      </c>
      <c r="T77" s="507" t="s">
        <v>24</v>
      </c>
      <c r="U77" s="506">
        <v>480</v>
      </c>
      <c r="V77" s="506" t="s">
        <v>1562</v>
      </c>
      <c r="W77" s="524">
        <v>58.94</v>
      </c>
      <c r="X77" s="510" t="s">
        <v>373</v>
      </c>
      <c r="Y77" s="510" t="s">
        <v>373</v>
      </c>
      <c r="Z77" s="510" t="s">
        <v>373</v>
      </c>
      <c r="AA77" s="510" t="s">
        <v>1503</v>
      </c>
    </row>
  </sheetData>
  <protectedRanges>
    <protectedRange password="8F60" sqref="Z6" name="Calculations_40"/>
    <protectedRange password="8F60" sqref="AA6" name="Calculations_40_1"/>
  </protectedRanges>
  <mergeCells count="2">
    <mergeCell ref="P5:Q5"/>
    <mergeCell ref="W11:W12"/>
  </mergeCells>
  <conditionalFormatting sqref="D1:D6">
    <cfRule type="duplicateValues" dxfId="157" priority="2"/>
  </conditionalFormatting>
  <conditionalFormatting sqref="T6">
    <cfRule type="duplicateValues" dxfId="156" priority="1"/>
  </conditionalFormatting>
  <conditionalFormatting sqref="E1:E6">
    <cfRule type="duplicateValues" dxfId="155" priority="3"/>
  </conditionalFormatting>
  <conditionalFormatting sqref="T1:T5 S1:S6">
    <cfRule type="duplicateValues" dxfId="154" priority="4"/>
  </conditionalFormatting>
  <pageMargins left="0.2" right="0" top="0.75" bottom="0.5" header="0.3" footer="0.3"/>
  <pageSetup scale="34" fitToHeight="5" orientation="landscape" r:id="rId1"/>
  <legacyDrawing r:id="rId2"/>
</worksheet>
</file>

<file path=xl/worksheets/sheet4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08988E-08CC-4636-B95C-8139EF0E0D50}">
  <dimension ref="A1:T88"/>
  <sheetViews>
    <sheetView zoomScale="80" zoomScaleNormal="80" workbookViewId="0">
      <pane xSplit="3" ySplit="6" topLeftCell="F7" activePane="bottomRight" state="frozen"/>
      <selection pane="topRight" activeCell="F1" sqref="F1"/>
      <selection pane="bottomLeft" activeCell="A7" sqref="A7"/>
      <selection pane="bottomRight" activeCell="B14" sqref="B14"/>
    </sheetView>
  </sheetViews>
  <sheetFormatPr defaultColWidth="9.140625" defaultRowHeight="12.75" x14ac:dyDescent="0.2"/>
  <cols>
    <col min="1" max="1" width="21.85546875" style="12" customWidth="1"/>
    <col min="2" max="2" width="43.140625" style="12" customWidth="1"/>
    <col min="3" max="3" width="27.140625" style="12" bestFit="1" customWidth="1"/>
    <col min="4" max="6" width="10.140625" style="13" bestFit="1" customWidth="1"/>
    <col min="7" max="7" width="8.42578125" style="13" bestFit="1" customWidth="1"/>
    <col min="8" max="8" width="7.42578125" style="13" bestFit="1" customWidth="1"/>
    <col min="9" max="9" width="9.140625" style="13"/>
    <col min="10" max="10" width="39.5703125" style="13" customWidth="1"/>
    <col min="11" max="11" width="20.85546875" style="13" customWidth="1"/>
    <col min="12" max="12" width="21.85546875" style="13" customWidth="1"/>
    <col min="13" max="13" width="20.85546875" style="13" customWidth="1"/>
    <col min="14" max="14" width="10.140625" style="15" bestFit="1" customWidth="1"/>
    <col min="15" max="16" width="8.5703125" style="14" bestFit="1" customWidth="1"/>
    <col min="17" max="17" width="5.85546875" style="17" customWidth="1"/>
    <col min="18" max="18" width="16" style="14" bestFit="1" customWidth="1"/>
    <col min="19" max="19" width="15.85546875" style="14" bestFit="1" customWidth="1"/>
    <col min="20" max="20" width="20.42578125" style="13" customWidth="1"/>
    <col min="21" max="16384" width="9.140625" style="12"/>
  </cols>
  <sheetData>
    <row r="1" spans="1:20" s="22" customFormat="1" x14ac:dyDescent="0.2">
      <c r="A1" s="77"/>
      <c r="B1" s="78" t="s">
        <v>41</v>
      </c>
      <c r="C1" s="78"/>
      <c r="D1" s="78"/>
      <c r="E1" s="79"/>
      <c r="F1" s="79"/>
      <c r="G1" s="79"/>
      <c r="H1" s="79"/>
      <c r="I1" s="79"/>
      <c r="J1" s="79"/>
      <c r="K1" s="79"/>
      <c r="L1" s="79"/>
      <c r="M1" s="79"/>
      <c r="N1" s="80"/>
      <c r="O1" s="81"/>
      <c r="P1" s="81"/>
      <c r="Q1" s="82"/>
      <c r="R1" s="83"/>
      <c r="S1" s="84"/>
      <c r="T1" s="85"/>
    </row>
    <row r="2" spans="1:20" s="22" customFormat="1" x14ac:dyDescent="0.2">
      <c r="A2" s="86"/>
      <c r="B2" s="87" t="s">
        <v>40</v>
      </c>
      <c r="C2" s="87"/>
      <c r="D2" s="87"/>
      <c r="E2" s="88"/>
      <c r="F2" s="89"/>
      <c r="G2" s="89"/>
      <c r="H2" s="89"/>
      <c r="I2" s="89"/>
      <c r="J2" s="89"/>
      <c r="K2" s="89"/>
      <c r="L2" s="89"/>
      <c r="M2" s="89"/>
      <c r="N2" s="90"/>
      <c r="O2" s="91"/>
      <c r="P2" s="91"/>
      <c r="Q2" s="92"/>
      <c r="R2" s="93"/>
      <c r="S2" s="94"/>
      <c r="T2" s="57"/>
    </row>
    <row r="3" spans="1:20" s="22" customFormat="1" x14ac:dyDescent="0.2">
      <c r="A3" s="86"/>
      <c r="B3" s="95" t="s">
        <v>0</v>
      </c>
      <c r="C3" s="95"/>
      <c r="D3" s="95"/>
      <c r="E3" s="96"/>
      <c r="F3" s="97"/>
      <c r="G3" s="97"/>
      <c r="H3" s="97"/>
      <c r="I3" s="97"/>
      <c r="J3" s="97"/>
      <c r="K3" s="97"/>
      <c r="L3" s="97"/>
      <c r="M3" s="97"/>
      <c r="N3" s="98"/>
      <c r="O3" s="99"/>
      <c r="P3" s="99"/>
      <c r="Q3" s="100"/>
      <c r="R3" s="101"/>
      <c r="S3" s="94"/>
      <c r="T3" s="57"/>
    </row>
    <row r="4" spans="1:20" s="22" customFormat="1" ht="13.5" thickBot="1" x14ac:dyDescent="0.25">
      <c r="A4" s="86"/>
      <c r="B4" s="95"/>
      <c r="C4" s="95"/>
      <c r="D4" s="96"/>
      <c r="E4" s="97"/>
      <c r="F4" s="97"/>
      <c r="G4" s="97"/>
      <c r="H4" s="97"/>
      <c r="I4" s="97"/>
      <c r="J4" s="97"/>
      <c r="K4" s="97"/>
      <c r="L4" s="97"/>
      <c r="M4" s="97"/>
      <c r="N4" s="98"/>
      <c r="O4" s="99"/>
      <c r="P4" s="99"/>
      <c r="Q4" s="100"/>
      <c r="R4" s="101"/>
      <c r="S4" s="94"/>
      <c r="T4" s="57"/>
    </row>
    <row r="5" spans="1:20" ht="15.75" customHeight="1" thickBot="1" x14ac:dyDescent="0.25">
      <c r="A5" s="26"/>
      <c r="B5" s="102"/>
      <c r="C5" s="103" t="s">
        <v>1</v>
      </c>
      <c r="D5" s="104"/>
      <c r="E5" s="105"/>
      <c r="F5" s="105"/>
      <c r="G5" s="105"/>
      <c r="H5" s="105"/>
      <c r="I5" s="105"/>
      <c r="J5" s="106"/>
      <c r="K5" s="106"/>
      <c r="L5" s="106"/>
      <c r="M5" s="106"/>
      <c r="N5" s="107"/>
      <c r="O5" s="108"/>
      <c r="P5" s="108"/>
      <c r="Q5" s="109"/>
      <c r="R5" s="110" t="s">
        <v>14</v>
      </c>
      <c r="S5" s="111"/>
      <c r="T5" s="27"/>
    </row>
    <row r="6" spans="1:20" ht="77.25" thickBot="1" x14ac:dyDescent="0.25">
      <c r="A6" s="112" t="s">
        <v>3</v>
      </c>
      <c r="B6" s="113" t="s">
        <v>8</v>
      </c>
      <c r="C6" s="114" t="s">
        <v>18</v>
      </c>
      <c r="D6" s="115" t="s">
        <v>9</v>
      </c>
      <c r="E6" s="115" t="s">
        <v>5</v>
      </c>
      <c r="F6" s="115" t="s">
        <v>20</v>
      </c>
      <c r="G6" s="113" t="s">
        <v>37</v>
      </c>
      <c r="H6" s="115" t="s">
        <v>38</v>
      </c>
      <c r="I6" s="116" t="s">
        <v>10</v>
      </c>
      <c r="J6" s="115" t="s">
        <v>11</v>
      </c>
      <c r="K6" s="117" t="s">
        <v>28</v>
      </c>
      <c r="L6" s="118" t="s">
        <v>29</v>
      </c>
      <c r="M6" s="117" t="s">
        <v>30</v>
      </c>
      <c r="N6" s="2" t="s">
        <v>27</v>
      </c>
      <c r="O6" s="1" t="s">
        <v>12</v>
      </c>
      <c r="P6" s="1" t="s">
        <v>13</v>
      </c>
      <c r="Q6" s="119"/>
      <c r="R6" s="1" t="s">
        <v>16</v>
      </c>
      <c r="S6" s="120" t="s">
        <v>17</v>
      </c>
      <c r="T6" s="117" t="s">
        <v>7</v>
      </c>
    </row>
    <row r="7" spans="1:20" x14ac:dyDescent="0.2">
      <c r="A7" s="12" t="s">
        <v>1784</v>
      </c>
      <c r="B7" s="12" t="s">
        <v>1785</v>
      </c>
      <c r="C7" s="530">
        <v>13000514910</v>
      </c>
      <c r="D7" s="13" t="s">
        <v>24</v>
      </c>
      <c r="E7" s="13" t="s">
        <v>1786</v>
      </c>
      <c r="F7" s="13">
        <v>45.999000000000002</v>
      </c>
      <c r="G7" s="13" t="s">
        <v>1787</v>
      </c>
      <c r="H7" s="13" t="s">
        <v>1788</v>
      </c>
      <c r="I7" s="13">
        <v>100332</v>
      </c>
      <c r="J7" s="13" t="s">
        <v>1555</v>
      </c>
      <c r="K7" s="125">
        <v>26.83</v>
      </c>
      <c r="N7" s="15" t="s">
        <v>1789</v>
      </c>
      <c r="O7" s="14" t="s">
        <v>1790</v>
      </c>
      <c r="P7" s="14" t="s">
        <v>1791</v>
      </c>
      <c r="R7" s="14" t="s">
        <v>1791</v>
      </c>
      <c r="T7" s="13" t="s">
        <v>1792</v>
      </c>
    </row>
    <row r="8" spans="1:20" x14ac:dyDescent="0.2">
      <c r="A8" s="12" t="s">
        <v>1784</v>
      </c>
      <c r="B8" s="12" t="s">
        <v>1793</v>
      </c>
      <c r="C8" s="530">
        <v>130000030800</v>
      </c>
      <c r="D8" s="13" t="s">
        <v>24</v>
      </c>
      <c r="E8" s="13" t="s">
        <v>1794</v>
      </c>
      <c r="F8" s="13">
        <v>33.5</v>
      </c>
      <c r="G8" s="13" t="s">
        <v>1795</v>
      </c>
      <c r="H8" s="13" t="s">
        <v>1796</v>
      </c>
      <c r="I8" s="13">
        <v>100332</v>
      </c>
      <c r="J8" s="13" t="s">
        <v>1555</v>
      </c>
      <c r="K8" s="125">
        <v>38.64</v>
      </c>
      <c r="N8" s="15" t="s">
        <v>1797</v>
      </c>
      <c r="O8" s="14" t="s">
        <v>1790</v>
      </c>
      <c r="P8" s="14" t="s">
        <v>1798</v>
      </c>
      <c r="R8" s="14" t="s">
        <v>1798</v>
      </c>
      <c r="T8" s="13" t="s">
        <v>1792</v>
      </c>
    </row>
    <row r="9" spans="1:20" x14ac:dyDescent="0.2">
      <c r="A9" s="12" t="s">
        <v>1784</v>
      </c>
      <c r="B9" s="12" t="s">
        <v>1799</v>
      </c>
      <c r="C9" s="530">
        <v>130000104300</v>
      </c>
      <c r="D9" s="13" t="s">
        <v>24</v>
      </c>
      <c r="E9" s="13" t="s">
        <v>1800</v>
      </c>
      <c r="F9" s="13">
        <v>42.26</v>
      </c>
      <c r="G9" s="13" t="s">
        <v>1801</v>
      </c>
      <c r="H9" s="13" t="s">
        <v>1802</v>
      </c>
      <c r="I9" s="13">
        <v>100332</v>
      </c>
      <c r="J9" s="13" t="s">
        <v>1555</v>
      </c>
      <c r="K9" s="125">
        <v>20.94</v>
      </c>
      <c r="N9" s="15" t="s">
        <v>1803</v>
      </c>
      <c r="O9" s="14" t="s">
        <v>1790</v>
      </c>
      <c r="P9" s="14" t="s">
        <v>1804</v>
      </c>
      <c r="R9" s="14" t="s">
        <v>1804</v>
      </c>
      <c r="T9" s="13" t="s">
        <v>1792</v>
      </c>
    </row>
    <row r="10" spans="1:20" s="26" customFormat="1" x14ac:dyDescent="0.2">
      <c r="A10" s="12" t="s">
        <v>1784</v>
      </c>
      <c r="B10" s="26" t="s">
        <v>1805</v>
      </c>
      <c r="C10" s="531">
        <v>130000104400</v>
      </c>
      <c r="D10" s="27" t="s">
        <v>24</v>
      </c>
      <c r="E10" s="27" t="s">
        <v>1800</v>
      </c>
      <c r="F10" s="27">
        <v>42.26</v>
      </c>
      <c r="G10" s="27" t="s">
        <v>1806</v>
      </c>
      <c r="H10" s="27" t="s">
        <v>1807</v>
      </c>
      <c r="I10" s="27">
        <v>100332</v>
      </c>
      <c r="J10" s="27" t="s">
        <v>1555</v>
      </c>
      <c r="K10" s="527">
        <v>22.33</v>
      </c>
      <c r="L10" s="27"/>
      <c r="M10" s="27"/>
      <c r="N10" s="528" t="s">
        <v>1808</v>
      </c>
      <c r="O10" s="111" t="s">
        <v>1790</v>
      </c>
      <c r="P10" s="111" t="s">
        <v>1809</v>
      </c>
      <c r="Q10" s="529"/>
      <c r="R10" s="111" t="s">
        <v>1809</v>
      </c>
      <c r="S10" s="111"/>
      <c r="T10" s="13" t="s">
        <v>1792</v>
      </c>
    </row>
    <row r="11" spans="1:20" x14ac:dyDescent="0.2">
      <c r="A11" s="12" t="s">
        <v>1784</v>
      </c>
      <c r="B11" s="12" t="s">
        <v>1810</v>
      </c>
      <c r="C11" s="530">
        <v>130000104500</v>
      </c>
      <c r="D11" s="13" t="s">
        <v>24</v>
      </c>
      <c r="E11" s="13" t="s">
        <v>1800</v>
      </c>
      <c r="F11" s="13">
        <v>42.26</v>
      </c>
      <c r="G11" s="13" t="s">
        <v>1801</v>
      </c>
      <c r="H11" s="13" t="s">
        <v>1802</v>
      </c>
      <c r="I11" s="13">
        <v>100332</v>
      </c>
      <c r="J11" s="13" t="s">
        <v>1555</v>
      </c>
      <c r="K11" s="125">
        <v>27.12</v>
      </c>
      <c r="N11" s="15" t="s">
        <v>1811</v>
      </c>
      <c r="O11" s="14" t="s">
        <v>1790</v>
      </c>
      <c r="P11" s="14" t="s">
        <v>1812</v>
      </c>
      <c r="R11" s="14" t="s">
        <v>1812</v>
      </c>
      <c r="T11" s="13" t="s">
        <v>1792</v>
      </c>
    </row>
    <row r="12" spans="1:20" x14ac:dyDescent="0.2">
      <c r="A12" s="12" t="s">
        <v>1784</v>
      </c>
      <c r="B12" s="12" t="s">
        <v>1813</v>
      </c>
      <c r="C12" s="530">
        <v>130000104600</v>
      </c>
      <c r="D12" s="13" t="s">
        <v>24</v>
      </c>
      <c r="E12" s="13" t="s">
        <v>1800</v>
      </c>
      <c r="F12" s="13">
        <v>42.26</v>
      </c>
      <c r="G12" s="13" t="s">
        <v>1801</v>
      </c>
      <c r="H12" s="13" t="s">
        <v>1802</v>
      </c>
      <c r="I12" s="13">
        <v>100332</v>
      </c>
      <c r="J12" s="13" t="s">
        <v>1555</v>
      </c>
      <c r="K12" s="125">
        <v>31.88</v>
      </c>
      <c r="N12" s="15" t="s">
        <v>1814</v>
      </c>
      <c r="O12" s="14" t="s">
        <v>1790</v>
      </c>
      <c r="P12" s="14" t="s">
        <v>1815</v>
      </c>
      <c r="R12" s="14" t="s">
        <v>1815</v>
      </c>
      <c r="T12" s="13" t="s">
        <v>1792</v>
      </c>
    </row>
    <row r="13" spans="1:20" x14ac:dyDescent="0.2">
      <c r="A13" s="12" t="s">
        <v>1784</v>
      </c>
      <c r="B13" s="12" t="s">
        <v>1816</v>
      </c>
      <c r="C13" s="530">
        <v>130003810000</v>
      </c>
      <c r="D13" s="13" t="s">
        <v>24</v>
      </c>
      <c r="E13" s="13" t="s">
        <v>1817</v>
      </c>
      <c r="F13" s="13">
        <v>7</v>
      </c>
      <c r="G13" s="13" t="s">
        <v>1818</v>
      </c>
      <c r="H13" s="13" t="s">
        <v>1819</v>
      </c>
      <c r="I13" s="13">
        <v>100332</v>
      </c>
      <c r="J13" s="13" t="s">
        <v>1555</v>
      </c>
      <c r="K13" s="125">
        <v>16.14</v>
      </c>
      <c r="N13" s="15" t="s">
        <v>1820</v>
      </c>
      <c r="O13" s="14" t="s">
        <v>1790</v>
      </c>
      <c r="P13" s="14" t="s">
        <v>1821</v>
      </c>
      <c r="R13" s="14" t="s">
        <v>1821</v>
      </c>
      <c r="T13" s="13" t="s">
        <v>1792</v>
      </c>
    </row>
    <row r="14" spans="1:20" x14ac:dyDescent="0.2">
      <c r="A14" s="12" t="s">
        <v>1784</v>
      </c>
      <c r="B14" s="12" t="s">
        <v>1822</v>
      </c>
      <c r="C14" s="530">
        <v>130004144000</v>
      </c>
      <c r="D14" s="13" t="s">
        <v>24</v>
      </c>
      <c r="E14" s="13" t="s">
        <v>1823</v>
      </c>
      <c r="F14" s="13">
        <v>43.473999999999997</v>
      </c>
      <c r="G14" s="13" t="s">
        <v>1824</v>
      </c>
      <c r="H14" s="13" t="s">
        <v>1825</v>
      </c>
      <c r="I14" s="13">
        <v>100332</v>
      </c>
      <c r="J14" s="13" t="s">
        <v>1555</v>
      </c>
      <c r="K14" s="125">
        <v>24.97</v>
      </c>
      <c r="N14" s="15" t="s">
        <v>1826</v>
      </c>
      <c r="O14" s="14" t="s">
        <v>1790</v>
      </c>
      <c r="P14" s="14" t="s">
        <v>1827</v>
      </c>
      <c r="R14" s="14" t="s">
        <v>1827</v>
      </c>
      <c r="T14" s="13" t="s">
        <v>1792</v>
      </c>
    </row>
    <row r="15" spans="1:20" x14ac:dyDescent="0.2">
      <c r="A15" s="12" t="s">
        <v>1784</v>
      </c>
      <c r="B15" s="12" t="s">
        <v>1828</v>
      </c>
      <c r="C15" s="530">
        <v>130005001000</v>
      </c>
      <c r="D15" s="13" t="s">
        <v>24</v>
      </c>
      <c r="E15" s="13" t="s">
        <v>1829</v>
      </c>
      <c r="F15" s="13">
        <v>26.1</v>
      </c>
      <c r="G15" s="13" t="s">
        <v>1830</v>
      </c>
      <c r="H15" s="13" t="s">
        <v>1819</v>
      </c>
      <c r="I15" s="13">
        <v>100332</v>
      </c>
      <c r="J15" s="13" t="s">
        <v>1555</v>
      </c>
      <c r="K15" s="125">
        <v>30.86</v>
      </c>
      <c r="N15" s="15" t="s">
        <v>1831</v>
      </c>
      <c r="O15" s="14" t="s">
        <v>1790</v>
      </c>
      <c r="P15" s="14" t="s">
        <v>1832</v>
      </c>
      <c r="R15" s="14" t="s">
        <v>1832</v>
      </c>
      <c r="T15" s="13" t="s">
        <v>1792</v>
      </c>
    </row>
    <row r="16" spans="1:20" x14ac:dyDescent="0.2">
      <c r="A16" s="12" t="s">
        <v>1784</v>
      </c>
      <c r="B16" s="12" t="s">
        <v>1833</v>
      </c>
      <c r="C16" s="530">
        <v>130005114500</v>
      </c>
      <c r="D16" s="13" t="s">
        <v>24</v>
      </c>
      <c r="E16" s="13" t="s">
        <v>1834</v>
      </c>
      <c r="F16" s="13">
        <v>29.1</v>
      </c>
      <c r="G16" s="13" t="s">
        <v>1835</v>
      </c>
      <c r="H16" s="13" t="s">
        <v>1788</v>
      </c>
      <c r="I16" s="13">
        <v>100332</v>
      </c>
      <c r="J16" s="13" t="s">
        <v>1555</v>
      </c>
      <c r="K16" s="125">
        <v>16.5</v>
      </c>
      <c r="N16" s="15" t="s">
        <v>1836</v>
      </c>
      <c r="O16" s="14" t="s">
        <v>1790</v>
      </c>
      <c r="P16" s="14" t="s">
        <v>1798</v>
      </c>
      <c r="R16" s="14" t="s">
        <v>1798</v>
      </c>
      <c r="T16" s="13" t="s">
        <v>1792</v>
      </c>
    </row>
    <row r="17" spans="1:20" x14ac:dyDescent="0.2">
      <c r="A17" s="12" t="s">
        <v>1784</v>
      </c>
      <c r="B17" s="12" t="s">
        <v>1837</v>
      </c>
      <c r="C17" s="530">
        <v>130005119000</v>
      </c>
      <c r="D17" s="13" t="s">
        <v>24</v>
      </c>
      <c r="E17" s="13" t="s">
        <v>1834</v>
      </c>
      <c r="F17" s="13">
        <v>30</v>
      </c>
      <c r="G17" s="13" t="s">
        <v>1835</v>
      </c>
      <c r="H17" s="13" t="s">
        <v>1788</v>
      </c>
      <c r="I17" s="13">
        <v>100332</v>
      </c>
      <c r="J17" s="13" t="s">
        <v>1555</v>
      </c>
      <c r="K17" s="125">
        <v>14.7</v>
      </c>
      <c r="N17" s="15" t="s">
        <v>1838</v>
      </c>
      <c r="O17" s="14" t="s">
        <v>1790</v>
      </c>
      <c r="P17" s="14" t="s">
        <v>1839</v>
      </c>
      <c r="R17" s="14" t="s">
        <v>1839</v>
      </c>
      <c r="T17" s="13" t="s">
        <v>1792</v>
      </c>
    </row>
    <row r="18" spans="1:20" x14ac:dyDescent="0.2">
      <c r="A18" s="12" t="s">
        <v>1784</v>
      </c>
      <c r="B18" s="12" t="s">
        <v>1840</v>
      </c>
      <c r="C18" s="530">
        <v>130005129000</v>
      </c>
      <c r="D18" s="13" t="s">
        <v>24</v>
      </c>
      <c r="E18" s="13" t="s">
        <v>1841</v>
      </c>
      <c r="F18" s="13">
        <v>47.75</v>
      </c>
      <c r="G18" s="13" t="s">
        <v>1787</v>
      </c>
      <c r="H18" s="13" t="s">
        <v>1788</v>
      </c>
      <c r="I18" s="13">
        <v>100332</v>
      </c>
      <c r="J18" s="13" t="s">
        <v>1555</v>
      </c>
      <c r="K18" s="125">
        <v>21.52</v>
      </c>
      <c r="N18" s="15" t="s">
        <v>1842</v>
      </c>
      <c r="O18" s="14" t="s">
        <v>1790</v>
      </c>
      <c r="P18" s="14" t="s">
        <v>1843</v>
      </c>
      <c r="R18" s="14" t="s">
        <v>1843</v>
      </c>
      <c r="T18" s="13" t="s">
        <v>1792</v>
      </c>
    </row>
    <row r="19" spans="1:20" x14ac:dyDescent="0.2">
      <c r="A19" s="12" t="s">
        <v>1784</v>
      </c>
      <c r="B19" s="12" t="s">
        <v>1844</v>
      </c>
      <c r="C19" s="530">
        <v>130005134000</v>
      </c>
      <c r="D19" s="13" t="s">
        <v>24</v>
      </c>
      <c r="E19" s="13" t="s">
        <v>1845</v>
      </c>
      <c r="F19" s="13">
        <v>32.25</v>
      </c>
      <c r="G19" s="13" t="s">
        <v>1846</v>
      </c>
      <c r="H19" s="13" t="s">
        <v>1847</v>
      </c>
      <c r="I19" s="13">
        <v>100332</v>
      </c>
      <c r="J19" s="13" t="s">
        <v>1555</v>
      </c>
      <c r="K19" s="125">
        <v>25.23</v>
      </c>
      <c r="N19" s="15" t="s">
        <v>1848</v>
      </c>
      <c r="O19" s="14" t="s">
        <v>1790</v>
      </c>
      <c r="P19" s="14" t="s">
        <v>1849</v>
      </c>
      <c r="R19" s="14" t="s">
        <v>1849</v>
      </c>
      <c r="T19" s="13" t="s">
        <v>1792</v>
      </c>
    </row>
    <row r="20" spans="1:20" x14ac:dyDescent="0.2">
      <c r="A20" s="12" t="s">
        <v>1784</v>
      </c>
      <c r="B20" s="12" t="s">
        <v>1850</v>
      </c>
      <c r="C20" s="530">
        <v>130005137000</v>
      </c>
      <c r="D20" s="13" t="s">
        <v>24</v>
      </c>
      <c r="E20" s="13" t="s">
        <v>1841</v>
      </c>
      <c r="F20" s="13">
        <v>45</v>
      </c>
      <c r="G20" s="13" t="s">
        <v>1787</v>
      </c>
      <c r="H20" s="13" t="s">
        <v>1788</v>
      </c>
      <c r="I20" s="13">
        <v>100332</v>
      </c>
      <c r="J20" s="13" t="s">
        <v>1555</v>
      </c>
      <c r="K20" s="125">
        <v>17.2</v>
      </c>
      <c r="N20" s="15" t="s">
        <v>1842</v>
      </c>
      <c r="O20" s="14" t="s">
        <v>1790</v>
      </c>
      <c r="P20" s="14" t="s">
        <v>1843</v>
      </c>
      <c r="R20" s="14" t="s">
        <v>1843</v>
      </c>
      <c r="T20" s="13" t="s">
        <v>1792</v>
      </c>
    </row>
    <row r="21" spans="1:20" x14ac:dyDescent="0.2">
      <c r="A21" s="12" t="s">
        <v>1784</v>
      </c>
      <c r="B21" s="12" t="s">
        <v>1851</v>
      </c>
      <c r="C21" s="530">
        <v>130005155000</v>
      </c>
      <c r="D21" s="13" t="s">
        <v>24</v>
      </c>
      <c r="E21" s="13" t="s">
        <v>1834</v>
      </c>
      <c r="F21" s="13">
        <v>30</v>
      </c>
      <c r="G21" s="13" t="s">
        <v>1835</v>
      </c>
      <c r="H21" s="13" t="s">
        <v>1788</v>
      </c>
      <c r="I21" s="13">
        <v>100332</v>
      </c>
      <c r="J21" s="13" t="s">
        <v>1555</v>
      </c>
      <c r="K21" s="125">
        <v>14.6</v>
      </c>
      <c r="N21" s="15" t="s">
        <v>1838</v>
      </c>
      <c r="O21" s="14" t="s">
        <v>1790</v>
      </c>
      <c r="P21" s="14" t="s">
        <v>1839</v>
      </c>
      <c r="R21" s="14" t="s">
        <v>1839</v>
      </c>
      <c r="T21" s="13" t="s">
        <v>1792</v>
      </c>
    </row>
    <row r="22" spans="1:20" x14ac:dyDescent="0.2">
      <c r="A22" s="12" t="s">
        <v>1784</v>
      </c>
      <c r="B22" s="12" t="s">
        <v>1852</v>
      </c>
      <c r="C22" s="530">
        <v>130005155600</v>
      </c>
      <c r="D22" s="13" t="s">
        <v>24</v>
      </c>
      <c r="E22" s="13" t="s">
        <v>1834</v>
      </c>
      <c r="F22" s="13">
        <v>28.6</v>
      </c>
      <c r="G22" s="13" t="s">
        <v>1835</v>
      </c>
      <c r="H22" s="13" t="s">
        <v>1788</v>
      </c>
      <c r="I22" s="13">
        <v>100332</v>
      </c>
      <c r="J22" s="13" t="s">
        <v>1555</v>
      </c>
      <c r="K22" s="125">
        <v>24.07</v>
      </c>
      <c r="N22" s="15" t="s">
        <v>1853</v>
      </c>
      <c r="O22" s="14" t="s">
        <v>1790</v>
      </c>
      <c r="P22" s="14" t="s">
        <v>1854</v>
      </c>
      <c r="R22" s="14" t="s">
        <v>1854</v>
      </c>
      <c r="T22" s="13" t="s">
        <v>1792</v>
      </c>
    </row>
    <row r="23" spans="1:20" x14ac:dyDescent="0.2">
      <c r="A23" s="12" t="s">
        <v>1784</v>
      </c>
      <c r="B23" s="12" t="s">
        <v>1855</v>
      </c>
      <c r="C23" s="530">
        <v>130005156600</v>
      </c>
      <c r="D23" s="13" t="s">
        <v>24</v>
      </c>
      <c r="E23" s="13" t="s">
        <v>1841</v>
      </c>
      <c r="F23" s="13">
        <v>44.899000000000001</v>
      </c>
      <c r="G23" s="13" t="s">
        <v>1856</v>
      </c>
      <c r="H23" s="13" t="s">
        <v>1788</v>
      </c>
      <c r="I23" s="13">
        <v>100332</v>
      </c>
      <c r="J23" s="13" t="s">
        <v>1555</v>
      </c>
      <c r="K23" s="125">
        <v>21.95</v>
      </c>
      <c r="N23" s="15" t="s">
        <v>1857</v>
      </c>
      <c r="O23" s="14" t="s">
        <v>1790</v>
      </c>
      <c r="P23" s="14" t="s">
        <v>1858</v>
      </c>
      <c r="R23" s="14" t="s">
        <v>1858</v>
      </c>
      <c r="T23" s="13" t="s">
        <v>1792</v>
      </c>
    </row>
    <row r="24" spans="1:20" x14ac:dyDescent="0.2">
      <c r="A24" s="12" t="s">
        <v>1784</v>
      </c>
      <c r="B24" s="12" t="s">
        <v>1859</v>
      </c>
      <c r="C24" s="530">
        <v>130005156800</v>
      </c>
      <c r="D24" s="13" t="s">
        <v>24</v>
      </c>
      <c r="E24" s="13" t="s">
        <v>1834</v>
      </c>
      <c r="F24" s="13">
        <v>29.75</v>
      </c>
      <c r="G24" s="13" t="s">
        <v>1835</v>
      </c>
      <c r="H24" s="13" t="s">
        <v>1788</v>
      </c>
      <c r="I24" s="13">
        <v>100332</v>
      </c>
      <c r="J24" s="13" t="s">
        <v>1555</v>
      </c>
      <c r="K24" s="125">
        <v>18.11</v>
      </c>
      <c r="N24" s="15" t="s">
        <v>1860</v>
      </c>
      <c r="O24" s="14" t="s">
        <v>1790</v>
      </c>
      <c r="P24" s="14" t="s">
        <v>1861</v>
      </c>
      <c r="R24" s="14" t="s">
        <v>1861</v>
      </c>
      <c r="T24" s="13" t="s">
        <v>1792</v>
      </c>
    </row>
    <row r="25" spans="1:20" x14ac:dyDescent="0.2">
      <c r="A25" s="12" t="s">
        <v>1784</v>
      </c>
      <c r="B25" s="12" t="s">
        <v>1862</v>
      </c>
      <c r="C25" s="530">
        <v>130005245000</v>
      </c>
      <c r="D25" s="13" t="s">
        <v>24</v>
      </c>
      <c r="E25" s="13" t="s">
        <v>1863</v>
      </c>
      <c r="F25" s="13">
        <v>9.4849999999999994</v>
      </c>
      <c r="G25" s="13" t="s">
        <v>1864</v>
      </c>
      <c r="H25" s="13" t="s">
        <v>1865</v>
      </c>
      <c r="I25" s="13">
        <v>100332</v>
      </c>
      <c r="J25" s="13" t="s">
        <v>1555</v>
      </c>
      <c r="K25" s="125">
        <v>12</v>
      </c>
      <c r="N25" s="15" t="s">
        <v>1866</v>
      </c>
      <c r="O25" s="14" t="s">
        <v>1790</v>
      </c>
      <c r="P25" s="14" t="s">
        <v>1867</v>
      </c>
      <c r="R25" s="14" t="s">
        <v>1867</v>
      </c>
      <c r="T25" s="13" t="s">
        <v>1792</v>
      </c>
    </row>
    <row r="26" spans="1:20" x14ac:dyDescent="0.2">
      <c r="A26" s="12" t="s">
        <v>1784</v>
      </c>
      <c r="B26" s="12" t="s">
        <v>1868</v>
      </c>
      <c r="C26" s="530">
        <v>130005284000</v>
      </c>
      <c r="D26" s="13" t="s">
        <v>24</v>
      </c>
      <c r="E26" s="13" t="s">
        <v>1863</v>
      </c>
      <c r="F26" s="13">
        <v>8.4039999999999999</v>
      </c>
      <c r="G26" s="13" t="s">
        <v>1864</v>
      </c>
      <c r="H26" s="13" t="s">
        <v>1865</v>
      </c>
      <c r="I26" s="13">
        <v>100332</v>
      </c>
      <c r="J26" s="13" t="s">
        <v>1555</v>
      </c>
      <c r="K26" s="125">
        <v>18.29</v>
      </c>
      <c r="N26" s="15" t="s">
        <v>1869</v>
      </c>
      <c r="O26" s="14" t="s">
        <v>1790</v>
      </c>
      <c r="P26" s="14" t="s">
        <v>1870</v>
      </c>
      <c r="R26" s="14" t="s">
        <v>1870</v>
      </c>
      <c r="T26" s="13" t="s">
        <v>1792</v>
      </c>
    </row>
    <row r="27" spans="1:20" x14ac:dyDescent="0.2">
      <c r="A27" s="12" t="s">
        <v>1784</v>
      </c>
      <c r="B27" s="12" t="s">
        <v>1871</v>
      </c>
      <c r="C27" s="530">
        <v>130005293000</v>
      </c>
      <c r="D27" s="13" t="s">
        <v>24</v>
      </c>
      <c r="E27" s="13" t="s">
        <v>1863</v>
      </c>
      <c r="F27" s="13">
        <v>8.0440000000000005</v>
      </c>
      <c r="G27" s="13" t="s">
        <v>1864</v>
      </c>
      <c r="H27" s="13" t="s">
        <v>1865</v>
      </c>
      <c r="I27" s="13">
        <v>100332</v>
      </c>
      <c r="J27" s="13" t="s">
        <v>1555</v>
      </c>
      <c r="K27" s="125">
        <v>14</v>
      </c>
      <c r="N27" s="15" t="s">
        <v>1872</v>
      </c>
      <c r="O27" s="14" t="s">
        <v>1790</v>
      </c>
      <c r="P27" s="14" t="s">
        <v>1873</v>
      </c>
      <c r="R27" s="14" t="s">
        <v>1873</v>
      </c>
      <c r="T27" s="13" t="s">
        <v>1792</v>
      </c>
    </row>
    <row r="28" spans="1:20" x14ac:dyDescent="0.2">
      <c r="A28" s="12" t="s">
        <v>1784</v>
      </c>
      <c r="B28" s="12" t="s">
        <v>1874</v>
      </c>
      <c r="C28" s="530">
        <v>130005324000</v>
      </c>
      <c r="D28" s="13" t="s">
        <v>24</v>
      </c>
      <c r="E28" s="13" t="s">
        <v>1875</v>
      </c>
      <c r="F28" s="13">
        <v>4.8499999999999996</v>
      </c>
      <c r="G28" s="13" t="s">
        <v>1876</v>
      </c>
      <c r="H28" s="13" t="s">
        <v>1847</v>
      </c>
      <c r="I28" s="13">
        <v>100332</v>
      </c>
      <c r="J28" s="13" t="s">
        <v>1555</v>
      </c>
      <c r="K28" s="125">
        <v>9.3000000000000007</v>
      </c>
      <c r="N28" s="15" t="s">
        <v>1877</v>
      </c>
      <c r="O28" s="14" t="s">
        <v>1790</v>
      </c>
      <c r="P28" s="14" t="s">
        <v>1878</v>
      </c>
      <c r="R28" s="14" t="s">
        <v>1878</v>
      </c>
      <c r="T28" s="13" t="s">
        <v>1792</v>
      </c>
    </row>
    <row r="29" spans="1:20" x14ac:dyDescent="0.2">
      <c r="A29" s="12" t="s">
        <v>1784</v>
      </c>
      <c r="B29" s="12" t="s">
        <v>1879</v>
      </c>
      <c r="C29" s="530">
        <v>130005338000</v>
      </c>
      <c r="D29" s="13" t="s">
        <v>24</v>
      </c>
      <c r="E29" s="13" t="s">
        <v>1880</v>
      </c>
      <c r="F29" s="13">
        <v>6</v>
      </c>
      <c r="G29" s="13" t="s">
        <v>1876</v>
      </c>
      <c r="H29" s="13" t="s">
        <v>1881</v>
      </c>
      <c r="I29" s="13">
        <v>100332</v>
      </c>
      <c r="J29" s="13" t="s">
        <v>1555</v>
      </c>
      <c r="K29" s="125">
        <v>11.4</v>
      </c>
      <c r="N29" s="15" t="s">
        <v>1882</v>
      </c>
      <c r="O29" s="14" t="s">
        <v>1790</v>
      </c>
      <c r="P29" s="14" t="s">
        <v>1883</v>
      </c>
      <c r="R29" s="14" t="s">
        <v>1883</v>
      </c>
      <c r="T29" s="13" t="s">
        <v>1792</v>
      </c>
    </row>
    <row r="30" spans="1:20" x14ac:dyDescent="0.2">
      <c r="A30" s="12" t="s">
        <v>1784</v>
      </c>
      <c r="B30" s="12" t="s">
        <v>1884</v>
      </c>
      <c r="C30" s="530">
        <v>130005395000</v>
      </c>
      <c r="D30" s="13" t="s">
        <v>24</v>
      </c>
      <c r="E30" s="13" t="s">
        <v>1885</v>
      </c>
      <c r="F30" s="13">
        <v>42</v>
      </c>
      <c r="G30" s="13" t="s">
        <v>1886</v>
      </c>
      <c r="H30" s="13" t="s">
        <v>1819</v>
      </c>
      <c r="I30" s="13">
        <v>100332</v>
      </c>
      <c r="J30" s="13" t="s">
        <v>1555</v>
      </c>
      <c r="K30" s="125">
        <v>31.93</v>
      </c>
      <c r="N30" s="15" t="s">
        <v>1887</v>
      </c>
      <c r="O30" s="14" t="s">
        <v>1790</v>
      </c>
      <c r="P30" s="14" t="s">
        <v>1888</v>
      </c>
      <c r="R30" s="14" t="s">
        <v>1888</v>
      </c>
      <c r="T30" s="13" t="s">
        <v>1792</v>
      </c>
    </row>
    <row r="31" spans="1:20" x14ac:dyDescent="0.2">
      <c r="A31" s="12" t="s">
        <v>1784</v>
      </c>
      <c r="B31" s="12" t="s">
        <v>1889</v>
      </c>
      <c r="C31" s="530">
        <v>130005560000</v>
      </c>
      <c r="D31" s="13" t="s">
        <v>24</v>
      </c>
      <c r="E31" s="13" t="s">
        <v>1890</v>
      </c>
      <c r="F31" s="13">
        <v>21.495000000000001</v>
      </c>
      <c r="G31" s="13" t="s">
        <v>1891</v>
      </c>
      <c r="H31" s="13" t="s">
        <v>1847</v>
      </c>
      <c r="I31" s="13">
        <v>100332</v>
      </c>
      <c r="J31" s="13" t="s">
        <v>1555</v>
      </c>
      <c r="K31" s="125">
        <v>16.3</v>
      </c>
      <c r="N31" s="15" t="s">
        <v>1892</v>
      </c>
      <c r="O31" s="14" t="s">
        <v>1790</v>
      </c>
      <c r="P31" s="14" t="s">
        <v>1893</v>
      </c>
      <c r="R31" s="14" t="s">
        <v>1893</v>
      </c>
      <c r="T31" s="13" t="s">
        <v>1792</v>
      </c>
    </row>
    <row r="32" spans="1:20" x14ac:dyDescent="0.2">
      <c r="A32" s="12" t="s">
        <v>1784</v>
      </c>
      <c r="B32" s="12" t="s">
        <v>1894</v>
      </c>
      <c r="C32" s="530">
        <v>130005604000</v>
      </c>
      <c r="D32" s="13" t="s">
        <v>24</v>
      </c>
      <c r="E32" s="13" t="s">
        <v>1800</v>
      </c>
      <c r="F32" s="13">
        <v>42.16</v>
      </c>
      <c r="G32" s="13" t="s">
        <v>1801</v>
      </c>
      <c r="H32" s="13" t="s">
        <v>1802</v>
      </c>
      <c r="I32" s="13">
        <v>100332</v>
      </c>
      <c r="J32" s="13" t="s">
        <v>1555</v>
      </c>
      <c r="K32" s="125">
        <v>22.33</v>
      </c>
      <c r="N32" s="15" t="s">
        <v>1895</v>
      </c>
      <c r="O32" s="14" t="s">
        <v>1790</v>
      </c>
      <c r="P32" s="14" t="s">
        <v>1896</v>
      </c>
      <c r="R32" s="14" t="s">
        <v>1896</v>
      </c>
      <c r="T32" s="13" t="s">
        <v>1792</v>
      </c>
    </row>
    <row r="33" spans="1:20" x14ac:dyDescent="0.2">
      <c r="A33" s="12" t="s">
        <v>1784</v>
      </c>
      <c r="B33" s="12" t="s">
        <v>1897</v>
      </c>
      <c r="C33" s="530">
        <v>130005717000</v>
      </c>
      <c r="D33" s="13" t="s">
        <v>24</v>
      </c>
      <c r="E33" s="13" t="s">
        <v>1898</v>
      </c>
      <c r="F33" s="13">
        <v>43.01</v>
      </c>
      <c r="G33" s="13" t="s">
        <v>1899</v>
      </c>
      <c r="H33" s="13" t="s">
        <v>1900</v>
      </c>
      <c r="I33" s="13">
        <v>100332</v>
      </c>
      <c r="J33" s="13" t="s">
        <v>1555</v>
      </c>
      <c r="K33" s="125">
        <v>29.5</v>
      </c>
      <c r="N33" s="15" t="s">
        <v>1901</v>
      </c>
      <c r="O33" s="14" t="s">
        <v>1790</v>
      </c>
      <c r="P33" s="14" t="s">
        <v>1902</v>
      </c>
      <c r="R33" s="14" t="s">
        <v>1902</v>
      </c>
      <c r="T33" s="13" t="s">
        <v>1792</v>
      </c>
    </row>
    <row r="34" spans="1:20" x14ac:dyDescent="0.2">
      <c r="A34" s="12" t="s">
        <v>1784</v>
      </c>
      <c r="B34" s="12" t="s">
        <v>1903</v>
      </c>
      <c r="C34" s="530">
        <v>130005721000</v>
      </c>
      <c r="D34" s="13" t="s">
        <v>24</v>
      </c>
      <c r="E34" s="13" t="s">
        <v>1800</v>
      </c>
      <c r="F34" s="13">
        <v>42.26</v>
      </c>
      <c r="G34" s="13" t="s">
        <v>1801</v>
      </c>
      <c r="H34" s="13" t="s">
        <v>1802</v>
      </c>
      <c r="I34" s="13">
        <v>100332</v>
      </c>
      <c r="J34" s="13" t="s">
        <v>1555</v>
      </c>
      <c r="K34" s="125">
        <v>22.89</v>
      </c>
      <c r="N34" s="15" t="s">
        <v>1904</v>
      </c>
      <c r="O34" s="14" t="s">
        <v>1790</v>
      </c>
      <c r="P34" s="14" t="s">
        <v>1905</v>
      </c>
      <c r="R34" s="14" t="s">
        <v>1905</v>
      </c>
      <c r="T34" s="13" t="s">
        <v>1792</v>
      </c>
    </row>
    <row r="35" spans="1:20" x14ac:dyDescent="0.2">
      <c r="A35" s="12" t="s">
        <v>1784</v>
      </c>
      <c r="B35" s="12" t="s">
        <v>1906</v>
      </c>
      <c r="C35" s="530">
        <v>130005722000</v>
      </c>
      <c r="D35" s="13" t="s">
        <v>24</v>
      </c>
      <c r="E35" s="13" t="s">
        <v>1907</v>
      </c>
      <c r="F35" s="13">
        <v>41.35</v>
      </c>
      <c r="G35" s="13" t="s">
        <v>1908</v>
      </c>
      <c r="H35" s="13" t="s">
        <v>1909</v>
      </c>
      <c r="I35" s="13">
        <v>100332</v>
      </c>
      <c r="J35" s="13" t="s">
        <v>1555</v>
      </c>
      <c r="K35" s="125">
        <v>22.33</v>
      </c>
      <c r="N35" s="15" t="s">
        <v>1910</v>
      </c>
      <c r="O35" s="14" t="s">
        <v>1790</v>
      </c>
      <c r="P35" s="14" t="s">
        <v>1911</v>
      </c>
      <c r="R35" s="14" t="s">
        <v>1911</v>
      </c>
      <c r="T35" s="13" t="s">
        <v>1792</v>
      </c>
    </row>
    <row r="36" spans="1:20" x14ac:dyDescent="0.2">
      <c r="A36" s="12" t="s">
        <v>1784</v>
      </c>
      <c r="B36" s="12" t="s">
        <v>1912</v>
      </c>
      <c r="C36" s="530">
        <v>130005731000</v>
      </c>
      <c r="D36" s="13" t="s">
        <v>24</v>
      </c>
      <c r="E36" s="13" t="s">
        <v>1898</v>
      </c>
      <c r="F36" s="13">
        <v>43.01</v>
      </c>
      <c r="G36" s="13" t="s">
        <v>1899</v>
      </c>
      <c r="H36" s="13" t="s">
        <v>1900</v>
      </c>
      <c r="I36" s="13">
        <v>100332</v>
      </c>
      <c r="J36" s="13" t="s">
        <v>1555</v>
      </c>
      <c r="K36" s="125">
        <v>27.63</v>
      </c>
      <c r="N36" s="15" t="s">
        <v>1901</v>
      </c>
      <c r="O36" s="14" t="s">
        <v>1790</v>
      </c>
      <c r="P36" s="14" t="s">
        <v>1902</v>
      </c>
      <c r="R36" s="14" t="s">
        <v>1902</v>
      </c>
      <c r="T36" s="13" t="s">
        <v>1792</v>
      </c>
    </row>
    <row r="37" spans="1:20" x14ac:dyDescent="0.2">
      <c r="A37" s="12" t="s">
        <v>1784</v>
      </c>
      <c r="B37" s="12" t="s">
        <v>1913</v>
      </c>
      <c r="C37" s="530">
        <v>130005733000</v>
      </c>
      <c r="D37" s="13" t="s">
        <v>24</v>
      </c>
      <c r="E37" s="13" t="s">
        <v>1907</v>
      </c>
      <c r="F37" s="13">
        <v>41.35</v>
      </c>
      <c r="G37" s="13" t="s">
        <v>1914</v>
      </c>
      <c r="H37" s="13" t="s">
        <v>1802</v>
      </c>
      <c r="I37" s="13">
        <v>100332</v>
      </c>
      <c r="J37" s="13" t="s">
        <v>1555</v>
      </c>
      <c r="K37" s="125">
        <v>25.25</v>
      </c>
      <c r="N37" s="15" t="s">
        <v>1915</v>
      </c>
      <c r="O37" s="14" t="s">
        <v>1790</v>
      </c>
      <c r="P37" s="14" t="s">
        <v>1916</v>
      </c>
      <c r="R37" s="14" t="s">
        <v>1916</v>
      </c>
      <c r="T37" s="13" t="s">
        <v>1792</v>
      </c>
    </row>
    <row r="38" spans="1:20" x14ac:dyDescent="0.2">
      <c r="A38" s="12" t="s">
        <v>1784</v>
      </c>
      <c r="B38" s="12" t="s">
        <v>1917</v>
      </c>
      <c r="C38" s="530">
        <v>130005880000</v>
      </c>
      <c r="D38" s="13" t="s">
        <v>24</v>
      </c>
      <c r="E38" s="13" t="s">
        <v>1918</v>
      </c>
      <c r="F38" s="13">
        <v>42.43</v>
      </c>
      <c r="G38" s="13" t="s">
        <v>1919</v>
      </c>
      <c r="H38" s="13" t="s">
        <v>1802</v>
      </c>
      <c r="I38" s="13">
        <v>100332</v>
      </c>
      <c r="J38" s="13" t="s">
        <v>1555</v>
      </c>
      <c r="K38" s="125">
        <v>26.33</v>
      </c>
      <c r="N38" s="15" t="s">
        <v>1920</v>
      </c>
      <c r="O38" s="14" t="s">
        <v>1790</v>
      </c>
      <c r="P38" s="14" t="s">
        <v>1921</v>
      </c>
      <c r="R38" s="14" t="s">
        <v>1921</v>
      </c>
      <c r="T38" s="13" t="s">
        <v>1792</v>
      </c>
    </row>
    <row r="39" spans="1:20" x14ac:dyDescent="0.2">
      <c r="A39" s="12" t="s">
        <v>1784</v>
      </c>
      <c r="B39" s="12" t="s">
        <v>1922</v>
      </c>
      <c r="C39" s="530">
        <v>130006062700</v>
      </c>
      <c r="D39" s="13" t="s">
        <v>24</v>
      </c>
      <c r="E39" s="13" t="s">
        <v>1923</v>
      </c>
      <c r="F39" s="13">
        <v>20.655000000000001</v>
      </c>
      <c r="G39" s="13" t="s">
        <v>1924</v>
      </c>
      <c r="H39" s="13" t="s">
        <v>1788</v>
      </c>
      <c r="I39" s="13">
        <v>100332</v>
      </c>
      <c r="J39" s="13" t="s">
        <v>1555</v>
      </c>
      <c r="K39" s="125">
        <v>34.68</v>
      </c>
      <c r="N39" s="15" t="s">
        <v>1925</v>
      </c>
      <c r="O39" s="14" t="s">
        <v>1790</v>
      </c>
      <c r="P39" s="14" t="s">
        <v>1926</v>
      </c>
      <c r="R39" s="14" t="s">
        <v>1926</v>
      </c>
      <c r="T39" s="13" t="s">
        <v>1792</v>
      </c>
    </row>
    <row r="40" spans="1:20" x14ac:dyDescent="0.2">
      <c r="A40" s="12" t="s">
        <v>1784</v>
      </c>
      <c r="B40" s="12" t="s">
        <v>1927</v>
      </c>
      <c r="C40" s="530">
        <v>130006225600</v>
      </c>
      <c r="D40" s="13" t="s">
        <v>24</v>
      </c>
      <c r="E40" s="13" t="s">
        <v>1841</v>
      </c>
      <c r="F40" s="13">
        <v>43.411999999999999</v>
      </c>
      <c r="G40" s="13" t="s">
        <v>1856</v>
      </c>
      <c r="H40" s="13" t="s">
        <v>1788</v>
      </c>
      <c r="I40" s="13">
        <v>100332</v>
      </c>
      <c r="J40" s="13" t="s">
        <v>1555</v>
      </c>
      <c r="K40" s="125">
        <v>23.58</v>
      </c>
      <c r="N40" s="15" t="s">
        <v>1928</v>
      </c>
      <c r="O40" s="14" t="s">
        <v>1790</v>
      </c>
      <c r="P40" s="14" t="s">
        <v>1929</v>
      </c>
      <c r="R40" s="14" t="s">
        <v>1929</v>
      </c>
      <c r="T40" s="13" t="s">
        <v>1792</v>
      </c>
    </row>
    <row r="41" spans="1:20" x14ac:dyDescent="0.2">
      <c r="A41" s="12" t="s">
        <v>1784</v>
      </c>
      <c r="B41" s="12" t="s">
        <v>1930</v>
      </c>
      <c r="C41" s="530">
        <v>130006927300</v>
      </c>
      <c r="D41" s="13" t="s">
        <v>24</v>
      </c>
      <c r="E41" s="13" t="s">
        <v>1931</v>
      </c>
      <c r="F41" s="13">
        <v>15</v>
      </c>
      <c r="G41" s="13" t="s">
        <v>1932</v>
      </c>
      <c r="H41" s="13" t="s">
        <v>1819</v>
      </c>
      <c r="I41" s="13">
        <v>100332</v>
      </c>
      <c r="J41" s="13" t="s">
        <v>1555</v>
      </c>
      <c r="K41" s="125">
        <v>14.42</v>
      </c>
      <c r="N41" s="15" t="s">
        <v>1933</v>
      </c>
      <c r="O41" s="14" t="s">
        <v>1790</v>
      </c>
      <c r="P41" s="14" t="s">
        <v>1934</v>
      </c>
      <c r="R41" s="14" t="s">
        <v>1934</v>
      </c>
      <c r="T41" s="13" t="s">
        <v>1792</v>
      </c>
    </row>
    <row r="42" spans="1:20" x14ac:dyDescent="0.2">
      <c r="A42" s="12" t="s">
        <v>1784</v>
      </c>
      <c r="B42" s="12" t="s">
        <v>1935</v>
      </c>
      <c r="C42" s="530">
        <v>130006927700</v>
      </c>
      <c r="D42" s="13" t="s">
        <v>24</v>
      </c>
      <c r="E42" s="13" t="s">
        <v>1936</v>
      </c>
      <c r="F42" s="13">
        <v>14.862</v>
      </c>
      <c r="G42" s="13" t="s">
        <v>1937</v>
      </c>
      <c r="H42" s="13" t="s">
        <v>1788</v>
      </c>
      <c r="I42" s="13">
        <v>100332</v>
      </c>
      <c r="J42" s="13" t="s">
        <v>1555</v>
      </c>
      <c r="K42" s="125">
        <v>9.02</v>
      </c>
      <c r="N42" s="15" t="s">
        <v>1938</v>
      </c>
      <c r="O42" s="14" t="s">
        <v>1790</v>
      </c>
      <c r="P42" s="14" t="s">
        <v>1939</v>
      </c>
      <c r="R42" s="14" t="s">
        <v>1939</v>
      </c>
      <c r="T42" s="13" t="s">
        <v>1792</v>
      </c>
    </row>
    <row r="43" spans="1:20" x14ac:dyDescent="0.2">
      <c r="A43" s="12" t="s">
        <v>1784</v>
      </c>
      <c r="B43" s="12" t="s">
        <v>1940</v>
      </c>
      <c r="C43" s="530">
        <v>130007146000</v>
      </c>
      <c r="D43" s="13" t="s">
        <v>24</v>
      </c>
      <c r="E43" s="13" t="s">
        <v>1817</v>
      </c>
      <c r="F43" s="13">
        <v>7</v>
      </c>
      <c r="G43" s="13" t="s">
        <v>1818</v>
      </c>
      <c r="H43" s="13" t="s">
        <v>1819</v>
      </c>
      <c r="I43" s="13">
        <v>100332</v>
      </c>
      <c r="J43" s="13" t="s">
        <v>1555</v>
      </c>
      <c r="K43" s="125">
        <v>12</v>
      </c>
      <c r="N43" s="15" t="s">
        <v>1941</v>
      </c>
      <c r="O43" s="14" t="s">
        <v>1790</v>
      </c>
      <c r="P43" s="14" t="s">
        <v>1942</v>
      </c>
      <c r="R43" s="14" t="s">
        <v>1942</v>
      </c>
      <c r="T43" s="13" t="s">
        <v>1792</v>
      </c>
    </row>
    <row r="44" spans="1:20" x14ac:dyDescent="0.2">
      <c r="A44" s="12" t="s">
        <v>1784</v>
      </c>
      <c r="B44" s="12" t="s">
        <v>1943</v>
      </c>
      <c r="C44" s="530">
        <v>130009801000</v>
      </c>
      <c r="D44" s="13" t="s">
        <v>24</v>
      </c>
      <c r="E44" s="13" t="s">
        <v>1944</v>
      </c>
      <c r="F44" s="13">
        <v>11.75</v>
      </c>
      <c r="G44" s="13" t="s">
        <v>1795</v>
      </c>
      <c r="H44" s="13" t="s">
        <v>1847</v>
      </c>
      <c r="I44" s="13">
        <v>100332</v>
      </c>
      <c r="J44" s="13" t="s">
        <v>1555</v>
      </c>
      <c r="K44" s="125">
        <v>10.32</v>
      </c>
      <c r="N44" s="15" t="s">
        <v>1945</v>
      </c>
      <c r="O44" s="14" t="s">
        <v>1790</v>
      </c>
      <c r="P44" s="14" t="s">
        <v>1946</v>
      </c>
      <c r="R44" s="14" t="s">
        <v>1946</v>
      </c>
      <c r="T44" s="13" t="s">
        <v>1792</v>
      </c>
    </row>
    <row r="45" spans="1:20" x14ac:dyDescent="0.2">
      <c r="A45" s="12" t="s">
        <v>1784</v>
      </c>
      <c r="B45" s="12" t="s">
        <v>1943</v>
      </c>
      <c r="C45" s="530">
        <v>130009832000</v>
      </c>
      <c r="D45" s="13" t="s">
        <v>24</v>
      </c>
      <c r="E45" s="13" t="s">
        <v>1947</v>
      </c>
      <c r="F45" s="13">
        <v>4.5419999999999998</v>
      </c>
      <c r="G45" s="13" t="s">
        <v>1876</v>
      </c>
      <c r="H45" s="13" t="s">
        <v>1847</v>
      </c>
      <c r="I45" s="13">
        <v>100332</v>
      </c>
      <c r="J45" s="13" t="s">
        <v>1555</v>
      </c>
      <c r="K45" s="125">
        <v>6.2</v>
      </c>
      <c r="N45" s="15" t="s">
        <v>1948</v>
      </c>
      <c r="O45" s="14" t="s">
        <v>1790</v>
      </c>
      <c r="P45" s="14" t="s">
        <v>1949</v>
      </c>
      <c r="R45" s="14" t="s">
        <v>1949</v>
      </c>
      <c r="T45" s="13" t="s">
        <v>1792</v>
      </c>
    </row>
    <row r="46" spans="1:20" x14ac:dyDescent="0.2">
      <c r="A46" s="12" t="s">
        <v>1784</v>
      </c>
      <c r="B46" s="12" t="s">
        <v>1943</v>
      </c>
      <c r="C46" s="530">
        <v>130009848000</v>
      </c>
      <c r="D46" s="13" t="s">
        <v>24</v>
      </c>
      <c r="E46" s="13" t="s">
        <v>1890</v>
      </c>
      <c r="F46" s="13">
        <v>21.495000000000001</v>
      </c>
      <c r="G46" s="13" t="s">
        <v>1891</v>
      </c>
      <c r="H46" s="13" t="s">
        <v>1847</v>
      </c>
      <c r="I46" s="13">
        <v>100332</v>
      </c>
      <c r="J46" s="13" t="s">
        <v>1555</v>
      </c>
      <c r="K46" s="125">
        <v>13.28</v>
      </c>
      <c r="N46" s="15" t="s">
        <v>1950</v>
      </c>
      <c r="O46" s="14" t="s">
        <v>1790</v>
      </c>
      <c r="P46" s="14" t="s">
        <v>1951</v>
      </c>
      <c r="R46" s="14" t="s">
        <v>1951</v>
      </c>
      <c r="T46" s="13" t="s">
        <v>1792</v>
      </c>
    </row>
    <row r="47" spans="1:20" x14ac:dyDescent="0.2">
      <c r="A47" s="12" t="s">
        <v>1784</v>
      </c>
      <c r="B47" s="12" t="s">
        <v>1952</v>
      </c>
      <c r="C47" s="530">
        <v>130009849000</v>
      </c>
      <c r="D47" s="13" t="s">
        <v>24</v>
      </c>
      <c r="E47" s="13" t="s">
        <v>1953</v>
      </c>
      <c r="F47" s="13">
        <v>17.135999999999999</v>
      </c>
      <c r="G47" s="13" t="s">
        <v>1891</v>
      </c>
      <c r="H47" s="13" t="s">
        <v>1954</v>
      </c>
      <c r="I47" s="13">
        <v>100332</v>
      </c>
      <c r="J47" s="13" t="s">
        <v>1555</v>
      </c>
      <c r="K47" s="125">
        <v>14.48</v>
      </c>
      <c r="N47" s="15" t="s">
        <v>1955</v>
      </c>
      <c r="O47" s="14" t="s">
        <v>1790</v>
      </c>
      <c r="P47" s="14" t="s">
        <v>1956</v>
      </c>
      <c r="R47" s="14" t="s">
        <v>1956</v>
      </c>
      <c r="T47" s="13" t="s">
        <v>1792</v>
      </c>
    </row>
    <row r="48" spans="1:20" x14ac:dyDescent="0.2">
      <c r="A48" s="12" t="s">
        <v>1784</v>
      </c>
      <c r="B48" s="12" t="s">
        <v>1957</v>
      </c>
      <c r="C48" s="530">
        <v>195823907400</v>
      </c>
      <c r="D48" s="13" t="s">
        <v>24</v>
      </c>
      <c r="E48" s="13" t="s">
        <v>1958</v>
      </c>
      <c r="F48" s="13">
        <v>43.726999999999997</v>
      </c>
      <c r="G48" s="13" t="s">
        <v>1959</v>
      </c>
      <c r="H48" s="13" t="s">
        <v>1960</v>
      </c>
      <c r="I48" s="13">
        <v>100332</v>
      </c>
      <c r="J48" s="13" t="s">
        <v>1555</v>
      </c>
      <c r="K48" s="125">
        <v>45</v>
      </c>
      <c r="N48" s="15" t="s">
        <v>1961</v>
      </c>
      <c r="O48" s="14" t="s">
        <v>1790</v>
      </c>
      <c r="P48" s="14" t="s">
        <v>1962</v>
      </c>
      <c r="R48" s="14" t="s">
        <v>1962</v>
      </c>
      <c r="T48" s="13" t="s">
        <v>1792</v>
      </c>
    </row>
    <row r="49" spans="1:20" x14ac:dyDescent="0.2">
      <c r="A49" s="12" t="s">
        <v>1784</v>
      </c>
      <c r="B49" s="12" t="s">
        <v>1963</v>
      </c>
      <c r="C49" s="530">
        <v>195823917500</v>
      </c>
      <c r="D49" s="13" t="s">
        <v>24</v>
      </c>
      <c r="E49" s="13" t="s">
        <v>1964</v>
      </c>
      <c r="F49" s="13">
        <v>34.512</v>
      </c>
      <c r="G49" s="13" t="s">
        <v>1965</v>
      </c>
      <c r="H49" s="13" t="s">
        <v>1960</v>
      </c>
      <c r="I49" s="13">
        <v>100332</v>
      </c>
      <c r="J49" s="13" t="s">
        <v>1555</v>
      </c>
      <c r="K49" s="125">
        <v>35.83</v>
      </c>
      <c r="N49" s="15" t="s">
        <v>1966</v>
      </c>
      <c r="O49" s="14" t="s">
        <v>1790</v>
      </c>
      <c r="P49" s="14" t="s">
        <v>1967</v>
      </c>
      <c r="R49" s="14" t="s">
        <v>1967</v>
      </c>
      <c r="T49" s="13" t="s">
        <v>1792</v>
      </c>
    </row>
    <row r="50" spans="1:20" x14ac:dyDescent="0.2">
      <c r="A50" s="12" t="s">
        <v>1784</v>
      </c>
      <c r="B50" s="12" t="s">
        <v>1968</v>
      </c>
      <c r="C50" s="530">
        <v>195823922400</v>
      </c>
      <c r="D50" s="13" t="s">
        <v>24</v>
      </c>
      <c r="E50" s="13" t="s">
        <v>1969</v>
      </c>
      <c r="F50" s="13">
        <v>43.905000000000001</v>
      </c>
      <c r="G50" s="13" t="s">
        <v>1965</v>
      </c>
      <c r="H50" s="13" t="s">
        <v>1970</v>
      </c>
      <c r="I50" s="13">
        <v>100332</v>
      </c>
      <c r="J50" s="13" t="s">
        <v>1555</v>
      </c>
      <c r="K50" s="125">
        <v>35.549999999999997</v>
      </c>
      <c r="N50" s="15" t="s">
        <v>1971</v>
      </c>
      <c r="O50" s="14" t="s">
        <v>1790</v>
      </c>
      <c r="P50" s="14" t="s">
        <v>1972</v>
      </c>
      <c r="R50" s="14" t="s">
        <v>1972</v>
      </c>
      <c r="T50" s="13" t="s">
        <v>1792</v>
      </c>
    </row>
    <row r="51" spans="1:20" x14ac:dyDescent="0.2">
      <c r="A51" s="12" t="s">
        <v>1784</v>
      </c>
      <c r="B51" s="12" t="s">
        <v>1973</v>
      </c>
      <c r="C51" s="530">
        <v>195823970900</v>
      </c>
      <c r="D51" s="13" t="s">
        <v>24</v>
      </c>
      <c r="E51" s="13" t="s">
        <v>1817</v>
      </c>
      <c r="F51" s="13">
        <v>7.25</v>
      </c>
      <c r="G51" s="13" t="s">
        <v>1818</v>
      </c>
      <c r="H51" s="13" t="s">
        <v>1819</v>
      </c>
      <c r="I51" s="13">
        <v>100332</v>
      </c>
      <c r="J51" s="13" t="s">
        <v>1555</v>
      </c>
      <c r="K51" s="125">
        <v>8.56</v>
      </c>
      <c r="N51" s="15" t="s">
        <v>1974</v>
      </c>
      <c r="O51" s="14" t="s">
        <v>1790</v>
      </c>
      <c r="P51" s="14" t="s">
        <v>1975</v>
      </c>
      <c r="R51" s="14" t="s">
        <v>1975</v>
      </c>
      <c r="T51" s="13" t="s">
        <v>1792</v>
      </c>
    </row>
    <row r="52" spans="1:20" x14ac:dyDescent="0.2">
      <c r="A52" s="12" t="s">
        <v>1784</v>
      </c>
      <c r="B52" s="12" t="s">
        <v>1976</v>
      </c>
      <c r="C52" s="530">
        <v>324145260600</v>
      </c>
      <c r="D52" s="13" t="s">
        <v>24</v>
      </c>
      <c r="E52" s="13" t="s">
        <v>1977</v>
      </c>
      <c r="F52" s="13">
        <v>39</v>
      </c>
      <c r="G52" s="13" t="s">
        <v>1978</v>
      </c>
      <c r="H52" s="13" t="s">
        <v>1925</v>
      </c>
      <c r="I52" s="13">
        <v>100332</v>
      </c>
      <c r="J52" s="13" t="s">
        <v>1555</v>
      </c>
      <c r="K52" s="125">
        <v>80.78</v>
      </c>
      <c r="N52" s="15" t="s">
        <v>1979</v>
      </c>
      <c r="O52" s="14" t="s">
        <v>1790</v>
      </c>
      <c r="P52" s="14" t="s">
        <v>1980</v>
      </c>
      <c r="R52" s="14" t="s">
        <v>1980</v>
      </c>
      <c r="T52" s="13" t="s">
        <v>1792</v>
      </c>
    </row>
    <row r="53" spans="1:20" x14ac:dyDescent="0.2">
      <c r="A53" s="12" t="s">
        <v>1784</v>
      </c>
      <c r="B53" s="12" t="s">
        <v>1981</v>
      </c>
      <c r="C53" s="530">
        <v>784859820400</v>
      </c>
      <c r="D53" s="13" t="s">
        <v>24</v>
      </c>
      <c r="E53" s="13" t="s">
        <v>1800</v>
      </c>
      <c r="F53" s="13">
        <v>42.26</v>
      </c>
      <c r="G53" s="13" t="s">
        <v>1801</v>
      </c>
      <c r="H53" s="13" t="s">
        <v>1802</v>
      </c>
      <c r="I53" s="13">
        <v>100332</v>
      </c>
      <c r="J53" s="13" t="s">
        <v>1555</v>
      </c>
      <c r="K53" s="125">
        <v>26.28</v>
      </c>
      <c r="N53" s="15" t="s">
        <v>1982</v>
      </c>
      <c r="O53" s="14" t="s">
        <v>1790</v>
      </c>
      <c r="P53" s="14" t="s">
        <v>1983</v>
      </c>
      <c r="R53" s="14" t="s">
        <v>1983</v>
      </c>
      <c r="T53" s="13" t="s">
        <v>1792</v>
      </c>
    </row>
    <row r="54" spans="1:20" x14ac:dyDescent="0.2">
      <c r="A54" s="12" t="s">
        <v>1784</v>
      </c>
      <c r="B54" s="12" t="s">
        <v>1984</v>
      </c>
      <c r="C54" s="530">
        <v>7160370001800</v>
      </c>
      <c r="D54" s="13" t="s">
        <v>24</v>
      </c>
      <c r="E54" s="13" t="s">
        <v>1817</v>
      </c>
      <c r="F54" s="13">
        <v>7.048</v>
      </c>
      <c r="G54" s="13" t="s">
        <v>1818</v>
      </c>
      <c r="H54" s="13" t="s">
        <v>1819</v>
      </c>
      <c r="I54" s="13">
        <v>100332</v>
      </c>
      <c r="J54" s="13" t="s">
        <v>1555</v>
      </c>
      <c r="K54" s="125">
        <v>8.35</v>
      </c>
      <c r="N54" s="15" t="s">
        <v>1985</v>
      </c>
      <c r="O54" s="14" t="s">
        <v>1790</v>
      </c>
      <c r="P54" s="14" t="s">
        <v>1986</v>
      </c>
      <c r="R54" s="14" t="s">
        <v>1986</v>
      </c>
      <c r="T54" s="13" t="s">
        <v>1792</v>
      </c>
    </row>
    <row r="55" spans="1:20" x14ac:dyDescent="0.2">
      <c r="K55" s="125"/>
    </row>
    <row r="56" spans="1:20" x14ac:dyDescent="0.2">
      <c r="K56" s="125"/>
    </row>
    <row r="57" spans="1:20" x14ac:dyDescent="0.2">
      <c r="K57" s="125"/>
    </row>
    <row r="58" spans="1:20" x14ac:dyDescent="0.2">
      <c r="K58" s="125"/>
    </row>
    <row r="59" spans="1:20" x14ac:dyDescent="0.2">
      <c r="K59" s="125"/>
    </row>
    <row r="60" spans="1:20" x14ac:dyDescent="0.2">
      <c r="K60" s="125"/>
    </row>
    <row r="61" spans="1:20" x14ac:dyDescent="0.2">
      <c r="K61" s="125"/>
    </row>
    <row r="62" spans="1:20" x14ac:dyDescent="0.2">
      <c r="K62" s="125"/>
    </row>
    <row r="63" spans="1:20" x14ac:dyDescent="0.2">
      <c r="K63" s="125"/>
    </row>
    <row r="64" spans="1:20" x14ac:dyDescent="0.2">
      <c r="K64" s="125"/>
    </row>
    <row r="65" spans="11:11" x14ac:dyDescent="0.2">
      <c r="K65" s="125"/>
    </row>
    <row r="66" spans="11:11" x14ac:dyDescent="0.2">
      <c r="K66" s="125"/>
    </row>
    <row r="67" spans="11:11" x14ac:dyDescent="0.2">
      <c r="K67" s="125"/>
    </row>
    <row r="68" spans="11:11" x14ac:dyDescent="0.2">
      <c r="K68" s="125"/>
    </row>
    <row r="69" spans="11:11" x14ac:dyDescent="0.2">
      <c r="K69" s="125"/>
    </row>
    <row r="70" spans="11:11" x14ac:dyDescent="0.2">
      <c r="K70" s="125"/>
    </row>
    <row r="71" spans="11:11" x14ac:dyDescent="0.2">
      <c r="K71" s="125"/>
    </row>
    <row r="72" spans="11:11" x14ac:dyDescent="0.2">
      <c r="K72" s="125"/>
    </row>
    <row r="73" spans="11:11" x14ac:dyDescent="0.2">
      <c r="K73" s="125"/>
    </row>
    <row r="74" spans="11:11" x14ac:dyDescent="0.2">
      <c r="K74" s="125"/>
    </row>
    <row r="75" spans="11:11" x14ac:dyDescent="0.2">
      <c r="K75" s="125"/>
    </row>
    <row r="76" spans="11:11" x14ac:dyDescent="0.2">
      <c r="K76" s="125"/>
    </row>
    <row r="77" spans="11:11" x14ac:dyDescent="0.2">
      <c r="K77" s="125"/>
    </row>
    <row r="78" spans="11:11" x14ac:dyDescent="0.2">
      <c r="K78" s="125"/>
    </row>
    <row r="79" spans="11:11" x14ac:dyDescent="0.2">
      <c r="K79" s="125"/>
    </row>
    <row r="80" spans="11:11" x14ac:dyDescent="0.2">
      <c r="K80" s="125"/>
    </row>
    <row r="81" spans="11:11" x14ac:dyDescent="0.2">
      <c r="K81" s="125"/>
    </row>
    <row r="82" spans="11:11" x14ac:dyDescent="0.2">
      <c r="K82" s="125"/>
    </row>
    <row r="83" spans="11:11" x14ac:dyDescent="0.2">
      <c r="K83" s="125"/>
    </row>
    <row r="84" spans="11:11" x14ac:dyDescent="0.2">
      <c r="K84" s="125"/>
    </row>
    <row r="85" spans="11:11" x14ac:dyDescent="0.2">
      <c r="K85" s="125"/>
    </row>
    <row r="86" spans="11:11" x14ac:dyDescent="0.2">
      <c r="K86" s="125"/>
    </row>
    <row r="87" spans="11:11" x14ac:dyDescent="0.2">
      <c r="K87" s="125"/>
    </row>
    <row r="88" spans="11:11" x14ac:dyDescent="0.2">
      <c r="K88" s="125"/>
    </row>
  </sheetData>
  <protectedRanges>
    <protectedRange password="8F60" sqref="S6" name="Calculations_40"/>
  </protectedRanges>
  <conditionalFormatting sqref="C4:C6">
    <cfRule type="duplicateValues" dxfId="153" priority="3"/>
  </conditionalFormatting>
  <conditionalFormatting sqref="D4:D6">
    <cfRule type="duplicateValues" dxfId="152" priority="4"/>
  </conditionalFormatting>
  <conditionalFormatting sqref="D1:D3">
    <cfRule type="duplicateValues" dxfId="151" priority="1"/>
  </conditionalFormatting>
  <conditionalFormatting sqref="E1:E3">
    <cfRule type="duplicateValues" dxfId="150" priority="2"/>
  </conditionalFormatting>
  <pageMargins left="0.7" right="0.7" top="0.75" bottom="0.75" header="0.3" footer="0.3"/>
  <pageSetup orientation="portrait" r:id="rId1"/>
  <legacyDrawing r:id="rId2"/>
</worksheet>
</file>

<file path=xl/worksheets/sheet4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D65485-A137-474C-AF8B-D784921B33BA}">
  <dimension ref="A1:T41"/>
  <sheetViews>
    <sheetView workbookViewId="0">
      <pane xSplit="3" ySplit="6" topLeftCell="I7" activePane="bottomRight" state="frozen"/>
      <selection pane="topRight" activeCell="F1" sqref="F1"/>
      <selection pane="bottomLeft" activeCell="A7" sqref="A7"/>
      <selection pane="bottomRight" activeCell="B11" sqref="B11"/>
    </sheetView>
  </sheetViews>
  <sheetFormatPr defaultColWidth="9.28515625" defaultRowHeight="12.75" x14ac:dyDescent="0.2"/>
  <cols>
    <col min="1" max="1" width="10.5703125" style="12" customWidth="1"/>
    <col min="2" max="2" width="33.7109375" style="12" customWidth="1"/>
    <col min="3" max="3" width="15.140625" style="12" customWidth="1"/>
    <col min="4" max="6" width="10.28515625" style="13" bestFit="1" customWidth="1"/>
    <col min="7" max="7" width="8.42578125" style="13" bestFit="1" customWidth="1"/>
    <col min="8" max="8" width="7.42578125" style="13" bestFit="1" customWidth="1"/>
    <col min="9" max="9" width="9.28515625" style="13"/>
    <col min="10" max="10" width="26.42578125" style="13" customWidth="1"/>
    <col min="11" max="11" width="20.7109375" style="547" customWidth="1"/>
    <col min="12" max="12" width="21.7109375" style="547" customWidth="1"/>
    <col min="13" max="13" width="20.7109375" style="13" customWidth="1"/>
    <col min="14" max="14" width="10.28515625" style="15" bestFit="1" customWidth="1"/>
    <col min="15" max="15" width="8.5703125" style="224" bestFit="1" customWidth="1"/>
    <col min="16" max="16" width="8.5703125" style="14" bestFit="1" customWidth="1"/>
    <col min="17" max="17" width="5.7109375" style="17" customWidth="1"/>
    <col min="18" max="18" width="16" style="14" bestFit="1" customWidth="1"/>
    <col min="19" max="19" width="14.28515625" style="14" customWidth="1"/>
    <col min="20" max="20" width="67.28515625" style="13" customWidth="1"/>
    <col min="21" max="16384" width="9.28515625" style="12"/>
  </cols>
  <sheetData>
    <row r="1" spans="1:20" s="22" customFormat="1" x14ac:dyDescent="0.2">
      <c r="A1" s="77"/>
      <c r="B1" s="78" t="s">
        <v>41</v>
      </c>
      <c r="C1" s="78"/>
      <c r="D1" s="78"/>
      <c r="E1" s="79"/>
      <c r="F1" s="79"/>
      <c r="G1" s="79"/>
      <c r="H1" s="79"/>
      <c r="I1" s="79"/>
      <c r="J1" s="79"/>
      <c r="K1" s="532"/>
      <c r="L1" s="532"/>
      <c r="M1" s="79"/>
      <c r="N1" s="80"/>
      <c r="O1" s="533"/>
      <c r="P1" s="81"/>
      <c r="Q1" s="82"/>
      <c r="R1" s="83"/>
      <c r="S1" s="84"/>
      <c r="T1" s="85"/>
    </row>
    <row r="2" spans="1:20" s="22" customFormat="1" x14ac:dyDescent="0.2">
      <c r="A2" s="86"/>
      <c r="B2" s="87" t="s">
        <v>40</v>
      </c>
      <c r="C2" s="87"/>
      <c r="D2" s="87"/>
      <c r="E2" s="88"/>
      <c r="F2" s="89"/>
      <c r="G2" s="89"/>
      <c r="H2" s="89"/>
      <c r="I2" s="89"/>
      <c r="J2" s="89"/>
      <c r="K2" s="534"/>
      <c r="L2" s="534"/>
      <c r="M2" s="89"/>
      <c r="N2" s="90"/>
      <c r="O2" s="535"/>
      <c r="P2" s="91"/>
      <c r="Q2" s="92"/>
      <c r="R2" s="93"/>
      <c r="S2" s="94"/>
      <c r="T2" s="57"/>
    </row>
    <row r="3" spans="1:20" s="22" customFormat="1" x14ac:dyDescent="0.2">
      <c r="A3" s="86"/>
      <c r="B3" s="95" t="s">
        <v>0</v>
      </c>
      <c r="C3" s="95"/>
      <c r="D3" s="95"/>
      <c r="E3" s="96"/>
      <c r="F3" s="97"/>
      <c r="G3" s="97"/>
      <c r="H3" s="97"/>
      <c r="I3" s="97"/>
      <c r="J3" s="97"/>
      <c r="K3" s="536"/>
      <c r="L3" s="536"/>
      <c r="M3" s="97"/>
      <c r="N3" s="98"/>
      <c r="O3" s="537"/>
      <c r="P3" s="99"/>
      <c r="Q3" s="100"/>
      <c r="R3" s="101"/>
      <c r="S3" s="94"/>
      <c r="T3" s="57"/>
    </row>
    <row r="4" spans="1:20" s="22" customFormat="1" ht="13.5" thickBot="1" x14ac:dyDescent="0.25">
      <c r="A4" s="86"/>
      <c r="B4" s="95"/>
      <c r="C4" s="95"/>
      <c r="D4" s="96"/>
      <c r="E4" s="97"/>
      <c r="F4" s="97"/>
      <c r="G4" s="97"/>
      <c r="H4" s="97"/>
      <c r="I4" s="97"/>
      <c r="J4" s="97"/>
      <c r="K4" s="536"/>
      <c r="L4" s="536"/>
      <c r="M4" s="97"/>
      <c r="N4" s="98"/>
      <c r="O4" s="537"/>
      <c r="P4" s="99"/>
      <c r="Q4" s="100"/>
      <c r="R4" s="101"/>
      <c r="S4" s="94"/>
      <c r="T4" s="57"/>
    </row>
    <row r="5" spans="1:20" ht="15.75" customHeight="1" thickBot="1" x14ac:dyDescent="0.25">
      <c r="A5" s="26"/>
      <c r="B5" s="102"/>
      <c r="C5" s="103" t="s">
        <v>1</v>
      </c>
      <c r="D5" s="104"/>
      <c r="E5" s="105"/>
      <c r="F5" s="105"/>
      <c r="G5" s="105"/>
      <c r="H5" s="105"/>
      <c r="I5" s="105"/>
      <c r="J5" s="106"/>
      <c r="K5" s="538"/>
      <c r="L5" s="538"/>
      <c r="M5" s="106"/>
      <c r="N5" s="107"/>
      <c r="O5" s="539"/>
      <c r="P5" s="108"/>
      <c r="Q5" s="109"/>
      <c r="R5" s="110" t="s">
        <v>14</v>
      </c>
      <c r="S5" s="111"/>
      <c r="T5" s="27"/>
    </row>
    <row r="6" spans="1:20" ht="64.5" thickBot="1" x14ac:dyDescent="0.25">
      <c r="A6" s="112" t="s">
        <v>3</v>
      </c>
      <c r="B6" s="113" t="s">
        <v>8</v>
      </c>
      <c r="C6" s="114" t="s">
        <v>18</v>
      </c>
      <c r="D6" s="115" t="s">
        <v>9</v>
      </c>
      <c r="E6" s="115" t="s">
        <v>5</v>
      </c>
      <c r="F6" s="115" t="s">
        <v>20</v>
      </c>
      <c r="G6" s="113" t="s">
        <v>37</v>
      </c>
      <c r="H6" s="115" t="s">
        <v>38</v>
      </c>
      <c r="I6" s="116" t="s">
        <v>10</v>
      </c>
      <c r="J6" s="115" t="s">
        <v>11</v>
      </c>
      <c r="K6" s="540" t="s">
        <v>28</v>
      </c>
      <c r="L6" s="541" t="s">
        <v>29</v>
      </c>
      <c r="M6" s="117" t="s">
        <v>30</v>
      </c>
      <c r="N6" s="2" t="s">
        <v>27</v>
      </c>
      <c r="O6" s="40" t="s">
        <v>12</v>
      </c>
      <c r="P6" s="1" t="s">
        <v>13</v>
      </c>
      <c r="Q6" s="119"/>
      <c r="R6" s="1" t="s">
        <v>16</v>
      </c>
      <c r="S6" s="120" t="s">
        <v>17</v>
      </c>
      <c r="T6" s="117" t="s">
        <v>7</v>
      </c>
    </row>
    <row r="7" spans="1:20" x14ac:dyDescent="0.2">
      <c r="A7" s="12" t="s">
        <v>1987</v>
      </c>
      <c r="B7" s="542" t="s">
        <v>1988</v>
      </c>
      <c r="C7" s="12">
        <v>39911</v>
      </c>
      <c r="D7" s="13" t="s">
        <v>24</v>
      </c>
      <c r="E7" s="543">
        <v>26.25</v>
      </c>
      <c r="F7" s="543">
        <v>28.25</v>
      </c>
      <c r="G7" s="544">
        <v>140</v>
      </c>
      <c r="H7" s="545">
        <v>3</v>
      </c>
      <c r="I7" s="544">
        <v>110242</v>
      </c>
      <c r="J7" s="546" t="s">
        <v>1989</v>
      </c>
      <c r="K7" s="61">
        <v>67.209999999999994</v>
      </c>
      <c r="N7" s="548">
        <v>8.9198435972629575</v>
      </c>
      <c r="O7" s="224">
        <v>1.7956000000000001</v>
      </c>
      <c r="P7" s="14">
        <v>16.02</v>
      </c>
      <c r="R7" s="14">
        <v>16.02</v>
      </c>
      <c r="T7" s="546" t="s">
        <v>1990</v>
      </c>
    </row>
    <row r="8" spans="1:20" x14ac:dyDescent="0.2">
      <c r="A8" s="12" t="s">
        <v>1987</v>
      </c>
      <c r="B8" s="542" t="s">
        <v>1991</v>
      </c>
      <c r="C8" s="12">
        <v>39912</v>
      </c>
      <c r="D8" s="13" t="s">
        <v>24</v>
      </c>
      <c r="E8" s="543">
        <v>26.25</v>
      </c>
      <c r="F8" s="543">
        <v>28.25</v>
      </c>
      <c r="G8" s="544">
        <v>140</v>
      </c>
      <c r="H8" s="545">
        <v>3</v>
      </c>
      <c r="I8" s="544">
        <v>110242</v>
      </c>
      <c r="J8" s="546" t="s">
        <v>1989</v>
      </c>
      <c r="K8" s="61">
        <v>67.209999999999994</v>
      </c>
      <c r="N8" s="548">
        <v>8.9198435972629575</v>
      </c>
      <c r="O8" s="224">
        <v>1.7956000000000001</v>
      </c>
      <c r="P8" s="14">
        <v>16.02</v>
      </c>
      <c r="R8" s="14">
        <v>16.02</v>
      </c>
      <c r="T8" s="546" t="s">
        <v>1990</v>
      </c>
    </row>
    <row r="9" spans="1:20" x14ac:dyDescent="0.2">
      <c r="A9" s="12" t="s">
        <v>1987</v>
      </c>
      <c r="B9" s="542" t="s">
        <v>1992</v>
      </c>
      <c r="C9" s="12">
        <v>39940</v>
      </c>
      <c r="D9" s="13" t="s">
        <v>24</v>
      </c>
      <c r="E9" s="543">
        <v>39.75</v>
      </c>
      <c r="F9" s="543">
        <v>41.3</v>
      </c>
      <c r="G9" s="544">
        <v>212</v>
      </c>
      <c r="H9" s="545">
        <v>3</v>
      </c>
      <c r="I9" s="544">
        <v>110242</v>
      </c>
      <c r="J9" s="546" t="s">
        <v>1989</v>
      </c>
      <c r="K9" s="61">
        <v>60.62</v>
      </c>
      <c r="N9" s="548">
        <v>13.501955034213095</v>
      </c>
      <c r="O9" s="224">
        <v>1.7956000000000001</v>
      </c>
      <c r="P9" s="14">
        <v>24.24</v>
      </c>
      <c r="R9" s="14">
        <v>24.24</v>
      </c>
      <c r="T9" s="546" t="s">
        <v>1990</v>
      </c>
    </row>
    <row r="10" spans="1:20" x14ac:dyDescent="0.2">
      <c r="A10" s="12" t="s">
        <v>1987</v>
      </c>
      <c r="B10" s="542" t="s">
        <v>1993</v>
      </c>
      <c r="C10" s="12">
        <v>39941</v>
      </c>
      <c r="D10" s="13" t="s">
        <v>24</v>
      </c>
      <c r="E10" s="543">
        <v>39.75</v>
      </c>
      <c r="F10" s="543">
        <v>41.3</v>
      </c>
      <c r="G10" s="544">
        <v>212</v>
      </c>
      <c r="H10" s="545">
        <v>3</v>
      </c>
      <c r="I10" s="544">
        <v>110242</v>
      </c>
      <c r="J10" s="546" t="s">
        <v>1989</v>
      </c>
      <c r="K10" s="61">
        <v>60.62</v>
      </c>
      <c r="N10" s="548">
        <v>13.501955034213095</v>
      </c>
      <c r="O10" s="224">
        <v>1.7956000000000001</v>
      </c>
      <c r="P10" s="14">
        <v>24.24</v>
      </c>
      <c r="R10" s="14">
        <v>24.24</v>
      </c>
      <c r="T10" s="546" t="s">
        <v>1990</v>
      </c>
    </row>
    <row r="11" spans="1:20" x14ac:dyDescent="0.2">
      <c r="A11" s="12" t="s">
        <v>1987</v>
      </c>
      <c r="B11" s="542" t="s">
        <v>1994</v>
      </c>
      <c r="C11" s="12">
        <v>39944</v>
      </c>
      <c r="D11" s="13" t="s">
        <v>24</v>
      </c>
      <c r="E11" s="543">
        <v>39.75</v>
      </c>
      <c r="F11" s="543">
        <v>41.3</v>
      </c>
      <c r="G11" s="544">
        <v>212</v>
      </c>
      <c r="H11" s="545">
        <v>3</v>
      </c>
      <c r="I11" s="544">
        <v>110242</v>
      </c>
      <c r="J11" s="546" t="s">
        <v>1989</v>
      </c>
      <c r="K11" s="61">
        <v>69.16</v>
      </c>
      <c r="N11" s="548">
        <v>14.577223851417404</v>
      </c>
      <c r="O11" s="224">
        <v>1.7956000000000001</v>
      </c>
      <c r="P11" s="14">
        <v>26.18</v>
      </c>
      <c r="R11" s="14">
        <v>26.18</v>
      </c>
      <c r="T11" s="546" t="s">
        <v>1990</v>
      </c>
    </row>
    <row r="12" spans="1:20" x14ac:dyDescent="0.2">
      <c r="A12" s="12" t="s">
        <v>1987</v>
      </c>
      <c r="B12" s="542" t="s">
        <v>1995</v>
      </c>
      <c r="C12" s="12">
        <v>41485</v>
      </c>
      <c r="D12" s="13" t="s">
        <v>24</v>
      </c>
      <c r="E12" s="543">
        <v>20</v>
      </c>
      <c r="F12" s="543">
        <v>21.5</v>
      </c>
      <c r="G12" s="544">
        <v>320</v>
      </c>
      <c r="H12" s="545">
        <v>1</v>
      </c>
      <c r="I12" s="544">
        <v>110242</v>
      </c>
      <c r="J12" s="546" t="s">
        <v>1989</v>
      </c>
      <c r="K12" s="61">
        <v>47.41</v>
      </c>
      <c r="N12" s="548">
        <v>20.002443792766375</v>
      </c>
      <c r="O12" s="224">
        <v>1.7956000000000001</v>
      </c>
      <c r="P12" s="14">
        <v>35.909999999999997</v>
      </c>
      <c r="R12" s="14">
        <v>35.909999999999997</v>
      </c>
      <c r="T12" s="546" t="s">
        <v>1990</v>
      </c>
    </row>
    <row r="13" spans="1:20" x14ac:dyDescent="0.2">
      <c r="A13" s="12" t="s">
        <v>1987</v>
      </c>
      <c r="B13" s="542" t="s">
        <v>1996</v>
      </c>
      <c r="C13" s="12">
        <v>41698</v>
      </c>
      <c r="D13" s="13" t="s">
        <v>24</v>
      </c>
      <c r="E13" s="543">
        <v>20</v>
      </c>
      <c r="F13" s="543">
        <v>21.5</v>
      </c>
      <c r="G13" s="544">
        <v>320</v>
      </c>
      <c r="H13" s="545">
        <v>1</v>
      </c>
      <c r="I13" s="544">
        <v>110242</v>
      </c>
      <c r="J13" s="546" t="s">
        <v>1989</v>
      </c>
      <c r="K13" s="61">
        <v>46.11</v>
      </c>
      <c r="N13" s="548">
        <v>20.002443792766375</v>
      </c>
      <c r="O13" s="224">
        <v>1.7956000000000001</v>
      </c>
      <c r="P13" s="14">
        <v>35.909999999999997</v>
      </c>
      <c r="R13" s="14">
        <v>35.909999999999997</v>
      </c>
      <c r="T13" s="546" t="s">
        <v>1990</v>
      </c>
    </row>
    <row r="14" spans="1:20" x14ac:dyDescent="0.2">
      <c r="A14" s="12" t="s">
        <v>1987</v>
      </c>
      <c r="B14" s="542" t="s">
        <v>1997</v>
      </c>
      <c r="C14" s="12">
        <v>41725</v>
      </c>
      <c r="D14" s="13" t="s">
        <v>24</v>
      </c>
      <c r="E14" s="543">
        <v>20</v>
      </c>
      <c r="F14" s="543">
        <v>21.5</v>
      </c>
      <c r="G14" s="544">
        <v>320</v>
      </c>
      <c r="H14" s="545">
        <v>1</v>
      </c>
      <c r="I14" s="544">
        <v>110242</v>
      </c>
      <c r="J14" s="546" t="s">
        <v>1989</v>
      </c>
      <c r="K14" s="61">
        <v>52.33</v>
      </c>
      <c r="N14" s="548">
        <v>16.000733137829911</v>
      </c>
      <c r="O14" s="224">
        <v>1.7956000000000001</v>
      </c>
      <c r="P14" s="14">
        <v>28.73</v>
      </c>
      <c r="R14" s="14">
        <v>28.73</v>
      </c>
      <c r="T14" s="546" t="s">
        <v>1990</v>
      </c>
    </row>
    <row r="15" spans="1:20" x14ac:dyDescent="0.2">
      <c r="A15" s="12" t="s">
        <v>1987</v>
      </c>
      <c r="B15" s="542" t="s">
        <v>1998</v>
      </c>
      <c r="C15" s="12">
        <v>41728</v>
      </c>
      <c r="D15" s="13" t="s">
        <v>24</v>
      </c>
      <c r="E15" s="543">
        <v>20</v>
      </c>
      <c r="F15" s="543">
        <v>21.5</v>
      </c>
      <c r="G15" s="544">
        <v>320</v>
      </c>
      <c r="H15" s="545">
        <v>1</v>
      </c>
      <c r="I15" s="544">
        <v>110242</v>
      </c>
      <c r="J15" s="546" t="s">
        <v>1989</v>
      </c>
      <c r="K15" s="61">
        <v>50.24</v>
      </c>
      <c r="N15" s="548">
        <v>15.340909090909092</v>
      </c>
      <c r="O15" s="224">
        <v>1.7956000000000001</v>
      </c>
      <c r="P15" s="14">
        <v>27.54</v>
      </c>
      <c r="R15" s="14">
        <v>27.54</v>
      </c>
      <c r="T15" s="546" t="s">
        <v>1990</v>
      </c>
    </row>
    <row r="16" spans="1:20" x14ac:dyDescent="0.2">
      <c r="A16" s="12" t="s">
        <v>1987</v>
      </c>
      <c r="B16" s="542" t="s">
        <v>1999</v>
      </c>
      <c r="C16" s="12">
        <v>41749</v>
      </c>
      <c r="D16" s="13" t="s">
        <v>24</v>
      </c>
      <c r="E16" s="543">
        <v>20</v>
      </c>
      <c r="F16" s="543">
        <v>21.5</v>
      </c>
      <c r="G16" s="544">
        <v>320</v>
      </c>
      <c r="H16" s="545">
        <v>1</v>
      </c>
      <c r="I16" s="544">
        <v>110242</v>
      </c>
      <c r="J16" s="546" t="s">
        <v>1989</v>
      </c>
      <c r="K16" s="61">
        <v>46.31</v>
      </c>
      <c r="N16" s="548">
        <v>20.002443792766371</v>
      </c>
      <c r="O16" s="224">
        <v>1.7956000000000001</v>
      </c>
      <c r="P16" s="14">
        <v>35.909999999999997</v>
      </c>
      <c r="R16" s="14">
        <v>35.909999999999997</v>
      </c>
      <c r="T16" s="546" t="s">
        <v>1990</v>
      </c>
    </row>
    <row r="17" spans="1:20" x14ac:dyDescent="0.2">
      <c r="A17" s="12" t="s">
        <v>1987</v>
      </c>
      <c r="B17" s="542" t="s">
        <v>2000</v>
      </c>
      <c r="C17" s="12">
        <v>43274</v>
      </c>
      <c r="D17" s="13" t="s">
        <v>24</v>
      </c>
      <c r="E17" s="543">
        <v>30</v>
      </c>
      <c r="F17" s="543">
        <v>32.5</v>
      </c>
      <c r="G17" s="544">
        <v>80</v>
      </c>
      <c r="H17" s="545">
        <v>6</v>
      </c>
      <c r="I17" s="544">
        <v>110242</v>
      </c>
      <c r="J17" s="546" t="s">
        <v>1989</v>
      </c>
      <c r="K17" s="61">
        <v>52.3</v>
      </c>
      <c r="N17" s="548">
        <v>6.6593352883675454</v>
      </c>
      <c r="O17" s="224">
        <v>1.7956000000000001</v>
      </c>
      <c r="P17" s="14">
        <v>11.96</v>
      </c>
      <c r="R17" s="14">
        <v>11.96</v>
      </c>
      <c r="T17" s="546" t="s">
        <v>1990</v>
      </c>
    </row>
    <row r="18" spans="1:20" x14ac:dyDescent="0.2">
      <c r="A18" s="12" t="s">
        <v>1987</v>
      </c>
      <c r="B18" s="542" t="s">
        <v>2001</v>
      </c>
      <c r="C18" s="12">
        <v>43277</v>
      </c>
      <c r="D18" s="13" t="s">
        <v>24</v>
      </c>
      <c r="E18" s="543">
        <v>30</v>
      </c>
      <c r="F18" s="543">
        <v>32.5</v>
      </c>
      <c r="G18" s="544">
        <v>80</v>
      </c>
      <c r="H18" s="545">
        <v>6</v>
      </c>
      <c r="I18" s="544">
        <v>110242</v>
      </c>
      <c r="J18" s="546" t="s">
        <v>1989</v>
      </c>
      <c r="K18" s="61">
        <v>52.6</v>
      </c>
      <c r="N18" s="548">
        <v>6.2499999999999982</v>
      </c>
      <c r="O18" s="224">
        <v>1.7956000000000001</v>
      </c>
      <c r="P18" s="14">
        <v>11.22</v>
      </c>
      <c r="R18" s="14">
        <v>11.22</v>
      </c>
      <c r="T18" s="546" t="s">
        <v>1990</v>
      </c>
    </row>
    <row r="19" spans="1:20" x14ac:dyDescent="0.2">
      <c r="A19" s="12" t="s">
        <v>1987</v>
      </c>
      <c r="B19" s="542" t="s">
        <v>2002</v>
      </c>
      <c r="C19" s="12">
        <v>43284</v>
      </c>
      <c r="D19" s="13" t="s">
        <v>24</v>
      </c>
      <c r="E19" s="543">
        <v>30</v>
      </c>
      <c r="F19" s="543">
        <v>32.5</v>
      </c>
      <c r="G19" s="544">
        <v>80</v>
      </c>
      <c r="H19" s="545">
        <v>6</v>
      </c>
      <c r="I19" s="544">
        <v>110242</v>
      </c>
      <c r="J19" s="546" t="s">
        <v>1989</v>
      </c>
      <c r="K19" s="61">
        <v>50.18</v>
      </c>
      <c r="N19" s="548">
        <v>6.2499999999999982</v>
      </c>
      <c r="O19" s="224">
        <v>1.7956000000000001</v>
      </c>
      <c r="P19" s="14">
        <v>11.22</v>
      </c>
      <c r="R19" s="14">
        <v>11.22</v>
      </c>
      <c r="T19" s="546" t="s">
        <v>1990</v>
      </c>
    </row>
    <row r="20" spans="1:20" x14ac:dyDescent="0.2">
      <c r="A20" s="12" t="s">
        <v>1987</v>
      </c>
      <c r="B20" s="542" t="s">
        <v>2003</v>
      </c>
      <c r="C20" s="12">
        <v>43292</v>
      </c>
      <c r="D20" s="13" t="s">
        <v>24</v>
      </c>
      <c r="E20" s="543">
        <v>30</v>
      </c>
      <c r="F20" s="543">
        <v>32.5</v>
      </c>
      <c r="G20" s="544">
        <v>80</v>
      </c>
      <c r="H20" s="545">
        <v>6</v>
      </c>
      <c r="I20" s="544">
        <v>110242</v>
      </c>
      <c r="J20" s="546" t="s">
        <v>1989</v>
      </c>
      <c r="K20" s="61">
        <v>50.6</v>
      </c>
      <c r="N20" s="548">
        <v>8.7304496578690127</v>
      </c>
      <c r="O20" s="224">
        <v>1.7956000000000001</v>
      </c>
      <c r="P20" s="14">
        <v>15.68</v>
      </c>
      <c r="R20" s="14">
        <v>15.68</v>
      </c>
      <c r="T20" s="546" t="s">
        <v>1990</v>
      </c>
    </row>
    <row r="21" spans="1:20" x14ac:dyDescent="0.2">
      <c r="A21" s="12" t="s">
        <v>1987</v>
      </c>
      <c r="B21" s="542" t="s">
        <v>2004</v>
      </c>
      <c r="C21" s="12">
        <v>43294</v>
      </c>
      <c r="D21" s="13" t="s">
        <v>24</v>
      </c>
      <c r="E21" s="543">
        <v>30</v>
      </c>
      <c r="F21" s="543">
        <v>32.5</v>
      </c>
      <c r="G21" s="544">
        <v>80</v>
      </c>
      <c r="H21" s="545">
        <v>6</v>
      </c>
      <c r="I21" s="544">
        <v>110242</v>
      </c>
      <c r="J21" s="546" t="s">
        <v>1989</v>
      </c>
      <c r="K21" s="61">
        <v>52.14</v>
      </c>
      <c r="N21" s="548">
        <v>6.6471163245356761</v>
      </c>
      <c r="O21" s="224">
        <v>1.7956000000000001</v>
      </c>
      <c r="P21" s="14">
        <v>11.94</v>
      </c>
      <c r="R21" s="14">
        <v>11.94</v>
      </c>
      <c r="T21" s="546" t="s">
        <v>1990</v>
      </c>
    </row>
    <row r="22" spans="1:20" x14ac:dyDescent="0.2">
      <c r="A22" s="12" t="s">
        <v>1987</v>
      </c>
      <c r="B22" s="542" t="s">
        <v>2005</v>
      </c>
      <c r="C22" s="12">
        <v>44006</v>
      </c>
      <c r="D22" s="13" t="s">
        <v>24</v>
      </c>
      <c r="E22" s="543">
        <v>15</v>
      </c>
      <c r="F22" s="543">
        <v>16.5</v>
      </c>
      <c r="G22" s="544">
        <v>240</v>
      </c>
      <c r="H22" s="545">
        <v>1</v>
      </c>
      <c r="I22" s="544">
        <v>110242</v>
      </c>
      <c r="J22" s="546" t="s">
        <v>1989</v>
      </c>
      <c r="K22" s="61">
        <v>58.88</v>
      </c>
      <c r="N22" s="548">
        <v>14.998778103616813</v>
      </c>
      <c r="O22" s="224">
        <v>1.7956000000000001</v>
      </c>
      <c r="P22" s="14">
        <v>26.93</v>
      </c>
      <c r="R22" s="14">
        <v>26.93</v>
      </c>
      <c r="T22" s="546" t="s">
        <v>1990</v>
      </c>
    </row>
    <row r="23" spans="1:20" x14ac:dyDescent="0.2">
      <c r="A23" s="12" t="s">
        <v>1987</v>
      </c>
      <c r="B23" s="542" t="s">
        <v>2006</v>
      </c>
      <c r="C23" s="12">
        <v>44113</v>
      </c>
      <c r="D23" s="13" t="s">
        <v>24</v>
      </c>
      <c r="E23" s="543">
        <v>12.5</v>
      </c>
      <c r="F23" s="543">
        <v>13.83</v>
      </c>
      <c r="G23" s="544">
        <v>200</v>
      </c>
      <c r="H23" s="545">
        <v>1</v>
      </c>
      <c r="I23" s="544">
        <v>110242</v>
      </c>
      <c r="J23" s="546" t="s">
        <v>1989</v>
      </c>
      <c r="K23" s="61">
        <v>54.63</v>
      </c>
      <c r="N23" s="548">
        <v>12.5</v>
      </c>
      <c r="O23" s="224">
        <v>1.7956000000000001</v>
      </c>
      <c r="P23" s="14">
        <v>22.45</v>
      </c>
      <c r="R23" s="14">
        <v>22.45</v>
      </c>
      <c r="T23" s="546" t="s">
        <v>1990</v>
      </c>
    </row>
    <row r="24" spans="1:20" x14ac:dyDescent="0.2">
      <c r="A24" s="12" t="s">
        <v>1987</v>
      </c>
      <c r="B24" s="542" t="s">
        <v>2007</v>
      </c>
      <c r="C24" s="12">
        <v>44115</v>
      </c>
      <c r="D24" s="13" t="s">
        <v>24</v>
      </c>
      <c r="E24" s="543">
        <v>12.5</v>
      </c>
      <c r="F24" s="543">
        <v>13.83</v>
      </c>
      <c r="G24" s="544">
        <v>200</v>
      </c>
      <c r="H24" s="545">
        <v>1</v>
      </c>
      <c r="I24" s="544">
        <v>110242</v>
      </c>
      <c r="J24" s="546" t="s">
        <v>1989</v>
      </c>
      <c r="K24" s="61">
        <v>54.63</v>
      </c>
      <c r="N24" s="548">
        <v>12.5</v>
      </c>
      <c r="O24" s="224">
        <v>1.7956000000000001</v>
      </c>
      <c r="P24" s="14">
        <v>22.45</v>
      </c>
      <c r="R24" s="14">
        <v>22.45</v>
      </c>
      <c r="T24" s="546" t="s">
        <v>1990</v>
      </c>
    </row>
    <row r="25" spans="1:20" x14ac:dyDescent="0.2">
      <c r="A25" s="12" t="s">
        <v>1987</v>
      </c>
      <c r="B25" s="542" t="s">
        <v>2008</v>
      </c>
      <c r="C25" s="12">
        <v>44224</v>
      </c>
      <c r="D25" s="13" t="s">
        <v>24</v>
      </c>
      <c r="E25" s="543">
        <v>12</v>
      </c>
      <c r="F25" s="543">
        <v>13</v>
      </c>
      <c r="G25" s="544">
        <v>192</v>
      </c>
      <c r="H25" s="545">
        <v>1</v>
      </c>
      <c r="I25" s="544">
        <v>110242</v>
      </c>
      <c r="J25" s="546" t="s">
        <v>1989</v>
      </c>
      <c r="K25" s="61">
        <v>38.11</v>
      </c>
      <c r="N25" s="548">
        <v>11.999022482893453</v>
      </c>
      <c r="O25" s="224">
        <v>1.7956000000000001</v>
      </c>
      <c r="P25" s="14">
        <v>21.55</v>
      </c>
      <c r="R25" s="14">
        <v>21.55</v>
      </c>
      <c r="T25" s="546" t="s">
        <v>1990</v>
      </c>
    </row>
    <row r="26" spans="1:20" x14ac:dyDescent="0.2">
      <c r="A26" s="12" t="s">
        <v>1987</v>
      </c>
      <c r="B26" s="542" t="s">
        <v>2009</v>
      </c>
      <c r="C26" s="12">
        <v>44238</v>
      </c>
      <c r="D26" s="13" t="s">
        <v>24</v>
      </c>
      <c r="E26" s="543">
        <v>12</v>
      </c>
      <c r="F26" s="543">
        <v>13</v>
      </c>
      <c r="G26" s="544">
        <v>192</v>
      </c>
      <c r="H26" s="545">
        <v>1</v>
      </c>
      <c r="I26" s="544">
        <v>110242</v>
      </c>
      <c r="J26" s="546" t="s">
        <v>1989</v>
      </c>
      <c r="K26" s="61">
        <v>38.11</v>
      </c>
      <c r="N26" s="548">
        <v>11.999022482893453</v>
      </c>
      <c r="O26" s="224">
        <v>1.7956000000000001</v>
      </c>
      <c r="P26" s="14">
        <v>21.55</v>
      </c>
      <c r="R26" s="14">
        <v>21.55</v>
      </c>
      <c r="T26" s="546" t="s">
        <v>1990</v>
      </c>
    </row>
    <row r="27" spans="1:20" x14ac:dyDescent="0.2">
      <c r="A27" s="12" t="s">
        <v>1987</v>
      </c>
      <c r="B27" s="542" t="s">
        <v>2010</v>
      </c>
      <c r="C27" s="12">
        <v>44261</v>
      </c>
      <c r="D27" s="13" t="s">
        <v>24</v>
      </c>
      <c r="E27" s="543">
        <v>12</v>
      </c>
      <c r="F27" s="543">
        <v>13</v>
      </c>
      <c r="G27" s="544">
        <v>192</v>
      </c>
      <c r="H27" s="545">
        <v>1</v>
      </c>
      <c r="I27" s="544">
        <v>110242</v>
      </c>
      <c r="J27" s="546" t="s">
        <v>1989</v>
      </c>
      <c r="K27" s="61">
        <v>38.11</v>
      </c>
      <c r="N27" s="548">
        <v>11.999022482893453</v>
      </c>
      <c r="O27" s="224">
        <v>1.7956000000000001</v>
      </c>
      <c r="P27" s="14">
        <v>21.55</v>
      </c>
      <c r="R27" s="14">
        <v>21.55</v>
      </c>
      <c r="T27" s="546" t="s">
        <v>1990</v>
      </c>
    </row>
    <row r="28" spans="1:20" x14ac:dyDescent="0.2">
      <c r="A28" s="12" t="s">
        <v>1987</v>
      </c>
      <c r="B28" s="542" t="s">
        <v>2011</v>
      </c>
      <c r="C28" s="12">
        <v>44751</v>
      </c>
      <c r="D28" s="13" t="s">
        <v>24</v>
      </c>
      <c r="E28" s="543">
        <v>20</v>
      </c>
      <c r="F28" s="543">
        <v>21.5</v>
      </c>
      <c r="G28" s="544">
        <v>320</v>
      </c>
      <c r="H28" s="545">
        <v>1</v>
      </c>
      <c r="I28" s="544">
        <v>110242</v>
      </c>
      <c r="J28" s="546" t="s">
        <v>1989</v>
      </c>
      <c r="K28" s="61">
        <v>61.51</v>
      </c>
      <c r="N28" s="548">
        <v>20.002443792766375</v>
      </c>
      <c r="O28" s="224">
        <v>1.7956000000000001</v>
      </c>
      <c r="P28" s="14">
        <v>35.909999999999997</v>
      </c>
      <c r="R28" s="14">
        <v>35.909999999999997</v>
      </c>
      <c r="T28" s="546" t="s">
        <v>1990</v>
      </c>
    </row>
    <row r="29" spans="1:20" x14ac:dyDescent="0.2">
      <c r="A29" s="12" t="s">
        <v>1987</v>
      </c>
      <c r="B29" s="542" t="s">
        <v>2012</v>
      </c>
      <c r="C29" s="12">
        <v>44877</v>
      </c>
      <c r="D29" s="13" t="s">
        <v>24</v>
      </c>
      <c r="E29" s="543">
        <v>10.5</v>
      </c>
      <c r="F29" s="543">
        <v>11.42</v>
      </c>
      <c r="G29" s="544">
        <v>168</v>
      </c>
      <c r="H29" s="545">
        <v>1</v>
      </c>
      <c r="I29" s="544">
        <v>110242</v>
      </c>
      <c r="J29" s="546" t="s">
        <v>1989</v>
      </c>
      <c r="K29" s="61">
        <v>33.36</v>
      </c>
      <c r="N29" s="548">
        <v>10.502199413489734</v>
      </c>
      <c r="O29" s="224">
        <v>1.7956000000000001</v>
      </c>
      <c r="P29" s="14">
        <v>18.850000000000001</v>
      </c>
      <c r="R29" s="14">
        <v>18.850000000000001</v>
      </c>
      <c r="T29" s="546" t="s">
        <v>1990</v>
      </c>
    </row>
    <row r="30" spans="1:20" x14ac:dyDescent="0.2">
      <c r="A30" s="12" t="s">
        <v>1987</v>
      </c>
      <c r="B30" s="542" t="s">
        <v>2013</v>
      </c>
      <c r="C30" s="12">
        <v>44878</v>
      </c>
      <c r="D30" s="13" t="s">
        <v>24</v>
      </c>
      <c r="E30" s="543">
        <v>10.5</v>
      </c>
      <c r="F30" s="543">
        <v>11.42</v>
      </c>
      <c r="G30" s="544">
        <v>168</v>
      </c>
      <c r="H30" s="545">
        <v>1</v>
      </c>
      <c r="I30" s="544">
        <v>110242</v>
      </c>
      <c r="J30" s="546" t="s">
        <v>1989</v>
      </c>
      <c r="K30" s="61">
        <v>36.67</v>
      </c>
      <c r="N30" s="548">
        <v>10.502199413489734</v>
      </c>
      <c r="O30" s="224">
        <v>1.7956000000000001</v>
      </c>
      <c r="P30" s="14">
        <v>18.850000000000001</v>
      </c>
      <c r="R30" s="14">
        <v>18.850000000000001</v>
      </c>
      <c r="T30" s="546" t="s">
        <v>1990</v>
      </c>
    </row>
    <row r="31" spans="1:20" x14ac:dyDescent="0.2">
      <c r="A31" s="12" t="s">
        <v>1987</v>
      </c>
      <c r="B31" s="542" t="s">
        <v>2014</v>
      </c>
      <c r="C31" s="12">
        <v>44879</v>
      </c>
      <c r="D31" s="13" t="s">
        <v>24</v>
      </c>
      <c r="E31" s="543">
        <v>10.5</v>
      </c>
      <c r="F31" s="543">
        <v>11.42</v>
      </c>
      <c r="G31" s="544">
        <v>168</v>
      </c>
      <c r="H31" s="545">
        <v>1</v>
      </c>
      <c r="I31" s="544">
        <v>110242</v>
      </c>
      <c r="J31" s="546" t="s">
        <v>1989</v>
      </c>
      <c r="K31" s="61">
        <v>33.36</v>
      </c>
      <c r="N31" s="548">
        <v>10.502199413489734</v>
      </c>
      <c r="O31" s="224">
        <v>1.7956000000000001</v>
      </c>
      <c r="P31" s="14">
        <v>18.850000000000001</v>
      </c>
      <c r="R31" s="14">
        <v>18.850000000000001</v>
      </c>
      <c r="T31" s="546" t="s">
        <v>1990</v>
      </c>
    </row>
    <row r="32" spans="1:20" x14ac:dyDescent="0.2">
      <c r="A32" s="12" t="s">
        <v>1987</v>
      </c>
      <c r="B32" s="542" t="s">
        <v>2015</v>
      </c>
      <c r="C32" s="12">
        <v>44881</v>
      </c>
      <c r="D32" s="13" t="s">
        <v>24</v>
      </c>
      <c r="E32" s="543">
        <v>10.5</v>
      </c>
      <c r="F32" s="543">
        <v>11.42</v>
      </c>
      <c r="G32" s="544">
        <v>168</v>
      </c>
      <c r="H32" s="545">
        <v>1</v>
      </c>
      <c r="I32" s="544">
        <v>110242</v>
      </c>
      <c r="J32" s="546" t="s">
        <v>1989</v>
      </c>
      <c r="K32" s="61">
        <v>36.67</v>
      </c>
      <c r="N32" s="548">
        <v>10.502199413489734</v>
      </c>
      <c r="O32" s="224">
        <v>1.7956000000000001</v>
      </c>
      <c r="P32" s="14">
        <v>18.850000000000001</v>
      </c>
      <c r="R32" s="14">
        <v>18.850000000000001</v>
      </c>
      <c r="T32" s="546" t="s">
        <v>1990</v>
      </c>
    </row>
    <row r="33" spans="1:20" x14ac:dyDescent="0.2">
      <c r="A33" s="12" t="s">
        <v>1987</v>
      </c>
      <c r="B33" s="542" t="s">
        <v>2016</v>
      </c>
      <c r="C33" s="12">
        <v>46219</v>
      </c>
      <c r="D33" s="13" t="s">
        <v>24</v>
      </c>
      <c r="E33" s="543">
        <v>30</v>
      </c>
      <c r="F33" s="543">
        <v>31</v>
      </c>
      <c r="G33" s="544">
        <v>480</v>
      </c>
      <c r="H33" s="545">
        <v>1</v>
      </c>
      <c r="I33" s="544">
        <v>110242</v>
      </c>
      <c r="J33" s="546" t="s">
        <v>1989</v>
      </c>
      <c r="K33" s="61">
        <v>57.39</v>
      </c>
      <c r="N33" s="548">
        <v>19.42815249266862</v>
      </c>
      <c r="O33" s="224">
        <v>1.7956000000000001</v>
      </c>
      <c r="P33" s="14">
        <v>34.89</v>
      </c>
      <c r="R33" s="14">
        <v>34.89</v>
      </c>
      <c r="T33" s="546" t="s">
        <v>1990</v>
      </c>
    </row>
    <row r="34" spans="1:20" x14ac:dyDescent="0.2">
      <c r="A34" s="12" t="s">
        <v>1987</v>
      </c>
      <c r="B34" s="542" t="s">
        <v>2017</v>
      </c>
      <c r="C34" s="12">
        <v>46236</v>
      </c>
      <c r="D34" s="13" t="s">
        <v>24</v>
      </c>
      <c r="E34" s="543">
        <v>30</v>
      </c>
      <c r="F34" s="543">
        <v>31</v>
      </c>
      <c r="G34" s="544">
        <v>552</v>
      </c>
      <c r="H34" s="545">
        <v>0.88</v>
      </c>
      <c r="I34" s="544">
        <v>110242</v>
      </c>
      <c r="J34" s="546" t="s">
        <v>1989</v>
      </c>
      <c r="K34" s="61">
        <v>64.03</v>
      </c>
      <c r="N34" s="548">
        <v>21.774193548387096</v>
      </c>
      <c r="O34" s="224">
        <v>1.7956000000000001</v>
      </c>
      <c r="P34" s="14">
        <v>39.090000000000003</v>
      </c>
      <c r="R34" s="14">
        <v>39.090000000000003</v>
      </c>
      <c r="T34" s="546" t="s">
        <v>1990</v>
      </c>
    </row>
    <row r="35" spans="1:20" x14ac:dyDescent="0.2">
      <c r="A35" s="12" t="s">
        <v>1987</v>
      </c>
      <c r="B35" s="542" t="s">
        <v>2018</v>
      </c>
      <c r="C35" s="12">
        <v>46253</v>
      </c>
      <c r="D35" s="13" t="s">
        <v>24</v>
      </c>
      <c r="E35" s="543">
        <v>30</v>
      </c>
      <c r="F35" s="543">
        <v>31</v>
      </c>
      <c r="G35" s="544">
        <v>480</v>
      </c>
      <c r="H35" s="545">
        <v>1</v>
      </c>
      <c r="I35" s="544">
        <v>110242</v>
      </c>
      <c r="J35" s="546" t="s">
        <v>1989</v>
      </c>
      <c r="K35" s="61">
        <v>59.87</v>
      </c>
      <c r="N35" s="548">
        <v>22.482893450635384</v>
      </c>
      <c r="O35" s="224">
        <v>1.7956000000000001</v>
      </c>
      <c r="P35" s="14">
        <v>40.369999999999997</v>
      </c>
      <c r="R35" s="14">
        <v>40.369999999999997</v>
      </c>
      <c r="T35" s="546" t="s">
        <v>1990</v>
      </c>
    </row>
    <row r="36" spans="1:20" x14ac:dyDescent="0.2">
      <c r="A36" s="12" t="s">
        <v>1987</v>
      </c>
      <c r="B36" s="542" t="s">
        <v>2019</v>
      </c>
      <c r="C36" s="12">
        <v>46255</v>
      </c>
      <c r="D36" s="13" t="s">
        <v>24</v>
      </c>
      <c r="E36" s="543">
        <v>30</v>
      </c>
      <c r="F36" s="543">
        <v>31</v>
      </c>
      <c r="G36" s="544">
        <v>480</v>
      </c>
      <c r="H36" s="545">
        <v>1</v>
      </c>
      <c r="I36" s="544">
        <v>110242</v>
      </c>
      <c r="J36" s="546" t="s">
        <v>1989</v>
      </c>
      <c r="K36" s="61">
        <v>57.99</v>
      </c>
      <c r="N36" s="548">
        <v>21.768084066471165</v>
      </c>
      <c r="O36" s="224">
        <v>1.7956000000000001</v>
      </c>
      <c r="P36" s="14">
        <v>39.090000000000003</v>
      </c>
      <c r="R36" s="14">
        <v>39.090000000000003</v>
      </c>
      <c r="T36" s="546" t="s">
        <v>1990</v>
      </c>
    </row>
    <row r="37" spans="1:20" x14ac:dyDescent="0.2">
      <c r="A37" s="12" t="s">
        <v>1987</v>
      </c>
      <c r="B37" s="542" t="s">
        <v>2020</v>
      </c>
      <c r="C37" s="12">
        <v>46268</v>
      </c>
      <c r="D37" s="13" t="s">
        <v>24</v>
      </c>
      <c r="E37" s="543">
        <v>30</v>
      </c>
      <c r="F37" s="543">
        <v>31</v>
      </c>
      <c r="G37" s="544">
        <v>480</v>
      </c>
      <c r="H37" s="545">
        <v>1</v>
      </c>
      <c r="I37" s="544">
        <v>110242</v>
      </c>
      <c r="J37" s="546" t="s">
        <v>1989</v>
      </c>
      <c r="K37" s="61">
        <v>61.11</v>
      </c>
      <c r="N37" s="548">
        <v>23.038856304985341</v>
      </c>
      <c r="O37" s="224">
        <v>1.7956000000000001</v>
      </c>
      <c r="P37" s="14">
        <v>41.37</v>
      </c>
      <c r="R37" s="14">
        <v>41.37</v>
      </c>
      <c r="T37" s="546" t="s">
        <v>1990</v>
      </c>
    </row>
    <row r="38" spans="1:20" x14ac:dyDescent="0.2">
      <c r="A38" s="12" t="s">
        <v>1987</v>
      </c>
      <c r="B38" s="542" t="s">
        <v>2021</v>
      </c>
      <c r="C38" s="12">
        <v>46288</v>
      </c>
      <c r="D38" s="13" t="s">
        <v>24</v>
      </c>
      <c r="E38" s="543">
        <v>30</v>
      </c>
      <c r="F38" s="543">
        <v>31</v>
      </c>
      <c r="G38" s="544">
        <v>480</v>
      </c>
      <c r="H38" s="545">
        <v>1</v>
      </c>
      <c r="I38" s="544">
        <v>110242</v>
      </c>
      <c r="J38" s="546" t="s">
        <v>1989</v>
      </c>
      <c r="K38" s="61">
        <v>62.05</v>
      </c>
      <c r="N38" s="548">
        <v>22.910557184750733</v>
      </c>
      <c r="O38" s="224">
        <v>1.7956000000000001</v>
      </c>
      <c r="P38" s="14">
        <v>41.14</v>
      </c>
      <c r="R38" s="14">
        <v>41.14</v>
      </c>
      <c r="T38" s="546" t="s">
        <v>1990</v>
      </c>
    </row>
    <row r="39" spans="1:20" x14ac:dyDescent="0.2">
      <c r="A39" s="12" t="s">
        <v>1987</v>
      </c>
      <c r="B39" s="542" t="s">
        <v>2022</v>
      </c>
      <c r="C39" s="12">
        <v>48174</v>
      </c>
      <c r="D39" s="13" t="s">
        <v>24</v>
      </c>
      <c r="E39" s="543">
        <v>30</v>
      </c>
      <c r="F39" s="543">
        <v>31</v>
      </c>
      <c r="G39" s="544">
        <v>480</v>
      </c>
      <c r="H39" s="545">
        <v>1</v>
      </c>
      <c r="I39" s="544">
        <v>110242</v>
      </c>
      <c r="J39" s="546" t="s">
        <v>1989</v>
      </c>
      <c r="K39" s="61">
        <v>64.78</v>
      </c>
      <c r="N39" s="548">
        <v>22.782258064516132</v>
      </c>
      <c r="O39" s="224">
        <v>1.7956000000000001</v>
      </c>
      <c r="P39" s="14">
        <v>40.9</v>
      </c>
      <c r="R39" s="14">
        <v>40.9</v>
      </c>
      <c r="T39" s="546" t="s">
        <v>1990</v>
      </c>
    </row>
    <row r="40" spans="1:20" x14ac:dyDescent="0.2">
      <c r="A40" s="12" t="s">
        <v>1987</v>
      </c>
      <c r="B40" s="542" t="s">
        <v>2023</v>
      </c>
      <c r="C40" s="12">
        <v>59701</v>
      </c>
      <c r="D40" s="13" t="s">
        <v>24</v>
      </c>
      <c r="E40" s="543">
        <v>10.5</v>
      </c>
      <c r="F40" s="543">
        <v>11.5</v>
      </c>
      <c r="G40" s="544">
        <v>168</v>
      </c>
      <c r="H40" s="545">
        <v>1</v>
      </c>
      <c r="I40" s="544">
        <v>110242</v>
      </c>
      <c r="J40" s="546" t="s">
        <v>1989</v>
      </c>
      <c r="K40" s="61">
        <v>30.2</v>
      </c>
      <c r="N40" s="548">
        <v>10.502199413489734</v>
      </c>
      <c r="O40" s="224">
        <v>1.7956000000000001</v>
      </c>
      <c r="P40" s="14">
        <v>18.850000000000001</v>
      </c>
      <c r="R40" s="14">
        <v>18.850000000000001</v>
      </c>
      <c r="T40" s="546" t="s">
        <v>1990</v>
      </c>
    </row>
    <row r="41" spans="1:20" x14ac:dyDescent="0.2">
      <c r="A41" s="12" t="s">
        <v>1987</v>
      </c>
      <c r="B41" s="542" t="s">
        <v>2024</v>
      </c>
      <c r="C41" s="12">
        <v>59703</v>
      </c>
      <c r="D41" s="13" t="s">
        <v>24</v>
      </c>
      <c r="E41" s="543">
        <v>10.5</v>
      </c>
      <c r="F41" s="543">
        <v>11.5</v>
      </c>
      <c r="G41" s="544">
        <v>168</v>
      </c>
      <c r="H41" s="545">
        <v>1</v>
      </c>
      <c r="I41" s="544">
        <v>110242</v>
      </c>
      <c r="J41" s="546" t="s">
        <v>1989</v>
      </c>
      <c r="K41" s="61">
        <v>30.79</v>
      </c>
      <c r="N41" s="548">
        <v>10.502199413489734</v>
      </c>
      <c r="O41" s="224">
        <v>1.7956000000000001</v>
      </c>
      <c r="P41" s="14">
        <v>18.850000000000001</v>
      </c>
      <c r="R41" s="14">
        <v>18.850000000000001</v>
      </c>
      <c r="T41" s="546" t="s">
        <v>1990</v>
      </c>
    </row>
  </sheetData>
  <protectedRanges>
    <protectedRange password="8F60" sqref="S6" name="Calculations_40"/>
  </protectedRanges>
  <conditionalFormatting sqref="C4:C6">
    <cfRule type="duplicateValues" dxfId="149" priority="3"/>
  </conditionalFormatting>
  <conditionalFormatting sqref="D4:D6">
    <cfRule type="duplicateValues" dxfId="148" priority="4"/>
  </conditionalFormatting>
  <conditionalFormatting sqref="D1:D3">
    <cfRule type="duplicateValues" dxfId="147" priority="1"/>
  </conditionalFormatting>
  <conditionalFormatting sqref="E1:E3">
    <cfRule type="duplicateValues" dxfId="146" priority="2"/>
  </conditionalFormatting>
  <pageMargins left="0.7" right="0.7" top="0.75" bottom="0.75" header="0.3" footer="0.3"/>
  <pageSetup orientation="portrait" verticalDpi="0" r:id="rId1"/>
  <legacyDrawing r:id="rId2"/>
</worksheet>
</file>

<file path=xl/worksheets/sheet4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FDBFAB-CE5D-401B-9169-FD24792C35D3}">
  <dimension ref="A1:T76"/>
  <sheetViews>
    <sheetView zoomScale="80" zoomScaleNormal="80" workbookViewId="0">
      <pane xSplit="3" ySplit="6" topLeftCell="D17" activePane="bottomRight" state="frozen"/>
      <selection pane="topRight" activeCell="F1" sqref="F1"/>
      <selection pane="bottomLeft" activeCell="A7" sqref="A7"/>
      <selection pane="bottomRight" activeCell="B21" sqref="B21"/>
    </sheetView>
  </sheetViews>
  <sheetFormatPr defaultColWidth="9.140625" defaultRowHeight="12.75" x14ac:dyDescent="0.2"/>
  <cols>
    <col min="1" max="1" width="12.140625" style="12" customWidth="1"/>
    <col min="2" max="2" width="31.42578125" style="12" customWidth="1"/>
    <col min="3" max="3" width="25.140625" style="12" customWidth="1"/>
    <col min="4" max="6" width="10.140625" style="13" bestFit="1" customWidth="1"/>
    <col min="7" max="7" width="8.42578125" style="13" bestFit="1" customWidth="1"/>
    <col min="8" max="8" width="7.42578125" style="13" bestFit="1" customWidth="1"/>
    <col min="9" max="9" width="9.140625" style="13"/>
    <col min="10" max="10" width="22.7109375" style="13" customWidth="1"/>
    <col min="11" max="11" width="20.85546875" style="13" customWidth="1"/>
    <col min="12" max="12" width="21" style="13" customWidth="1"/>
    <col min="13" max="13" width="20.85546875" style="13" customWidth="1"/>
    <col min="14" max="14" width="10.140625" style="15" bestFit="1" customWidth="1"/>
    <col min="15" max="16" width="8.5703125" style="14" bestFit="1" customWidth="1"/>
    <col min="17" max="17" width="5.85546875" style="17" customWidth="1"/>
    <col min="18" max="18" width="16" style="14" bestFit="1" customWidth="1"/>
    <col min="19" max="19" width="15.85546875" style="14" bestFit="1" customWidth="1"/>
    <col min="20" max="20" width="6.5703125" style="13" bestFit="1" customWidth="1"/>
    <col min="21" max="16384" width="9.140625" style="12"/>
  </cols>
  <sheetData>
    <row r="1" spans="1:20" s="22" customFormat="1" x14ac:dyDescent="0.2">
      <c r="A1" s="77"/>
      <c r="B1" s="78" t="s">
        <v>41</v>
      </c>
      <c r="C1" s="78"/>
      <c r="D1" s="78"/>
      <c r="E1" s="79"/>
      <c r="F1" s="79"/>
      <c r="G1" s="79"/>
      <c r="H1" s="79"/>
      <c r="I1" s="79"/>
      <c r="J1" s="79"/>
      <c r="K1" s="79"/>
      <c r="L1" s="79"/>
      <c r="M1" s="79"/>
      <c r="N1" s="80"/>
      <c r="O1" s="81"/>
      <c r="P1" s="81"/>
      <c r="Q1" s="82"/>
      <c r="R1" s="83"/>
      <c r="S1" s="84"/>
      <c r="T1" s="85"/>
    </row>
    <row r="2" spans="1:20" s="22" customFormat="1" x14ac:dyDescent="0.2">
      <c r="A2" s="86"/>
      <c r="B2" s="87" t="s">
        <v>40</v>
      </c>
      <c r="C2" s="87"/>
      <c r="D2" s="87"/>
      <c r="E2" s="88"/>
      <c r="F2" s="89"/>
      <c r="G2" s="89"/>
      <c r="H2" s="89"/>
      <c r="I2" s="89"/>
      <c r="J2" s="89"/>
      <c r="K2" s="89"/>
      <c r="L2" s="89"/>
      <c r="M2" s="89"/>
      <c r="N2" s="90"/>
      <c r="O2" s="91"/>
      <c r="P2" s="91"/>
      <c r="Q2" s="92"/>
      <c r="R2" s="93"/>
      <c r="S2" s="94"/>
      <c r="T2" s="57"/>
    </row>
    <row r="3" spans="1:20" s="22" customFormat="1" x14ac:dyDescent="0.2">
      <c r="A3" s="86"/>
      <c r="B3" s="95" t="s">
        <v>0</v>
      </c>
      <c r="C3" s="95"/>
      <c r="D3" s="95"/>
      <c r="E3" s="96"/>
      <c r="F3" s="97"/>
      <c r="G3" s="97"/>
      <c r="H3" s="97"/>
      <c r="I3" s="97"/>
      <c r="J3" s="97"/>
      <c r="K3" s="97"/>
      <c r="L3" s="97"/>
      <c r="M3" s="97"/>
      <c r="N3" s="98"/>
      <c r="O3" s="99"/>
      <c r="P3" s="99"/>
      <c r="Q3" s="100"/>
      <c r="R3" s="101"/>
      <c r="S3" s="94"/>
      <c r="T3" s="57"/>
    </row>
    <row r="4" spans="1:20" s="22" customFormat="1" ht="13.5" thickBot="1" x14ac:dyDescent="0.25">
      <c r="A4" s="86"/>
      <c r="B4" s="95"/>
      <c r="C4" s="95"/>
      <c r="D4" s="96"/>
      <c r="E4" s="97"/>
      <c r="F4" s="97"/>
      <c r="G4" s="97"/>
      <c r="H4" s="97"/>
      <c r="I4" s="97"/>
      <c r="J4" s="97"/>
      <c r="K4" s="97"/>
      <c r="L4" s="97"/>
      <c r="M4" s="97"/>
      <c r="N4" s="98"/>
      <c r="O4" s="99"/>
      <c r="P4" s="99"/>
      <c r="Q4" s="100"/>
      <c r="R4" s="101"/>
      <c r="S4" s="94"/>
      <c r="T4" s="57"/>
    </row>
    <row r="5" spans="1:20" ht="15.75" customHeight="1" thickBot="1" x14ac:dyDescent="0.25">
      <c r="A5" s="26"/>
      <c r="B5" s="102"/>
      <c r="C5" s="103" t="s">
        <v>1</v>
      </c>
      <c r="D5" s="104"/>
      <c r="E5" s="105"/>
      <c r="F5" s="105"/>
      <c r="G5" s="105"/>
      <c r="H5" s="105"/>
      <c r="I5" s="105"/>
      <c r="J5" s="106"/>
      <c r="K5" s="106"/>
      <c r="L5" s="106"/>
      <c r="M5" s="106"/>
      <c r="N5" s="107"/>
      <c r="O5" s="108"/>
      <c r="P5" s="108"/>
      <c r="Q5" s="109"/>
      <c r="R5" s="110" t="s">
        <v>14</v>
      </c>
      <c r="S5" s="111"/>
      <c r="T5" s="27"/>
    </row>
    <row r="6" spans="1:20" ht="77.25" thickBot="1" x14ac:dyDescent="0.25">
      <c r="A6" s="112" t="s">
        <v>3</v>
      </c>
      <c r="B6" s="113" t="s">
        <v>8</v>
      </c>
      <c r="C6" s="114" t="s">
        <v>18</v>
      </c>
      <c r="D6" s="115" t="s">
        <v>9</v>
      </c>
      <c r="E6" s="115" t="s">
        <v>5</v>
      </c>
      <c r="F6" s="115" t="s">
        <v>20</v>
      </c>
      <c r="G6" s="113" t="s">
        <v>37</v>
      </c>
      <c r="H6" s="115" t="s">
        <v>38</v>
      </c>
      <c r="I6" s="116" t="s">
        <v>10</v>
      </c>
      <c r="J6" s="115" t="s">
        <v>11</v>
      </c>
      <c r="K6" s="117" t="s">
        <v>2025</v>
      </c>
      <c r="L6" s="118" t="s">
        <v>2026</v>
      </c>
      <c r="M6" s="117" t="s">
        <v>30</v>
      </c>
      <c r="N6" s="2" t="s">
        <v>27</v>
      </c>
      <c r="O6" s="1" t="s">
        <v>12</v>
      </c>
      <c r="P6" s="1" t="s">
        <v>13</v>
      </c>
      <c r="Q6" s="119"/>
      <c r="R6" s="1" t="s">
        <v>16</v>
      </c>
      <c r="S6" s="120" t="s">
        <v>17</v>
      </c>
      <c r="T6" s="117" t="s">
        <v>7</v>
      </c>
    </row>
    <row r="7" spans="1:20" x14ac:dyDescent="0.2">
      <c r="A7" s="12" t="s">
        <v>21</v>
      </c>
      <c r="B7" s="12" t="s">
        <v>22</v>
      </c>
      <c r="C7" s="12">
        <v>12345</v>
      </c>
      <c r="D7" s="13" t="s">
        <v>24</v>
      </c>
      <c r="E7" s="13">
        <v>13.2</v>
      </c>
      <c r="F7" s="13">
        <v>14.75</v>
      </c>
      <c r="G7" s="13">
        <v>50</v>
      </c>
      <c r="H7" s="13">
        <v>4.25</v>
      </c>
      <c r="I7" s="13">
        <v>100054</v>
      </c>
      <c r="J7" s="13" t="s">
        <v>25</v>
      </c>
      <c r="K7" s="14">
        <v>119</v>
      </c>
      <c r="L7" s="14">
        <v>117</v>
      </c>
      <c r="M7" s="14">
        <v>120</v>
      </c>
      <c r="N7" s="15">
        <v>45</v>
      </c>
      <c r="O7" s="14">
        <v>2</v>
      </c>
      <c r="P7" s="14">
        <v>90</v>
      </c>
      <c r="R7" s="14">
        <v>90</v>
      </c>
      <c r="S7" s="14">
        <v>0</v>
      </c>
    </row>
    <row r="8" spans="1:20" x14ac:dyDescent="0.2">
      <c r="C8" s="549"/>
      <c r="I8" s="13">
        <v>100036</v>
      </c>
      <c r="J8" s="13" t="s">
        <v>26</v>
      </c>
      <c r="K8" s="14"/>
      <c r="L8" s="14"/>
      <c r="M8" s="14"/>
      <c r="N8" s="15">
        <v>1</v>
      </c>
      <c r="O8" s="14">
        <v>1.5</v>
      </c>
      <c r="P8" s="14">
        <v>1.5</v>
      </c>
      <c r="R8" s="14">
        <v>1.5</v>
      </c>
      <c r="S8" s="14">
        <v>0</v>
      </c>
    </row>
    <row r="9" spans="1:20" x14ac:dyDescent="0.2">
      <c r="C9" s="549"/>
      <c r="K9" s="14"/>
      <c r="L9" s="14"/>
      <c r="M9" s="14"/>
    </row>
    <row r="10" spans="1:20" x14ac:dyDescent="0.2">
      <c r="A10" s="12" t="s">
        <v>2027</v>
      </c>
      <c r="B10" s="12" t="s">
        <v>2028</v>
      </c>
      <c r="C10" s="549" t="s">
        <v>2029</v>
      </c>
      <c r="D10" s="13" t="s">
        <v>24</v>
      </c>
      <c r="E10" s="13">
        <v>30</v>
      </c>
      <c r="F10" s="13">
        <v>31.83</v>
      </c>
      <c r="G10" s="13">
        <v>243</v>
      </c>
      <c r="H10" s="13">
        <v>1.98</v>
      </c>
      <c r="I10" s="13">
        <v>100506</v>
      </c>
      <c r="J10" s="13" t="s">
        <v>2030</v>
      </c>
      <c r="K10" s="125">
        <v>17.22</v>
      </c>
      <c r="L10" s="125">
        <v>18.45</v>
      </c>
      <c r="M10" s="13" t="s">
        <v>373</v>
      </c>
      <c r="N10" s="15">
        <v>54.55</v>
      </c>
      <c r="O10" s="239">
        <v>0.13100000000000001</v>
      </c>
      <c r="P10" s="14">
        <v>7.16</v>
      </c>
      <c r="R10" s="14">
        <v>7.16</v>
      </c>
    </row>
    <row r="11" spans="1:20" x14ac:dyDescent="0.2">
      <c r="A11" s="12" t="s">
        <v>2027</v>
      </c>
      <c r="B11" s="12" t="s">
        <v>2031</v>
      </c>
      <c r="C11" s="23" t="s">
        <v>2032</v>
      </c>
      <c r="D11" s="13" t="s">
        <v>24</v>
      </c>
      <c r="E11" s="13">
        <v>30</v>
      </c>
      <c r="F11" s="13">
        <v>31.733000000000001</v>
      </c>
      <c r="G11" s="13">
        <v>190.5</v>
      </c>
      <c r="H11" s="13">
        <v>2.52</v>
      </c>
      <c r="I11" s="13">
        <v>100506</v>
      </c>
      <c r="J11" s="13" t="s">
        <v>2030</v>
      </c>
      <c r="K11" s="125">
        <v>21</v>
      </c>
      <c r="L11" s="125">
        <v>22.23</v>
      </c>
      <c r="M11" s="13" t="s">
        <v>373</v>
      </c>
      <c r="N11" s="15">
        <v>54.55</v>
      </c>
      <c r="O11" s="239">
        <v>0.13100000000000001</v>
      </c>
      <c r="P11" s="14">
        <v>7.16</v>
      </c>
      <c r="R11" s="14">
        <v>7.16</v>
      </c>
    </row>
    <row r="12" spans="1:20" x14ac:dyDescent="0.2">
      <c r="A12" s="12" t="s">
        <v>2027</v>
      </c>
      <c r="B12" s="12" t="s">
        <v>2033</v>
      </c>
      <c r="C12" s="23" t="s">
        <v>2034</v>
      </c>
      <c r="D12" s="13" t="s">
        <v>24</v>
      </c>
      <c r="E12" s="13">
        <v>30</v>
      </c>
      <c r="F12" s="13">
        <v>31.76</v>
      </c>
      <c r="G12" s="13">
        <v>196.9</v>
      </c>
      <c r="H12" s="13">
        <v>2.42</v>
      </c>
      <c r="I12" s="13">
        <v>100506</v>
      </c>
      <c r="J12" s="13" t="s">
        <v>2030</v>
      </c>
      <c r="K12" s="125">
        <v>22.77</v>
      </c>
      <c r="L12" s="125">
        <v>24</v>
      </c>
      <c r="M12" s="13" t="s">
        <v>373</v>
      </c>
      <c r="N12" s="15">
        <v>54.55</v>
      </c>
      <c r="O12" s="239">
        <v>0.13100000000000001</v>
      </c>
      <c r="P12" s="14">
        <v>7.16</v>
      </c>
      <c r="R12" s="14">
        <v>7.16</v>
      </c>
    </row>
    <row r="13" spans="1:20" x14ac:dyDescent="0.2">
      <c r="A13" s="12" t="s">
        <v>2027</v>
      </c>
      <c r="B13" s="12" t="s">
        <v>2035</v>
      </c>
      <c r="C13" s="23" t="s">
        <v>2036</v>
      </c>
      <c r="D13" s="13" t="s">
        <v>24</v>
      </c>
      <c r="E13" s="13">
        <v>27</v>
      </c>
      <c r="F13" s="13">
        <v>28.89</v>
      </c>
      <c r="G13" s="13">
        <v>133.47999999999999</v>
      </c>
      <c r="H13" s="13">
        <v>3.22</v>
      </c>
      <c r="I13" s="13">
        <v>100506</v>
      </c>
      <c r="J13" s="13" t="s">
        <v>2030</v>
      </c>
      <c r="K13" s="125">
        <v>22.82</v>
      </c>
      <c r="L13" s="125">
        <v>23.93</v>
      </c>
      <c r="M13" s="13" t="s">
        <v>373</v>
      </c>
      <c r="N13" s="15">
        <v>49.09</v>
      </c>
      <c r="O13" s="239">
        <v>0.13100000000000001</v>
      </c>
      <c r="P13" s="14">
        <v>6.45</v>
      </c>
      <c r="R13" s="14">
        <v>6.45</v>
      </c>
    </row>
    <row r="14" spans="1:20" x14ac:dyDescent="0.2">
      <c r="A14" s="12" t="s">
        <v>2027</v>
      </c>
      <c r="B14" s="12" t="s">
        <v>2037</v>
      </c>
      <c r="C14" s="23" t="s">
        <v>2038</v>
      </c>
      <c r="D14" s="13" t="s">
        <v>24</v>
      </c>
      <c r="E14" s="13">
        <v>30</v>
      </c>
      <c r="F14" s="13">
        <v>31.59</v>
      </c>
      <c r="G14" s="13">
        <v>149.65</v>
      </c>
      <c r="H14" s="13">
        <v>3.2</v>
      </c>
      <c r="I14" s="13">
        <v>100506</v>
      </c>
      <c r="J14" s="13" t="s">
        <v>2030</v>
      </c>
      <c r="K14" s="125">
        <v>22.92</v>
      </c>
      <c r="L14" s="125">
        <v>24.15</v>
      </c>
      <c r="M14" s="13" t="s">
        <v>373</v>
      </c>
      <c r="N14" s="15">
        <v>54.55</v>
      </c>
      <c r="O14" s="239">
        <v>0.13100000000000001</v>
      </c>
      <c r="P14" s="14">
        <v>7.16</v>
      </c>
      <c r="R14" s="14">
        <v>7.16</v>
      </c>
    </row>
    <row r="15" spans="1:20" x14ac:dyDescent="0.2">
      <c r="A15" s="12" t="s">
        <v>2027</v>
      </c>
      <c r="B15" s="12" t="s">
        <v>2039</v>
      </c>
      <c r="C15" s="23" t="s">
        <v>2040</v>
      </c>
      <c r="D15" s="13" t="s">
        <v>24</v>
      </c>
      <c r="E15" s="13">
        <v>30</v>
      </c>
      <c r="F15" s="13">
        <v>31.55</v>
      </c>
      <c r="G15" s="13">
        <v>169.08</v>
      </c>
      <c r="H15" s="13">
        <v>2.83</v>
      </c>
      <c r="I15" s="13">
        <v>100506</v>
      </c>
      <c r="J15" s="13" t="s">
        <v>2030</v>
      </c>
      <c r="K15" s="125">
        <v>22.62</v>
      </c>
      <c r="L15" s="125">
        <v>23.85</v>
      </c>
      <c r="M15" s="13" t="s">
        <v>373</v>
      </c>
      <c r="N15" s="15">
        <v>54.55</v>
      </c>
      <c r="O15" s="239">
        <v>0.13100000000000001</v>
      </c>
      <c r="P15" s="14">
        <v>7.16</v>
      </c>
      <c r="R15" s="14">
        <v>7.16</v>
      </c>
    </row>
    <row r="16" spans="1:20" x14ac:dyDescent="0.2">
      <c r="A16" s="12" t="s">
        <v>2027</v>
      </c>
      <c r="B16" s="12" t="s">
        <v>2041</v>
      </c>
      <c r="C16" s="23" t="s">
        <v>2042</v>
      </c>
      <c r="D16" s="13" t="s">
        <v>24</v>
      </c>
      <c r="E16" s="13">
        <v>30</v>
      </c>
      <c r="F16" s="13">
        <v>31.675000000000001</v>
      </c>
      <c r="G16" s="13">
        <v>232.31</v>
      </c>
      <c r="H16" s="13">
        <v>2.06</v>
      </c>
      <c r="I16" s="13">
        <v>100506</v>
      </c>
      <c r="J16" s="13" t="s">
        <v>2030</v>
      </c>
      <c r="K16" s="125">
        <v>22.77</v>
      </c>
      <c r="L16" s="125">
        <v>24</v>
      </c>
      <c r="M16" s="13" t="s">
        <v>373</v>
      </c>
      <c r="N16" s="15">
        <v>54.55</v>
      </c>
      <c r="O16" s="239">
        <v>0.13100000000000001</v>
      </c>
      <c r="P16" s="14">
        <v>7.16</v>
      </c>
      <c r="R16" s="14">
        <v>7.16</v>
      </c>
    </row>
    <row r="17" spans="1:18" x14ac:dyDescent="0.2">
      <c r="A17" s="12" t="s">
        <v>2027</v>
      </c>
      <c r="B17" s="12" t="s">
        <v>2043</v>
      </c>
      <c r="C17" s="23" t="s">
        <v>2044</v>
      </c>
      <c r="D17" s="13" t="s">
        <v>24</v>
      </c>
      <c r="E17" s="13">
        <v>30</v>
      </c>
      <c r="F17" s="13">
        <v>31.681000000000001</v>
      </c>
      <c r="G17" s="13">
        <v>202.65</v>
      </c>
      <c r="H17" s="13">
        <v>2.37</v>
      </c>
      <c r="I17" s="13">
        <v>100506</v>
      </c>
      <c r="J17" s="13" t="s">
        <v>2030</v>
      </c>
      <c r="K17" s="125">
        <v>22.77</v>
      </c>
      <c r="L17" s="125">
        <v>24</v>
      </c>
      <c r="M17" s="13" t="s">
        <v>373</v>
      </c>
      <c r="N17" s="15">
        <v>54.55</v>
      </c>
      <c r="O17" s="239">
        <v>0.13100000000000001</v>
      </c>
      <c r="P17" s="14">
        <v>7.16</v>
      </c>
      <c r="R17" s="14">
        <v>7.16</v>
      </c>
    </row>
    <row r="18" spans="1:18" x14ac:dyDescent="0.2">
      <c r="A18" s="12" t="s">
        <v>2027</v>
      </c>
      <c r="B18" s="12" t="s">
        <v>2045</v>
      </c>
      <c r="C18" s="23" t="s">
        <v>2046</v>
      </c>
      <c r="D18" s="13" t="s">
        <v>24</v>
      </c>
      <c r="E18" s="13">
        <v>30</v>
      </c>
      <c r="F18" s="13">
        <v>31.725999999999999</v>
      </c>
      <c r="G18" s="13">
        <v>200.43</v>
      </c>
      <c r="H18" s="13">
        <v>2.39</v>
      </c>
      <c r="I18" s="13">
        <v>100506</v>
      </c>
      <c r="J18" s="13" t="s">
        <v>2030</v>
      </c>
      <c r="K18" s="125">
        <v>23.26</v>
      </c>
      <c r="L18" s="125">
        <v>24.49</v>
      </c>
      <c r="M18" s="13" t="s">
        <v>373</v>
      </c>
      <c r="N18" s="15">
        <v>54.55</v>
      </c>
      <c r="O18" s="239">
        <v>0.13100000000000001</v>
      </c>
      <c r="P18" s="14">
        <v>7.16</v>
      </c>
      <c r="R18" s="14">
        <v>7.16</v>
      </c>
    </row>
    <row r="19" spans="1:18" x14ac:dyDescent="0.2">
      <c r="A19" s="12" t="s">
        <v>2027</v>
      </c>
      <c r="B19" s="12" t="s">
        <v>2047</v>
      </c>
      <c r="C19" s="23" t="s">
        <v>2048</v>
      </c>
      <c r="D19" s="13" t="s">
        <v>24</v>
      </c>
      <c r="E19" s="13">
        <v>30</v>
      </c>
      <c r="F19" s="13">
        <v>31.56</v>
      </c>
      <c r="G19" s="13">
        <v>178.5</v>
      </c>
      <c r="H19" s="13">
        <v>2.69</v>
      </c>
      <c r="I19" s="13">
        <v>100506</v>
      </c>
      <c r="J19" s="13" t="s">
        <v>2030</v>
      </c>
      <c r="K19" s="125">
        <v>21.57</v>
      </c>
      <c r="L19" s="125">
        <v>22.8</v>
      </c>
      <c r="M19" s="13" t="s">
        <v>373</v>
      </c>
      <c r="N19" s="15">
        <v>54.55</v>
      </c>
      <c r="O19" s="239">
        <v>0.13100000000000001</v>
      </c>
      <c r="P19" s="14">
        <v>7.16</v>
      </c>
      <c r="R19" s="14">
        <v>7.16</v>
      </c>
    </row>
    <row r="20" spans="1:18" x14ac:dyDescent="0.2">
      <c r="A20" s="12" t="s">
        <v>2027</v>
      </c>
      <c r="B20" s="12" t="s">
        <v>2049</v>
      </c>
      <c r="C20" s="23" t="s">
        <v>2050</v>
      </c>
      <c r="D20" s="13" t="s">
        <v>24</v>
      </c>
      <c r="E20" s="13">
        <v>24</v>
      </c>
      <c r="F20" s="13">
        <v>25.576000000000001</v>
      </c>
      <c r="G20" s="13">
        <v>159.6</v>
      </c>
      <c r="H20" s="13">
        <v>2.41</v>
      </c>
      <c r="I20" s="13">
        <v>100506</v>
      </c>
      <c r="J20" s="13" t="s">
        <v>2030</v>
      </c>
      <c r="K20" s="125">
        <v>24.79</v>
      </c>
      <c r="L20" s="125">
        <v>25.78</v>
      </c>
      <c r="M20" s="13" t="s">
        <v>373</v>
      </c>
      <c r="N20" s="15">
        <v>43.64</v>
      </c>
      <c r="O20" s="239">
        <v>0.13100000000000001</v>
      </c>
      <c r="P20" s="14">
        <v>5.73</v>
      </c>
      <c r="R20" s="14">
        <v>5.73</v>
      </c>
    </row>
    <row r="21" spans="1:18" x14ac:dyDescent="0.2">
      <c r="A21" s="12" t="s">
        <v>2027</v>
      </c>
      <c r="B21" s="12" t="s">
        <v>2051</v>
      </c>
      <c r="C21" s="23" t="s">
        <v>2052</v>
      </c>
      <c r="D21" s="13" t="s">
        <v>24</v>
      </c>
      <c r="E21" s="13">
        <v>15</v>
      </c>
      <c r="F21" s="13">
        <v>16.361999999999998</v>
      </c>
      <c r="G21" s="13">
        <v>78.72</v>
      </c>
      <c r="H21" s="13">
        <v>3.03</v>
      </c>
      <c r="I21" s="13">
        <v>100980</v>
      </c>
      <c r="J21" s="13" t="s">
        <v>2053</v>
      </c>
      <c r="K21" s="125">
        <v>20.5</v>
      </c>
      <c r="L21" s="125">
        <v>21.11</v>
      </c>
      <c r="M21" s="13" t="s">
        <v>373</v>
      </c>
      <c r="N21" s="15">
        <v>29.41</v>
      </c>
      <c r="O21" s="239">
        <v>0.26500000000000001</v>
      </c>
      <c r="P21" s="14">
        <v>7.78</v>
      </c>
      <c r="R21" s="14">
        <v>7.78</v>
      </c>
    </row>
    <row r="22" spans="1:18" x14ac:dyDescent="0.2">
      <c r="A22" s="12" t="s">
        <v>2027</v>
      </c>
      <c r="B22" s="12" t="s">
        <v>2054</v>
      </c>
      <c r="C22" s="23" t="s">
        <v>2055</v>
      </c>
      <c r="D22" s="13" t="s">
        <v>24</v>
      </c>
      <c r="E22" s="13">
        <v>30</v>
      </c>
      <c r="F22" s="13">
        <v>31.538</v>
      </c>
      <c r="G22" s="13">
        <v>157.33000000000001</v>
      </c>
      <c r="H22" s="13">
        <v>3.05</v>
      </c>
      <c r="I22" s="13">
        <v>100506</v>
      </c>
      <c r="J22" s="13" t="s">
        <v>2030</v>
      </c>
      <c r="K22" s="125">
        <v>28.32</v>
      </c>
      <c r="L22" s="125">
        <v>29.55</v>
      </c>
      <c r="M22" s="13" t="s">
        <v>373</v>
      </c>
      <c r="N22" s="15">
        <v>54.55</v>
      </c>
      <c r="O22" s="239">
        <v>0.13100000000000001</v>
      </c>
      <c r="P22" s="14">
        <v>7.16</v>
      </c>
      <c r="R22" s="14">
        <v>7.16</v>
      </c>
    </row>
    <row r="23" spans="1:18" x14ac:dyDescent="0.2">
      <c r="A23" s="12" t="s">
        <v>2027</v>
      </c>
      <c r="B23" s="12" t="s">
        <v>2056</v>
      </c>
      <c r="C23" s="23" t="s">
        <v>2057</v>
      </c>
      <c r="D23" s="13" t="s">
        <v>24</v>
      </c>
      <c r="E23" s="13">
        <v>15</v>
      </c>
      <c r="F23" s="13">
        <v>16.439</v>
      </c>
      <c r="G23" s="13">
        <v>73.849999999999994</v>
      </c>
      <c r="H23" s="13">
        <v>3.21</v>
      </c>
      <c r="I23" s="13">
        <v>100980</v>
      </c>
      <c r="J23" s="13" t="s">
        <v>2053</v>
      </c>
      <c r="K23" s="125">
        <v>20.29</v>
      </c>
      <c r="L23" s="125">
        <v>20.9</v>
      </c>
      <c r="M23" s="13" t="s">
        <v>373</v>
      </c>
      <c r="N23" s="15">
        <v>29.41</v>
      </c>
      <c r="O23" s="239">
        <v>0.26500000000000001</v>
      </c>
      <c r="P23" s="14">
        <v>7.78</v>
      </c>
      <c r="R23" s="14">
        <v>7.78</v>
      </c>
    </row>
    <row r="24" spans="1:18" x14ac:dyDescent="0.2">
      <c r="A24" s="12" t="s">
        <v>2027</v>
      </c>
      <c r="B24" s="12" t="s">
        <v>2058</v>
      </c>
      <c r="C24" s="23" t="s">
        <v>2059</v>
      </c>
      <c r="D24" s="13" t="s">
        <v>24</v>
      </c>
      <c r="E24" s="13">
        <v>24</v>
      </c>
      <c r="F24" s="13">
        <v>25.61</v>
      </c>
      <c r="G24" s="13">
        <v>179.7</v>
      </c>
      <c r="H24" s="13">
        <v>2.12</v>
      </c>
      <c r="I24" s="13">
        <v>100506</v>
      </c>
      <c r="J24" s="13" t="s">
        <v>2030</v>
      </c>
      <c r="K24" s="125">
        <v>20.92</v>
      </c>
      <c r="L24" s="125">
        <v>21.91</v>
      </c>
      <c r="M24" s="13" t="s">
        <v>373</v>
      </c>
      <c r="N24" s="15">
        <v>43.64</v>
      </c>
      <c r="O24" s="239">
        <v>0.13100000000000001</v>
      </c>
      <c r="P24" s="14">
        <v>5.73</v>
      </c>
      <c r="R24" s="14">
        <v>5.73</v>
      </c>
    </row>
    <row r="25" spans="1:18" x14ac:dyDescent="0.2">
      <c r="A25" s="12" t="s">
        <v>2027</v>
      </c>
      <c r="B25" s="12" t="s">
        <v>2060</v>
      </c>
      <c r="C25" s="23" t="s">
        <v>2061</v>
      </c>
      <c r="D25" s="13" t="s">
        <v>24</v>
      </c>
      <c r="E25" s="13">
        <v>27</v>
      </c>
      <c r="F25" s="13">
        <v>28.89</v>
      </c>
      <c r="G25" s="13">
        <v>191.7</v>
      </c>
      <c r="H25" s="13">
        <v>2.25</v>
      </c>
      <c r="I25" s="13">
        <v>100506</v>
      </c>
      <c r="J25" s="13" t="s">
        <v>2030</v>
      </c>
      <c r="K25" s="125">
        <v>19.760000000000002</v>
      </c>
      <c r="L25" s="125">
        <v>20.87</v>
      </c>
      <c r="M25" s="13" t="s">
        <v>373</v>
      </c>
      <c r="N25" s="15">
        <v>49.09</v>
      </c>
      <c r="O25" s="239">
        <v>0.13100000000000001</v>
      </c>
      <c r="P25" s="14">
        <v>6.45</v>
      </c>
      <c r="R25" s="14">
        <v>6.45</v>
      </c>
    </row>
    <row r="26" spans="1:18" x14ac:dyDescent="0.2">
      <c r="A26" s="12" t="s">
        <v>2027</v>
      </c>
      <c r="B26" s="12" t="s">
        <v>2062</v>
      </c>
      <c r="C26" s="23" t="s">
        <v>2063</v>
      </c>
      <c r="D26" s="13" t="s">
        <v>24</v>
      </c>
      <c r="E26" s="13">
        <v>30</v>
      </c>
      <c r="F26" s="13">
        <v>31.61</v>
      </c>
      <c r="G26" s="13">
        <v>178.5</v>
      </c>
      <c r="H26" s="13">
        <v>2.69</v>
      </c>
      <c r="I26" s="13">
        <v>100506</v>
      </c>
      <c r="J26" s="13" t="s">
        <v>2030</v>
      </c>
      <c r="K26" s="125">
        <v>20.94</v>
      </c>
      <c r="L26" s="125">
        <v>22.17</v>
      </c>
      <c r="M26" s="13" t="s">
        <v>373</v>
      </c>
      <c r="N26" s="15">
        <v>54.55</v>
      </c>
      <c r="O26" s="239">
        <v>0.13100000000000001</v>
      </c>
      <c r="P26" s="14">
        <v>7.16</v>
      </c>
      <c r="R26" s="14">
        <v>7.16</v>
      </c>
    </row>
    <row r="27" spans="1:18" x14ac:dyDescent="0.2">
      <c r="A27" s="12" t="s">
        <v>2027</v>
      </c>
      <c r="B27" s="12" t="s">
        <v>2064</v>
      </c>
      <c r="C27" s="23" t="s">
        <v>2065</v>
      </c>
      <c r="D27" s="13" t="s">
        <v>24</v>
      </c>
      <c r="E27" s="13">
        <v>16</v>
      </c>
      <c r="F27" s="13">
        <v>17.5</v>
      </c>
      <c r="G27" s="13">
        <v>81.98</v>
      </c>
      <c r="H27" s="13">
        <v>3.12</v>
      </c>
      <c r="I27" s="13">
        <v>100506</v>
      </c>
      <c r="J27" s="13" t="s">
        <v>2030</v>
      </c>
      <c r="K27" s="125">
        <v>19.72</v>
      </c>
      <c r="L27" s="125">
        <v>20.38</v>
      </c>
      <c r="M27" s="13" t="s">
        <v>373</v>
      </c>
      <c r="N27" s="15">
        <v>20</v>
      </c>
      <c r="O27" s="239">
        <v>0.13100000000000001</v>
      </c>
      <c r="P27" s="14">
        <v>2.63</v>
      </c>
      <c r="R27" s="14">
        <v>2.63</v>
      </c>
    </row>
    <row r="28" spans="1:18" x14ac:dyDescent="0.2">
      <c r="A28" s="12" t="s">
        <v>2027</v>
      </c>
      <c r="B28" s="12" t="s">
        <v>2066</v>
      </c>
      <c r="C28" s="23" t="s">
        <v>2067</v>
      </c>
      <c r="D28" s="13" t="s">
        <v>24</v>
      </c>
      <c r="E28" s="13">
        <v>30</v>
      </c>
      <c r="F28" s="13">
        <v>31.62</v>
      </c>
      <c r="G28" s="13">
        <v>196.9</v>
      </c>
      <c r="H28" s="13">
        <v>2.41</v>
      </c>
      <c r="I28" s="13">
        <v>100506</v>
      </c>
      <c r="J28" s="13" t="s">
        <v>2030</v>
      </c>
      <c r="K28" s="125">
        <v>22.17</v>
      </c>
      <c r="L28" s="125">
        <v>23.4</v>
      </c>
      <c r="M28" s="13" t="s">
        <v>373</v>
      </c>
      <c r="N28" s="15">
        <v>54.55</v>
      </c>
      <c r="O28" s="239">
        <v>0.13100000000000001</v>
      </c>
      <c r="P28" s="14">
        <v>7.16</v>
      </c>
      <c r="R28" s="14">
        <v>7.16</v>
      </c>
    </row>
    <row r="29" spans="1:18" x14ac:dyDescent="0.2">
      <c r="A29" s="12" t="s">
        <v>2027</v>
      </c>
      <c r="B29" s="22" t="s">
        <v>2068</v>
      </c>
      <c r="C29" s="23" t="s">
        <v>2069</v>
      </c>
      <c r="D29" s="13" t="s">
        <v>24</v>
      </c>
      <c r="E29" s="13">
        <v>15</v>
      </c>
      <c r="F29" s="13">
        <v>16.5</v>
      </c>
      <c r="G29" s="13">
        <v>79.67</v>
      </c>
      <c r="H29" s="13">
        <v>2.97</v>
      </c>
      <c r="I29" s="13">
        <v>100980</v>
      </c>
      <c r="J29" s="13" t="s">
        <v>2053</v>
      </c>
      <c r="K29" s="125">
        <v>21.65</v>
      </c>
      <c r="L29" s="125">
        <v>22.26</v>
      </c>
      <c r="M29" s="13" t="s">
        <v>373</v>
      </c>
      <c r="N29" s="15">
        <v>29.41</v>
      </c>
      <c r="O29" s="239">
        <v>0.26500000000000001</v>
      </c>
      <c r="P29" s="14">
        <v>7.78</v>
      </c>
      <c r="R29" s="14">
        <v>7.78</v>
      </c>
    </row>
    <row r="30" spans="1:18" x14ac:dyDescent="0.2">
      <c r="A30" s="12" t="s">
        <v>2027</v>
      </c>
      <c r="B30" s="22" t="s">
        <v>2070</v>
      </c>
      <c r="C30" s="23" t="s">
        <v>2071</v>
      </c>
      <c r="D30" s="13" t="s">
        <v>24</v>
      </c>
      <c r="E30" s="13">
        <v>24</v>
      </c>
      <c r="F30" s="13">
        <v>25.087</v>
      </c>
      <c r="G30" s="13">
        <v>88.44</v>
      </c>
      <c r="H30" s="13">
        <v>4.3499999999999996</v>
      </c>
      <c r="I30" s="13">
        <v>100506</v>
      </c>
      <c r="J30" s="13" t="s">
        <v>2030</v>
      </c>
      <c r="K30" s="125">
        <v>22.63</v>
      </c>
      <c r="L30" s="125">
        <v>23.62</v>
      </c>
      <c r="M30" s="13" t="s">
        <v>373</v>
      </c>
      <c r="N30" s="15">
        <v>43.64</v>
      </c>
      <c r="O30" s="239">
        <v>0.13100000000000001</v>
      </c>
      <c r="P30" s="14">
        <v>5.73</v>
      </c>
      <c r="R30" s="14">
        <v>5.73</v>
      </c>
    </row>
    <row r="31" spans="1:18" x14ac:dyDescent="0.2">
      <c r="A31" s="12" t="s">
        <v>2027</v>
      </c>
      <c r="B31" s="22" t="s">
        <v>2072</v>
      </c>
      <c r="C31" s="23" t="s">
        <v>2073</v>
      </c>
      <c r="D31" s="13" t="s">
        <v>24</v>
      </c>
      <c r="E31" s="13">
        <v>30</v>
      </c>
      <c r="F31" s="13">
        <v>31.405999999999999</v>
      </c>
      <c r="G31" s="13">
        <v>199.5</v>
      </c>
      <c r="H31" s="13">
        <v>2.4</v>
      </c>
      <c r="I31" s="13">
        <v>100506</v>
      </c>
      <c r="J31" s="13" t="s">
        <v>2030</v>
      </c>
      <c r="K31" s="125">
        <v>25.62</v>
      </c>
      <c r="L31" s="125">
        <v>26.85</v>
      </c>
      <c r="M31" s="13" t="s">
        <v>373</v>
      </c>
      <c r="N31" s="15">
        <v>54.55</v>
      </c>
      <c r="O31" s="239">
        <v>0.13100000000000001</v>
      </c>
      <c r="P31" s="14">
        <v>7.16</v>
      </c>
      <c r="R31" s="14">
        <v>7.16</v>
      </c>
    </row>
    <row r="32" spans="1:18" x14ac:dyDescent="0.2">
      <c r="A32" s="12" t="s">
        <v>2027</v>
      </c>
      <c r="B32" s="22" t="s">
        <v>2074</v>
      </c>
      <c r="C32" s="23">
        <v>1000000496</v>
      </c>
      <c r="D32" s="13" t="s">
        <v>24</v>
      </c>
      <c r="E32" s="13">
        <v>30</v>
      </c>
      <c r="F32" s="13">
        <v>31.59</v>
      </c>
      <c r="G32" s="13">
        <v>165.34</v>
      </c>
      <c r="H32" s="13">
        <v>2.89</v>
      </c>
      <c r="I32" s="13">
        <v>100506</v>
      </c>
      <c r="J32" s="13" t="s">
        <v>2030</v>
      </c>
      <c r="K32" s="125">
        <v>25.69</v>
      </c>
      <c r="L32" s="125">
        <v>26.92</v>
      </c>
      <c r="M32" s="13" t="s">
        <v>373</v>
      </c>
      <c r="N32" s="15">
        <v>54.55</v>
      </c>
      <c r="O32" s="239">
        <v>0.13100000000000001</v>
      </c>
      <c r="P32" s="14">
        <v>7.16</v>
      </c>
      <c r="R32" s="14">
        <v>7.16</v>
      </c>
    </row>
    <row r="33" spans="1:18" x14ac:dyDescent="0.2">
      <c r="A33" s="12" t="s">
        <v>2027</v>
      </c>
      <c r="B33" s="22" t="s">
        <v>2075</v>
      </c>
      <c r="C33" s="23" t="s">
        <v>2076</v>
      </c>
      <c r="D33" s="13" t="s">
        <v>24</v>
      </c>
      <c r="E33" s="13">
        <v>30</v>
      </c>
      <c r="F33" s="13">
        <v>31.71</v>
      </c>
      <c r="G33" s="13">
        <v>210</v>
      </c>
      <c r="H33" s="13">
        <v>2.29</v>
      </c>
      <c r="I33" s="13">
        <v>100506</v>
      </c>
      <c r="J33" s="13" t="s">
        <v>2030</v>
      </c>
      <c r="K33" s="125">
        <v>20.420000000000002</v>
      </c>
      <c r="L33" s="125">
        <v>21.65</v>
      </c>
      <c r="M33" s="13" t="s">
        <v>373</v>
      </c>
      <c r="N33" s="15">
        <v>54.55</v>
      </c>
      <c r="O33" s="239">
        <v>0.13100000000000001</v>
      </c>
      <c r="P33" s="14">
        <v>7.16</v>
      </c>
      <c r="R33" s="14">
        <v>7.16</v>
      </c>
    </row>
    <row r="34" spans="1:18" x14ac:dyDescent="0.2">
      <c r="A34" s="12" t="s">
        <v>2027</v>
      </c>
      <c r="B34" s="22" t="s">
        <v>2077</v>
      </c>
      <c r="C34" s="23" t="s">
        <v>2078</v>
      </c>
      <c r="D34" s="13" t="s">
        <v>24</v>
      </c>
      <c r="E34" s="13">
        <v>24</v>
      </c>
      <c r="F34" s="13">
        <v>25.69</v>
      </c>
      <c r="G34" s="13">
        <v>194.4</v>
      </c>
      <c r="H34" s="13">
        <v>1.98</v>
      </c>
      <c r="I34" s="13">
        <v>100506</v>
      </c>
      <c r="J34" s="13" t="s">
        <v>2030</v>
      </c>
      <c r="K34" s="125">
        <v>22.58</v>
      </c>
      <c r="L34" s="125">
        <v>23.57</v>
      </c>
      <c r="M34" s="13" t="s">
        <v>373</v>
      </c>
      <c r="N34" s="15">
        <v>43.64</v>
      </c>
      <c r="O34" s="239">
        <v>0.13100000000000001</v>
      </c>
      <c r="P34" s="14">
        <v>5.73</v>
      </c>
      <c r="R34" s="14">
        <v>5.73</v>
      </c>
    </row>
    <row r="35" spans="1:18" x14ac:dyDescent="0.2">
      <c r="A35" s="12" t="s">
        <v>2027</v>
      </c>
      <c r="B35" s="22" t="s">
        <v>2079</v>
      </c>
      <c r="C35" s="23">
        <v>1000002789</v>
      </c>
      <c r="D35" s="13" t="s">
        <v>24</v>
      </c>
      <c r="E35" s="13">
        <v>30</v>
      </c>
      <c r="F35" s="13">
        <v>31.18</v>
      </c>
      <c r="G35" s="13">
        <v>190.5</v>
      </c>
      <c r="H35" s="13">
        <v>2.52</v>
      </c>
      <c r="I35" s="13">
        <v>100506</v>
      </c>
      <c r="J35" s="13" t="s">
        <v>2030</v>
      </c>
      <c r="K35" s="125">
        <v>26.7</v>
      </c>
      <c r="L35" s="125">
        <v>27.93</v>
      </c>
      <c r="M35" s="13" t="s">
        <v>373</v>
      </c>
      <c r="N35" s="15">
        <v>54.55</v>
      </c>
      <c r="O35" s="239">
        <v>0.13100000000000001</v>
      </c>
      <c r="P35" s="14">
        <v>7.16</v>
      </c>
      <c r="R35" s="14">
        <v>7.16</v>
      </c>
    </row>
    <row r="36" spans="1:18" x14ac:dyDescent="0.2">
      <c r="A36" s="12" t="s">
        <v>2027</v>
      </c>
      <c r="B36" s="22" t="s">
        <v>2080</v>
      </c>
      <c r="C36" s="23" t="s">
        <v>2081</v>
      </c>
      <c r="D36" s="13" t="s">
        <v>24</v>
      </c>
      <c r="E36" s="13">
        <v>17</v>
      </c>
      <c r="F36" s="13">
        <v>18.675000000000001</v>
      </c>
      <c r="G36" s="13">
        <v>94.35</v>
      </c>
      <c r="H36" s="13">
        <v>2.89</v>
      </c>
      <c r="I36" s="13">
        <v>100506</v>
      </c>
      <c r="J36" s="13" t="s">
        <v>2030</v>
      </c>
      <c r="K36" s="125">
        <v>25.02</v>
      </c>
      <c r="L36" s="125">
        <v>25.72</v>
      </c>
      <c r="M36" s="13" t="s">
        <v>373</v>
      </c>
      <c r="N36" s="15">
        <v>30.91</v>
      </c>
      <c r="O36" s="239">
        <v>0.13100000000000001</v>
      </c>
      <c r="P36" s="14">
        <v>4.0599999999999996</v>
      </c>
      <c r="R36" s="14">
        <v>4.0599999999999996</v>
      </c>
    </row>
    <row r="37" spans="1:18" x14ac:dyDescent="0.2">
      <c r="A37" s="12" t="s">
        <v>2027</v>
      </c>
      <c r="B37" s="22" t="s">
        <v>2082</v>
      </c>
      <c r="C37" s="23">
        <v>1000004108</v>
      </c>
      <c r="D37" s="13" t="s">
        <v>24</v>
      </c>
      <c r="E37" s="13">
        <v>24</v>
      </c>
      <c r="F37" s="13">
        <v>25.54</v>
      </c>
      <c r="G37" s="13">
        <v>177.31</v>
      </c>
      <c r="H37" s="13">
        <v>2.15</v>
      </c>
      <c r="I37" s="13">
        <v>100506</v>
      </c>
      <c r="J37" s="13" t="s">
        <v>2030</v>
      </c>
      <c r="K37" s="125">
        <v>22.39</v>
      </c>
      <c r="L37" s="125">
        <v>23.38</v>
      </c>
      <c r="M37" s="13" t="s">
        <v>373</v>
      </c>
      <c r="N37" s="15">
        <v>43.64</v>
      </c>
      <c r="O37" s="239">
        <v>0.13100000000000001</v>
      </c>
      <c r="P37" s="14">
        <v>5.73</v>
      </c>
      <c r="R37" s="14">
        <v>5.73</v>
      </c>
    </row>
    <row r="38" spans="1:18" x14ac:dyDescent="0.2">
      <c r="A38" s="12" t="s">
        <v>2027</v>
      </c>
      <c r="B38" s="22" t="s">
        <v>2083</v>
      </c>
      <c r="C38" s="23">
        <v>1000006188</v>
      </c>
      <c r="D38" s="13" t="s">
        <v>24</v>
      </c>
      <c r="E38" s="13">
        <v>30</v>
      </c>
      <c r="F38" s="13">
        <v>31.7</v>
      </c>
      <c r="G38" s="13">
        <v>189</v>
      </c>
      <c r="H38" s="13">
        <v>2.54</v>
      </c>
      <c r="I38" s="13">
        <v>100506</v>
      </c>
      <c r="J38" s="13" t="s">
        <v>2030</v>
      </c>
      <c r="K38" s="125">
        <v>30.26</v>
      </c>
      <c r="L38" s="125">
        <v>31.49</v>
      </c>
      <c r="M38" s="13" t="s">
        <v>373</v>
      </c>
      <c r="N38" s="15">
        <v>54.55</v>
      </c>
      <c r="O38" s="239">
        <v>0.13100000000000001</v>
      </c>
      <c r="P38" s="14">
        <v>7.16</v>
      </c>
      <c r="R38" s="14">
        <v>7.16</v>
      </c>
    </row>
    <row r="39" spans="1:18" x14ac:dyDescent="0.2">
      <c r="A39" s="12" t="s">
        <v>2027</v>
      </c>
      <c r="B39" s="22" t="s">
        <v>2084</v>
      </c>
      <c r="C39" s="23">
        <v>1000006639</v>
      </c>
      <c r="D39" s="13" t="s">
        <v>24</v>
      </c>
      <c r="E39" s="13">
        <v>24</v>
      </c>
      <c r="F39" s="13">
        <v>25.72</v>
      </c>
      <c r="G39" s="13">
        <v>162.03</v>
      </c>
      <c r="H39" s="13">
        <v>2.37</v>
      </c>
      <c r="I39" s="13">
        <v>100506</v>
      </c>
      <c r="J39" s="13" t="s">
        <v>2030</v>
      </c>
      <c r="K39" s="125">
        <v>27.66</v>
      </c>
      <c r="L39" s="125">
        <v>28.65</v>
      </c>
      <c r="M39" s="13" t="s">
        <v>373</v>
      </c>
      <c r="N39" s="15">
        <v>46.42</v>
      </c>
      <c r="O39" s="239">
        <v>0.13100000000000001</v>
      </c>
      <c r="P39" s="14">
        <v>6.1</v>
      </c>
      <c r="R39" s="14">
        <v>6.1</v>
      </c>
    </row>
    <row r="40" spans="1:18" x14ac:dyDescent="0.2">
      <c r="A40" s="12" t="s">
        <v>2027</v>
      </c>
      <c r="B40" s="22" t="s">
        <v>2085</v>
      </c>
      <c r="C40" s="23">
        <v>1000007470</v>
      </c>
      <c r="D40" s="13" t="s">
        <v>24</v>
      </c>
      <c r="E40" s="13">
        <v>30</v>
      </c>
      <c r="F40" s="13">
        <v>31.69</v>
      </c>
      <c r="G40" s="13">
        <v>224.29</v>
      </c>
      <c r="H40" s="13">
        <v>2.1</v>
      </c>
      <c r="I40" s="13">
        <v>100506</v>
      </c>
      <c r="J40" s="13" t="s">
        <v>2030</v>
      </c>
      <c r="K40" s="125">
        <v>29.49</v>
      </c>
      <c r="L40" s="125">
        <v>30.72</v>
      </c>
      <c r="M40" s="13" t="s">
        <v>373</v>
      </c>
      <c r="N40" s="15">
        <v>54.55</v>
      </c>
      <c r="O40" s="239">
        <v>0.13100000000000001</v>
      </c>
      <c r="P40" s="14">
        <v>7.16</v>
      </c>
      <c r="R40" s="14">
        <v>7.16</v>
      </c>
    </row>
    <row r="41" spans="1:18" x14ac:dyDescent="0.2">
      <c r="A41" s="12" t="s">
        <v>2027</v>
      </c>
      <c r="B41" s="22" t="s">
        <v>2086</v>
      </c>
      <c r="C41" s="23">
        <v>1000004309</v>
      </c>
      <c r="D41" s="13" t="s">
        <v>24</v>
      </c>
      <c r="E41" s="13">
        <v>15</v>
      </c>
      <c r="F41" s="13">
        <v>16.3</v>
      </c>
      <c r="G41" s="13">
        <v>76.7</v>
      </c>
      <c r="H41" s="13">
        <v>3.09</v>
      </c>
      <c r="I41" s="13">
        <v>100980</v>
      </c>
      <c r="J41" s="13" t="s">
        <v>2053</v>
      </c>
      <c r="K41" s="125">
        <v>20.97</v>
      </c>
      <c r="L41" s="125">
        <v>21.58</v>
      </c>
      <c r="M41" s="13" t="s">
        <v>373</v>
      </c>
      <c r="N41" s="15">
        <v>29.41</v>
      </c>
      <c r="O41" s="239">
        <v>0.26500000000000001</v>
      </c>
      <c r="P41" s="14">
        <v>7.78</v>
      </c>
      <c r="R41" s="14">
        <v>7.78</v>
      </c>
    </row>
    <row r="42" spans="1:18" x14ac:dyDescent="0.2">
      <c r="A42" s="12" t="s">
        <v>2027</v>
      </c>
      <c r="B42" s="22" t="s">
        <v>2087</v>
      </c>
      <c r="C42" s="23" t="s">
        <v>2088</v>
      </c>
      <c r="D42" s="13" t="s">
        <v>24</v>
      </c>
      <c r="E42" s="13">
        <v>27</v>
      </c>
      <c r="F42" s="13">
        <v>28.72</v>
      </c>
      <c r="G42" s="13">
        <v>143.1</v>
      </c>
      <c r="H42" s="13">
        <v>3.02</v>
      </c>
      <c r="I42" s="13">
        <v>100506</v>
      </c>
      <c r="J42" s="13" t="s">
        <v>2030</v>
      </c>
      <c r="K42" s="125">
        <v>22.86</v>
      </c>
      <c r="L42" s="125">
        <v>23.97</v>
      </c>
      <c r="M42" s="13" t="s">
        <v>373</v>
      </c>
      <c r="N42" s="15">
        <v>49.09</v>
      </c>
      <c r="O42" s="239">
        <v>0.13100000000000001</v>
      </c>
      <c r="P42" s="14">
        <v>6.45</v>
      </c>
      <c r="R42" s="14">
        <v>6.45</v>
      </c>
    </row>
    <row r="44" spans="1:18" x14ac:dyDescent="0.2">
      <c r="C44" s="549"/>
    </row>
    <row r="45" spans="1:18" x14ac:dyDescent="0.2">
      <c r="C45" s="23"/>
    </row>
    <row r="46" spans="1:18" x14ac:dyDescent="0.2">
      <c r="C46" s="23"/>
    </row>
    <row r="47" spans="1:18" x14ac:dyDescent="0.2">
      <c r="C47" s="23"/>
    </row>
    <row r="48" spans="1:18" x14ac:dyDescent="0.2">
      <c r="C48" s="23"/>
    </row>
    <row r="49" spans="2:3" x14ac:dyDescent="0.2">
      <c r="C49" s="23"/>
    </row>
    <row r="50" spans="2:3" x14ac:dyDescent="0.2">
      <c r="C50" s="23"/>
    </row>
    <row r="51" spans="2:3" x14ac:dyDescent="0.2">
      <c r="C51" s="23"/>
    </row>
    <row r="52" spans="2:3" x14ac:dyDescent="0.2">
      <c r="C52" s="23"/>
    </row>
    <row r="53" spans="2:3" x14ac:dyDescent="0.2">
      <c r="C53" s="23"/>
    </row>
    <row r="54" spans="2:3" x14ac:dyDescent="0.2">
      <c r="C54" s="23"/>
    </row>
    <row r="55" spans="2:3" x14ac:dyDescent="0.2">
      <c r="C55" s="23"/>
    </row>
    <row r="56" spans="2:3" x14ac:dyDescent="0.2">
      <c r="C56" s="23"/>
    </row>
    <row r="57" spans="2:3" x14ac:dyDescent="0.2">
      <c r="C57" s="23"/>
    </row>
    <row r="58" spans="2:3" x14ac:dyDescent="0.2">
      <c r="C58" s="23"/>
    </row>
    <row r="59" spans="2:3" x14ac:dyDescent="0.2">
      <c r="C59" s="23"/>
    </row>
    <row r="60" spans="2:3" x14ac:dyDescent="0.2">
      <c r="C60" s="23"/>
    </row>
    <row r="61" spans="2:3" x14ac:dyDescent="0.2">
      <c r="C61" s="23"/>
    </row>
    <row r="62" spans="2:3" x14ac:dyDescent="0.2">
      <c r="C62" s="23"/>
    </row>
    <row r="63" spans="2:3" x14ac:dyDescent="0.2">
      <c r="B63" s="22"/>
      <c r="C63" s="23"/>
    </row>
    <row r="64" spans="2:3" x14ac:dyDescent="0.2">
      <c r="B64" s="22"/>
      <c r="C64" s="23"/>
    </row>
    <row r="65" spans="2:3" x14ac:dyDescent="0.2">
      <c r="B65" s="22"/>
      <c r="C65" s="23"/>
    </row>
    <row r="66" spans="2:3" x14ac:dyDescent="0.2">
      <c r="B66" s="22"/>
      <c r="C66" s="23"/>
    </row>
    <row r="67" spans="2:3" x14ac:dyDescent="0.2">
      <c r="B67" s="22"/>
      <c r="C67" s="23"/>
    </row>
    <row r="68" spans="2:3" x14ac:dyDescent="0.2">
      <c r="B68" s="22"/>
      <c r="C68" s="23"/>
    </row>
    <row r="69" spans="2:3" x14ac:dyDescent="0.2">
      <c r="B69" s="22"/>
      <c r="C69" s="23"/>
    </row>
    <row r="70" spans="2:3" x14ac:dyDescent="0.2">
      <c r="B70" s="22"/>
      <c r="C70" s="23"/>
    </row>
    <row r="71" spans="2:3" x14ac:dyDescent="0.2">
      <c r="B71" s="22"/>
      <c r="C71" s="23"/>
    </row>
    <row r="72" spans="2:3" x14ac:dyDescent="0.2">
      <c r="B72" s="22"/>
      <c r="C72" s="23"/>
    </row>
    <row r="73" spans="2:3" x14ac:dyDescent="0.2">
      <c r="B73" s="22"/>
      <c r="C73" s="23"/>
    </row>
    <row r="74" spans="2:3" x14ac:dyDescent="0.2">
      <c r="B74" s="22"/>
      <c r="C74" s="23"/>
    </row>
    <row r="75" spans="2:3" x14ac:dyDescent="0.2">
      <c r="B75" s="22"/>
      <c r="C75" s="23"/>
    </row>
    <row r="76" spans="2:3" x14ac:dyDescent="0.2">
      <c r="B76" s="22"/>
      <c r="C76" s="23"/>
    </row>
  </sheetData>
  <protectedRanges>
    <protectedRange password="8F60" sqref="S6" name="Calculations_40"/>
  </protectedRanges>
  <conditionalFormatting sqref="C4:C6">
    <cfRule type="duplicateValues" dxfId="145" priority="3"/>
  </conditionalFormatting>
  <conditionalFormatting sqref="D4:D6">
    <cfRule type="duplicateValues" dxfId="144" priority="4"/>
  </conditionalFormatting>
  <conditionalFormatting sqref="D1:D3">
    <cfRule type="duplicateValues" dxfId="143" priority="1"/>
  </conditionalFormatting>
  <conditionalFormatting sqref="E1:E3">
    <cfRule type="duplicateValues" dxfId="142" priority="2"/>
  </conditionalFormatting>
  <pageMargins left="0.7" right="0.7" top="0.75" bottom="0.75" header="0.3" footer="0.3"/>
  <pageSetup orientation="portrait" r:id="rId1"/>
  <legacyDrawing r:id="rId2"/>
</worksheet>
</file>

<file path=xl/worksheets/sheet4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C7AD51-30E6-41B1-A8BB-11D42573B080}">
  <dimension ref="A1:T87"/>
  <sheetViews>
    <sheetView workbookViewId="0">
      <pane xSplit="3" ySplit="6" topLeftCell="D7" activePane="bottomRight" state="frozen"/>
      <selection pane="topRight" activeCell="F1" sqref="F1"/>
      <selection pane="bottomLeft" activeCell="A7" sqref="A7"/>
      <selection pane="bottomRight" activeCell="B14" sqref="B14"/>
    </sheetView>
  </sheetViews>
  <sheetFormatPr defaultColWidth="9.28515625" defaultRowHeight="12.75" x14ac:dyDescent="0.2"/>
  <cols>
    <col min="1" max="1" width="28.28515625" style="12" customWidth="1"/>
    <col min="2" max="2" width="20.28515625" style="12" customWidth="1"/>
    <col min="3" max="3" width="27.28515625" style="12" bestFit="1" customWidth="1"/>
    <col min="4" max="6" width="10.28515625" style="13" bestFit="1" customWidth="1"/>
    <col min="7" max="7" width="8.42578125" style="13" bestFit="1" customWidth="1"/>
    <col min="8" max="8" width="7.42578125" style="13" bestFit="1" customWidth="1"/>
    <col min="9" max="9" width="9.28515625" style="13"/>
    <col min="10" max="10" width="22" style="13" bestFit="1" customWidth="1"/>
    <col min="11" max="11" width="20.7109375" style="13" customWidth="1"/>
    <col min="12" max="12" width="21.7109375" style="13" customWidth="1"/>
    <col min="13" max="13" width="20.7109375" style="24" customWidth="1"/>
    <col min="14" max="14" width="10.28515625" style="15" bestFit="1" customWidth="1"/>
    <col min="15" max="16" width="8.5703125" style="14" bestFit="1" customWidth="1"/>
    <col min="17" max="17" width="5.7109375" style="17" customWidth="1"/>
    <col min="18" max="18" width="16" style="14" bestFit="1" customWidth="1"/>
    <col min="19" max="19" width="15.7109375" style="14" bestFit="1" customWidth="1"/>
    <col min="20" max="20" width="6.5703125" style="13" bestFit="1" customWidth="1"/>
    <col min="21" max="16384" width="9.28515625" style="12"/>
  </cols>
  <sheetData>
    <row r="1" spans="1:20" s="22" customFormat="1" x14ac:dyDescent="0.2">
      <c r="A1" s="77"/>
      <c r="B1" s="78" t="s">
        <v>41</v>
      </c>
      <c r="C1" s="78"/>
      <c r="D1" s="78"/>
      <c r="E1" s="79"/>
      <c r="F1" s="79"/>
      <c r="G1" s="79"/>
      <c r="H1" s="79"/>
      <c r="I1" s="79"/>
      <c r="J1" s="79"/>
      <c r="K1" s="283"/>
      <c r="L1" s="79"/>
      <c r="M1" s="550"/>
      <c r="N1" s="80"/>
      <c r="O1" s="81"/>
      <c r="P1" s="81"/>
      <c r="Q1" s="82"/>
      <c r="R1" s="83"/>
      <c r="S1" s="84"/>
      <c r="T1" s="85"/>
    </row>
    <row r="2" spans="1:20" s="22" customFormat="1" x14ac:dyDescent="0.2">
      <c r="A2" s="86"/>
      <c r="B2" s="87" t="s">
        <v>40</v>
      </c>
      <c r="C2" s="87"/>
      <c r="D2" s="87"/>
      <c r="E2" s="88"/>
      <c r="F2" s="89"/>
      <c r="G2" s="89"/>
      <c r="H2" s="89"/>
      <c r="I2" s="89"/>
      <c r="J2" s="89"/>
      <c r="K2" s="288"/>
      <c r="L2" s="89"/>
      <c r="M2" s="551"/>
      <c r="N2" s="90"/>
      <c r="O2" s="91"/>
      <c r="P2" s="91"/>
      <c r="Q2" s="92"/>
      <c r="R2" s="93"/>
      <c r="S2" s="94"/>
      <c r="T2" s="57"/>
    </row>
    <row r="3" spans="1:20" s="22" customFormat="1" x14ac:dyDescent="0.2">
      <c r="A3" s="86"/>
      <c r="B3" s="95" t="s">
        <v>0</v>
      </c>
      <c r="C3" s="95"/>
      <c r="D3" s="95"/>
      <c r="E3" s="96"/>
      <c r="F3" s="97"/>
      <c r="G3" s="97"/>
      <c r="H3" s="97"/>
      <c r="I3" s="97"/>
      <c r="J3" s="97"/>
      <c r="K3" s="294"/>
      <c r="L3" s="97"/>
      <c r="M3" s="552"/>
      <c r="N3" s="98"/>
      <c r="O3" s="99"/>
      <c r="P3" s="99"/>
      <c r="Q3" s="100"/>
      <c r="R3" s="101"/>
      <c r="S3" s="94"/>
      <c r="T3" s="57"/>
    </row>
    <row r="4" spans="1:20" s="22" customFormat="1" ht="13.5" thickBot="1" x14ac:dyDescent="0.25">
      <c r="A4" s="86"/>
      <c r="B4" s="95"/>
      <c r="C4" s="95"/>
      <c r="D4" s="96"/>
      <c r="E4" s="97"/>
      <c r="F4" s="97"/>
      <c r="G4" s="97"/>
      <c r="H4" s="97"/>
      <c r="I4" s="97"/>
      <c r="J4" s="97"/>
      <c r="K4" s="294"/>
      <c r="L4" s="97"/>
      <c r="M4" s="552"/>
      <c r="N4" s="98"/>
      <c r="O4" s="99"/>
      <c r="P4" s="99"/>
      <c r="Q4" s="100"/>
      <c r="R4" s="101"/>
      <c r="S4" s="94"/>
      <c r="T4" s="57"/>
    </row>
    <row r="5" spans="1:20" ht="15.75" customHeight="1" thickBot="1" x14ac:dyDescent="0.25">
      <c r="A5" s="26"/>
      <c r="B5" s="102"/>
      <c r="C5" s="103" t="s">
        <v>1</v>
      </c>
      <c r="D5" s="104"/>
      <c r="E5" s="105"/>
      <c r="F5" s="105"/>
      <c r="G5" s="105"/>
      <c r="H5" s="105"/>
      <c r="I5" s="105"/>
      <c r="J5" s="106"/>
      <c r="K5" s="303"/>
      <c r="L5" s="106"/>
      <c r="M5" s="106"/>
      <c r="N5" s="107"/>
      <c r="O5" s="108"/>
      <c r="P5" s="108"/>
      <c r="Q5" s="109"/>
      <c r="R5" s="110" t="s">
        <v>14</v>
      </c>
      <c r="S5" s="111"/>
      <c r="T5" s="27"/>
    </row>
    <row r="6" spans="1:20" ht="64.5" thickBot="1" x14ac:dyDescent="0.25">
      <c r="A6" s="112" t="s">
        <v>3</v>
      </c>
      <c r="B6" s="113" t="s">
        <v>8</v>
      </c>
      <c r="C6" s="114" t="s">
        <v>18</v>
      </c>
      <c r="D6" s="115" t="s">
        <v>9</v>
      </c>
      <c r="E6" s="115" t="s">
        <v>5</v>
      </c>
      <c r="F6" s="115" t="s">
        <v>20</v>
      </c>
      <c r="G6" s="113" t="s">
        <v>37</v>
      </c>
      <c r="H6" s="115" t="s">
        <v>38</v>
      </c>
      <c r="I6" s="116" t="s">
        <v>10</v>
      </c>
      <c r="J6" s="115" t="s">
        <v>11</v>
      </c>
      <c r="K6" s="555" t="s">
        <v>2089</v>
      </c>
      <c r="L6" s="553"/>
      <c r="M6" s="554" t="s">
        <v>2090</v>
      </c>
      <c r="N6" s="2" t="s">
        <v>27</v>
      </c>
      <c r="O6" s="1" t="s">
        <v>12</v>
      </c>
      <c r="P6" s="1" t="s">
        <v>13</v>
      </c>
      <c r="Q6" s="119"/>
      <c r="R6" s="1" t="s">
        <v>16</v>
      </c>
      <c r="S6" s="120" t="s">
        <v>17</v>
      </c>
      <c r="T6" s="117" t="s">
        <v>7</v>
      </c>
    </row>
    <row r="7" spans="1:20" x14ac:dyDescent="0.2">
      <c r="A7" s="12" t="s">
        <v>2091</v>
      </c>
      <c r="B7" s="26" t="s">
        <v>2092</v>
      </c>
      <c r="C7" s="556">
        <v>97576</v>
      </c>
      <c r="D7" s="13" t="s">
        <v>24</v>
      </c>
      <c r="E7" s="13">
        <v>31.200000000000003</v>
      </c>
      <c r="F7" s="27">
        <v>33.97</v>
      </c>
      <c r="G7" s="27">
        <v>96</v>
      </c>
      <c r="H7" s="13">
        <v>5.2</v>
      </c>
      <c r="I7" s="13">
        <v>110254</v>
      </c>
      <c r="J7" s="13" t="s">
        <v>2093</v>
      </c>
      <c r="K7" s="557">
        <v>57.96</v>
      </c>
      <c r="M7" s="24">
        <v>56.6</v>
      </c>
      <c r="N7" s="15">
        <v>3.06</v>
      </c>
      <c r="O7" s="14">
        <v>1.7956000000000001</v>
      </c>
      <c r="P7" s="14">
        <v>5.49</v>
      </c>
      <c r="R7" s="14">
        <v>5.49</v>
      </c>
    </row>
    <row r="8" spans="1:20" x14ac:dyDescent="0.2">
      <c r="A8" s="12" t="s">
        <v>2091</v>
      </c>
      <c r="B8" s="26" t="s">
        <v>2094</v>
      </c>
      <c r="C8" s="556">
        <v>97578</v>
      </c>
      <c r="D8" s="13" t="s">
        <v>24</v>
      </c>
      <c r="E8" s="13">
        <v>28.56</v>
      </c>
      <c r="F8" s="27">
        <v>31.33</v>
      </c>
      <c r="G8" s="27">
        <v>96</v>
      </c>
      <c r="H8" s="13">
        <v>4.76</v>
      </c>
      <c r="I8" s="13">
        <v>110254</v>
      </c>
      <c r="J8" s="13" t="s">
        <v>2093</v>
      </c>
      <c r="K8" s="557">
        <v>45.75</v>
      </c>
      <c r="M8" s="24">
        <v>44.5</v>
      </c>
      <c r="N8" s="15">
        <v>2.4700000000000002</v>
      </c>
      <c r="O8" s="14">
        <v>1.7956000000000001</v>
      </c>
      <c r="P8" s="14">
        <v>4.4400000000000004</v>
      </c>
      <c r="R8" s="14">
        <v>4.4400000000000004</v>
      </c>
    </row>
    <row r="9" spans="1:20" x14ac:dyDescent="0.2">
      <c r="A9" s="12" t="s">
        <v>2091</v>
      </c>
      <c r="B9" s="26" t="s">
        <v>2095</v>
      </c>
      <c r="C9" s="556">
        <v>97580</v>
      </c>
      <c r="D9" s="13" t="s">
        <v>24</v>
      </c>
      <c r="E9" s="13">
        <v>31.200000000000003</v>
      </c>
      <c r="F9" s="27">
        <v>33.97</v>
      </c>
      <c r="G9" s="27">
        <v>96</v>
      </c>
      <c r="H9" s="13">
        <v>5.2</v>
      </c>
      <c r="I9" s="13">
        <v>110254</v>
      </c>
      <c r="J9" s="13" t="s">
        <v>2093</v>
      </c>
      <c r="K9" s="557">
        <v>59.96</v>
      </c>
      <c r="M9" s="24">
        <v>58.6</v>
      </c>
      <c r="N9" s="15">
        <v>3.06</v>
      </c>
      <c r="O9" s="14">
        <v>1.7956000000000001</v>
      </c>
      <c r="P9" s="14">
        <v>5.49</v>
      </c>
      <c r="R9" s="14">
        <v>5.49</v>
      </c>
    </row>
    <row r="10" spans="1:20" x14ac:dyDescent="0.2">
      <c r="A10" s="12" t="s">
        <v>2091</v>
      </c>
      <c r="B10" s="26" t="s">
        <v>2096</v>
      </c>
      <c r="C10" s="556">
        <v>94620</v>
      </c>
      <c r="D10" s="13" t="s">
        <v>24</v>
      </c>
      <c r="E10" s="13">
        <v>28.5</v>
      </c>
      <c r="F10" s="27">
        <v>31.27</v>
      </c>
      <c r="G10" s="27">
        <v>96</v>
      </c>
      <c r="H10" s="13">
        <v>4.75</v>
      </c>
      <c r="I10" s="13">
        <v>110254</v>
      </c>
      <c r="J10" s="13" t="s">
        <v>2093</v>
      </c>
      <c r="K10" s="557">
        <v>71.25</v>
      </c>
      <c r="M10" s="24">
        <v>70</v>
      </c>
      <c r="N10" s="15">
        <v>2.27</v>
      </c>
      <c r="O10" s="14">
        <v>1.7956000000000001</v>
      </c>
      <c r="P10" s="14">
        <v>4.08</v>
      </c>
      <c r="R10" s="14">
        <v>4.08</v>
      </c>
    </row>
    <row r="11" spans="1:20" x14ac:dyDescent="0.2">
      <c r="A11" s="12" t="s">
        <v>2091</v>
      </c>
      <c r="B11" s="26" t="s">
        <v>2097</v>
      </c>
      <c r="C11" s="556">
        <v>94781</v>
      </c>
      <c r="D11" s="13" t="s">
        <v>24</v>
      </c>
      <c r="E11" s="13">
        <v>26.64</v>
      </c>
      <c r="F11" s="27">
        <v>29.41</v>
      </c>
      <c r="G11" s="27">
        <v>96</v>
      </c>
      <c r="H11" s="13">
        <v>4.4400000000000004</v>
      </c>
      <c r="I11" s="13">
        <v>110254</v>
      </c>
      <c r="J11" s="13" t="s">
        <v>2093</v>
      </c>
      <c r="K11" s="557">
        <v>53.43</v>
      </c>
      <c r="M11" s="24">
        <v>52.25</v>
      </c>
      <c r="N11" s="15">
        <v>2.77</v>
      </c>
      <c r="O11" s="14">
        <v>1.7956000000000001</v>
      </c>
      <c r="P11" s="14">
        <v>4.97</v>
      </c>
      <c r="R11" s="14">
        <v>4.97</v>
      </c>
    </row>
    <row r="12" spans="1:20" x14ac:dyDescent="0.2">
      <c r="A12" s="12" t="s">
        <v>2091</v>
      </c>
      <c r="B12" s="26" t="s">
        <v>2092</v>
      </c>
      <c r="C12" s="556">
        <v>60325</v>
      </c>
      <c r="D12" s="13" t="s">
        <v>24</v>
      </c>
      <c r="E12" s="13">
        <v>24.375</v>
      </c>
      <c r="F12" s="558">
        <v>27.15</v>
      </c>
      <c r="G12" s="559">
        <v>120</v>
      </c>
      <c r="H12" s="13">
        <v>3.25</v>
      </c>
      <c r="I12" s="13">
        <v>110254</v>
      </c>
      <c r="J12" s="13" t="s">
        <v>2093</v>
      </c>
      <c r="K12" s="557">
        <v>51.45</v>
      </c>
      <c r="M12" s="24">
        <v>50.36</v>
      </c>
      <c r="N12" s="15">
        <v>2.27</v>
      </c>
      <c r="O12" s="14">
        <v>1.7956000000000001</v>
      </c>
      <c r="P12" s="14">
        <v>4.08</v>
      </c>
      <c r="R12" s="14">
        <v>4.08</v>
      </c>
    </row>
    <row r="13" spans="1:20" x14ac:dyDescent="0.2">
      <c r="A13" s="12" t="s">
        <v>2091</v>
      </c>
      <c r="B13" s="26" t="s">
        <v>2092</v>
      </c>
      <c r="C13" s="556">
        <v>61300</v>
      </c>
      <c r="D13" s="13" t="s">
        <v>24</v>
      </c>
      <c r="E13" s="13">
        <v>29.625</v>
      </c>
      <c r="F13" s="558">
        <v>32.4</v>
      </c>
      <c r="G13" s="559">
        <v>120</v>
      </c>
      <c r="H13" s="13">
        <v>3.95</v>
      </c>
      <c r="I13" s="13">
        <v>110254</v>
      </c>
      <c r="J13" s="13" t="s">
        <v>2093</v>
      </c>
      <c r="K13" s="557">
        <v>60.16</v>
      </c>
      <c r="M13" s="24">
        <v>58.86</v>
      </c>
      <c r="N13" s="15">
        <v>2.85</v>
      </c>
      <c r="O13" s="14">
        <v>1.7956000000000001</v>
      </c>
      <c r="P13" s="14">
        <v>5.12</v>
      </c>
      <c r="R13" s="14">
        <v>5.12</v>
      </c>
    </row>
    <row r="14" spans="1:20" x14ac:dyDescent="0.2">
      <c r="A14" s="12" t="s">
        <v>2091</v>
      </c>
      <c r="B14" s="26" t="s">
        <v>2098</v>
      </c>
      <c r="C14" s="556">
        <v>67576</v>
      </c>
      <c r="D14" s="13" t="s">
        <v>24</v>
      </c>
      <c r="E14" s="13">
        <v>15.600000000000001</v>
      </c>
      <c r="F14" s="27">
        <v>16.84</v>
      </c>
      <c r="G14" s="27">
        <v>48</v>
      </c>
      <c r="H14" s="13">
        <v>5.2</v>
      </c>
      <c r="I14" s="13">
        <v>110254</v>
      </c>
      <c r="J14" s="13" t="s">
        <v>2093</v>
      </c>
      <c r="K14" s="557">
        <v>27.87</v>
      </c>
      <c r="M14" s="24">
        <v>27.2</v>
      </c>
      <c r="N14" s="15">
        <v>1.53</v>
      </c>
      <c r="O14" s="14">
        <v>1.7956000000000001</v>
      </c>
      <c r="P14" s="14">
        <v>2.75</v>
      </c>
      <c r="R14" s="14">
        <v>2.75</v>
      </c>
    </row>
    <row r="15" spans="1:20" x14ac:dyDescent="0.2">
      <c r="A15" s="12" t="s">
        <v>2091</v>
      </c>
      <c r="B15" s="26" t="s">
        <v>2099</v>
      </c>
      <c r="C15" s="556">
        <v>67578</v>
      </c>
      <c r="D15" s="13" t="s">
        <v>24</v>
      </c>
      <c r="E15" s="13">
        <v>21.419999999999998</v>
      </c>
      <c r="F15" s="27">
        <v>23.01</v>
      </c>
      <c r="G15" s="27">
        <v>72</v>
      </c>
      <c r="H15" s="13">
        <v>4.76</v>
      </c>
      <c r="I15" s="13">
        <v>110254</v>
      </c>
      <c r="J15" s="13" t="s">
        <v>2093</v>
      </c>
      <c r="K15" s="557">
        <v>32.86</v>
      </c>
      <c r="M15" s="24">
        <v>31.94</v>
      </c>
      <c r="N15" s="15">
        <v>1.85</v>
      </c>
      <c r="O15" s="14">
        <v>1.7956000000000001</v>
      </c>
      <c r="P15" s="14">
        <v>3.32</v>
      </c>
      <c r="R15" s="14">
        <v>3.32</v>
      </c>
    </row>
    <row r="16" spans="1:20" x14ac:dyDescent="0.2">
      <c r="A16" s="12" t="s">
        <v>2091</v>
      </c>
      <c r="B16" s="26" t="s">
        <v>2100</v>
      </c>
      <c r="C16" s="556">
        <v>67580</v>
      </c>
      <c r="D16" s="13" t="s">
        <v>24</v>
      </c>
      <c r="E16" s="13">
        <v>15.600000000000001</v>
      </c>
      <c r="F16" s="27">
        <v>16.84</v>
      </c>
      <c r="G16" s="27">
        <v>48</v>
      </c>
      <c r="H16" s="13">
        <v>5.2</v>
      </c>
      <c r="I16" s="13">
        <v>110254</v>
      </c>
      <c r="J16" s="13" t="s">
        <v>2093</v>
      </c>
      <c r="K16" s="557">
        <v>28.99</v>
      </c>
      <c r="M16" s="24">
        <v>28.32</v>
      </c>
      <c r="N16" s="15">
        <v>1.53</v>
      </c>
      <c r="O16" s="14">
        <v>1.7956000000000001</v>
      </c>
      <c r="P16" s="14">
        <v>2.75</v>
      </c>
      <c r="R16" s="14">
        <v>2.75</v>
      </c>
    </row>
    <row r="17" spans="1:18" x14ac:dyDescent="0.2">
      <c r="A17" s="12" t="s">
        <v>2091</v>
      </c>
      <c r="B17" s="560" t="s">
        <v>2101</v>
      </c>
      <c r="C17" s="556">
        <v>69542</v>
      </c>
      <c r="D17" s="13" t="s">
        <v>24</v>
      </c>
      <c r="E17" s="13">
        <v>15.600000000000001</v>
      </c>
      <c r="F17" s="27">
        <v>16.84</v>
      </c>
      <c r="G17" s="27">
        <v>48</v>
      </c>
      <c r="H17" s="13">
        <v>5.2</v>
      </c>
      <c r="I17" s="13">
        <v>110254</v>
      </c>
      <c r="J17" s="13" t="s">
        <v>2093</v>
      </c>
      <c r="K17" s="557">
        <v>31.07</v>
      </c>
      <c r="M17" s="24">
        <v>30.4</v>
      </c>
      <c r="N17" s="15">
        <v>1.17</v>
      </c>
      <c r="O17" s="14">
        <v>1.7956000000000001</v>
      </c>
      <c r="P17" s="14">
        <v>2.1</v>
      </c>
      <c r="R17" s="14">
        <v>2.1</v>
      </c>
    </row>
    <row r="18" spans="1:18" x14ac:dyDescent="0.2">
      <c r="A18" s="12" t="s">
        <v>2091</v>
      </c>
      <c r="B18" s="443" t="s">
        <v>2102</v>
      </c>
      <c r="C18" s="561">
        <v>67601</v>
      </c>
      <c r="D18" s="13" t="s">
        <v>24</v>
      </c>
      <c r="E18" s="13">
        <v>17.25</v>
      </c>
      <c r="F18" s="558">
        <v>18.489999999999998</v>
      </c>
      <c r="G18" s="562">
        <v>48</v>
      </c>
      <c r="H18" s="13">
        <v>5.75</v>
      </c>
      <c r="I18" s="13">
        <v>110254</v>
      </c>
      <c r="J18" s="13" t="s">
        <v>2093</v>
      </c>
      <c r="K18" s="557">
        <v>42.84</v>
      </c>
      <c r="M18" s="24">
        <v>42.1</v>
      </c>
      <c r="N18" s="15">
        <v>2.2400000000000002</v>
      </c>
      <c r="O18" s="14">
        <v>1.7956000000000001</v>
      </c>
      <c r="P18" s="14">
        <v>4.0199999999999996</v>
      </c>
      <c r="R18" s="14">
        <v>4.0199999999999996</v>
      </c>
    </row>
    <row r="19" spans="1:18" x14ac:dyDescent="0.2">
      <c r="A19" s="12" t="s">
        <v>2091</v>
      </c>
      <c r="B19" s="443" t="s">
        <v>2103</v>
      </c>
      <c r="C19" s="556">
        <v>68660</v>
      </c>
      <c r="D19" s="13" t="s">
        <v>24</v>
      </c>
      <c r="E19" s="13">
        <v>15.600000000000001</v>
      </c>
      <c r="F19" s="27">
        <v>16.84</v>
      </c>
      <c r="G19" s="27">
        <v>48</v>
      </c>
      <c r="H19" s="13">
        <v>5.2</v>
      </c>
      <c r="I19" s="13">
        <v>110254</v>
      </c>
      <c r="J19" s="13" t="s">
        <v>2093</v>
      </c>
      <c r="K19" s="557">
        <v>33.79</v>
      </c>
      <c r="M19" s="24">
        <v>33.119999999999997</v>
      </c>
      <c r="N19" s="15">
        <v>0.69</v>
      </c>
      <c r="O19" s="14">
        <v>1.7956000000000001</v>
      </c>
      <c r="P19" s="14">
        <v>1.24</v>
      </c>
      <c r="R19" s="14">
        <v>1.24</v>
      </c>
    </row>
    <row r="20" spans="1:18" x14ac:dyDescent="0.2">
      <c r="A20" s="12" t="s">
        <v>2091</v>
      </c>
      <c r="B20" s="26" t="s">
        <v>2104</v>
      </c>
      <c r="C20" s="556">
        <v>64620</v>
      </c>
      <c r="D20" s="13" t="s">
        <v>24</v>
      </c>
      <c r="E20" s="13">
        <v>14.25</v>
      </c>
      <c r="F20" s="27">
        <v>15.49</v>
      </c>
      <c r="G20" s="27">
        <v>48</v>
      </c>
      <c r="H20" s="13">
        <v>4.75</v>
      </c>
      <c r="I20" s="13">
        <v>110254</v>
      </c>
      <c r="J20" s="13" t="s">
        <v>2093</v>
      </c>
      <c r="K20" s="557">
        <v>34.659999999999997</v>
      </c>
      <c r="M20" s="24">
        <v>34.04</v>
      </c>
      <c r="N20" s="15">
        <v>1.1399999999999999</v>
      </c>
      <c r="O20" s="14">
        <v>1.7956000000000001</v>
      </c>
      <c r="P20" s="14">
        <v>2.0499999999999998</v>
      </c>
      <c r="R20" s="14">
        <v>2.0499999999999998</v>
      </c>
    </row>
    <row r="21" spans="1:18" x14ac:dyDescent="0.2">
      <c r="A21" s="12" t="s">
        <v>2091</v>
      </c>
      <c r="B21" s="26" t="s">
        <v>2105</v>
      </c>
      <c r="C21" s="556">
        <v>64781</v>
      </c>
      <c r="D21" s="13" t="s">
        <v>24</v>
      </c>
      <c r="E21" s="13">
        <v>19.98</v>
      </c>
      <c r="F21" s="27">
        <v>21.57</v>
      </c>
      <c r="G21" s="27">
        <v>72</v>
      </c>
      <c r="H21" s="13">
        <v>4.4400000000000004</v>
      </c>
      <c r="I21" s="13">
        <v>110254</v>
      </c>
      <c r="J21" s="13" t="s">
        <v>2093</v>
      </c>
      <c r="K21" s="557">
        <v>38.020000000000003</v>
      </c>
      <c r="M21" s="24">
        <v>37.159999999999997</v>
      </c>
      <c r="N21" s="15">
        <v>2.08</v>
      </c>
      <c r="O21" s="14">
        <v>1.7956000000000001</v>
      </c>
      <c r="P21" s="14">
        <v>3.73</v>
      </c>
      <c r="R21" s="14">
        <v>3.73</v>
      </c>
    </row>
    <row r="22" spans="1:18" x14ac:dyDescent="0.2">
      <c r="A22" s="12" t="s">
        <v>2091</v>
      </c>
      <c r="B22" s="26" t="s">
        <v>2106</v>
      </c>
      <c r="C22" s="556">
        <v>64341</v>
      </c>
      <c r="D22" s="13" t="s">
        <v>24</v>
      </c>
      <c r="E22" s="13">
        <v>17.775000000000002</v>
      </c>
      <c r="F22" s="558">
        <v>19.02</v>
      </c>
      <c r="G22" s="559">
        <v>72</v>
      </c>
      <c r="H22" s="13">
        <v>3.95</v>
      </c>
      <c r="I22" s="13">
        <v>110254</v>
      </c>
      <c r="J22" s="13" t="s">
        <v>2093</v>
      </c>
      <c r="K22" s="557">
        <v>36.04</v>
      </c>
      <c r="M22" s="24">
        <v>35.28</v>
      </c>
      <c r="N22" s="15">
        <v>1.71</v>
      </c>
      <c r="O22" s="14">
        <v>1.7956000000000001</v>
      </c>
      <c r="P22" s="14">
        <v>3.07</v>
      </c>
      <c r="R22" s="14">
        <v>3.07</v>
      </c>
    </row>
    <row r="23" spans="1:18" x14ac:dyDescent="0.2">
      <c r="A23" s="12" t="s">
        <v>2091</v>
      </c>
      <c r="B23" s="26" t="s">
        <v>2107</v>
      </c>
      <c r="C23" s="556">
        <v>93457</v>
      </c>
      <c r="D23" s="13" t="s">
        <v>24</v>
      </c>
      <c r="E23" s="13">
        <v>32.700000000000003</v>
      </c>
      <c r="F23" s="27">
        <v>35.47</v>
      </c>
      <c r="G23" s="27">
        <v>96</v>
      </c>
      <c r="H23" s="13">
        <v>5.45</v>
      </c>
      <c r="I23" s="13">
        <v>110254</v>
      </c>
      <c r="J23" s="13" t="s">
        <v>2093</v>
      </c>
      <c r="K23" s="557">
        <v>61.9</v>
      </c>
      <c r="M23" s="24">
        <v>60.48</v>
      </c>
      <c r="N23" s="15">
        <v>3.5</v>
      </c>
      <c r="O23" s="14">
        <v>1.7956000000000001</v>
      </c>
      <c r="P23" s="14">
        <v>6.28</v>
      </c>
      <c r="R23" s="14">
        <v>6.28</v>
      </c>
    </row>
    <row r="24" spans="1:18" x14ac:dyDescent="0.2">
      <c r="A24" s="12" t="s">
        <v>2091</v>
      </c>
      <c r="B24" s="26" t="s">
        <v>2108</v>
      </c>
      <c r="C24" s="556">
        <v>86001</v>
      </c>
      <c r="D24" s="13" t="s">
        <v>24</v>
      </c>
      <c r="E24" s="13">
        <v>14.0625</v>
      </c>
      <c r="F24" s="27">
        <v>15.52</v>
      </c>
      <c r="G24" s="27">
        <v>36</v>
      </c>
      <c r="H24" s="13">
        <v>6.25</v>
      </c>
      <c r="I24" s="13">
        <v>110254</v>
      </c>
      <c r="J24" s="13" t="s">
        <v>2093</v>
      </c>
      <c r="K24" s="557">
        <v>35.119999999999997</v>
      </c>
      <c r="M24" s="24">
        <v>34.5</v>
      </c>
      <c r="N24" s="15">
        <v>1.56</v>
      </c>
      <c r="O24" s="14">
        <v>1.7956000000000001</v>
      </c>
      <c r="P24" s="14">
        <v>2.8</v>
      </c>
      <c r="R24" s="14">
        <v>2.8</v>
      </c>
    </row>
    <row r="25" spans="1:18" x14ac:dyDescent="0.2">
      <c r="A25" s="12" t="s">
        <v>2091</v>
      </c>
      <c r="B25" s="26" t="s">
        <v>2109</v>
      </c>
      <c r="C25" s="556">
        <v>64345</v>
      </c>
      <c r="D25" s="13" t="s">
        <v>24</v>
      </c>
      <c r="E25" s="13">
        <v>14.399999999999999</v>
      </c>
      <c r="F25" s="27">
        <v>15.64</v>
      </c>
      <c r="G25" s="27">
        <v>48</v>
      </c>
      <c r="H25" s="13">
        <v>4.8</v>
      </c>
      <c r="I25" s="13">
        <v>110254</v>
      </c>
      <c r="J25" s="13" t="s">
        <v>2093</v>
      </c>
      <c r="K25" s="557">
        <v>25.77</v>
      </c>
      <c r="M25" s="24">
        <v>25.14</v>
      </c>
      <c r="N25" s="15">
        <v>1.67</v>
      </c>
      <c r="O25" s="14">
        <v>1.7956000000000001</v>
      </c>
      <c r="P25" s="14">
        <v>3</v>
      </c>
      <c r="R25" s="14">
        <v>3</v>
      </c>
    </row>
    <row r="26" spans="1:18" x14ac:dyDescent="0.2">
      <c r="A26" s="12" t="s">
        <v>2091</v>
      </c>
      <c r="B26" s="26" t="s">
        <v>2109</v>
      </c>
      <c r="C26" s="556">
        <v>63457</v>
      </c>
      <c r="D26" s="13" t="s">
        <v>24</v>
      </c>
      <c r="E26" s="13">
        <v>16.350000000000001</v>
      </c>
      <c r="F26" s="27">
        <v>17.59</v>
      </c>
      <c r="G26" s="27">
        <v>48</v>
      </c>
      <c r="H26" s="13">
        <v>5.45</v>
      </c>
      <c r="I26" s="13">
        <v>110254</v>
      </c>
      <c r="J26" s="13" t="s">
        <v>2093</v>
      </c>
      <c r="K26" s="557">
        <v>29.98</v>
      </c>
      <c r="M26" s="24">
        <v>29.28</v>
      </c>
      <c r="N26" s="15">
        <v>1.75</v>
      </c>
      <c r="O26" s="14">
        <v>1.7956000000000001</v>
      </c>
      <c r="P26" s="14">
        <v>3.14</v>
      </c>
      <c r="R26" s="14">
        <v>3.14</v>
      </c>
    </row>
    <row r="27" spans="1:18" x14ac:dyDescent="0.2">
      <c r="A27" s="12" t="s">
        <v>2091</v>
      </c>
      <c r="B27" s="26" t="s">
        <v>2110</v>
      </c>
      <c r="C27" s="556">
        <v>63460</v>
      </c>
      <c r="D27" s="13" t="s">
        <v>24</v>
      </c>
      <c r="E27" s="13">
        <v>14.25</v>
      </c>
      <c r="F27" s="27">
        <v>15.49</v>
      </c>
      <c r="G27" s="27">
        <v>48</v>
      </c>
      <c r="H27" s="13">
        <v>4.75</v>
      </c>
      <c r="I27" s="13">
        <v>110254</v>
      </c>
      <c r="J27" s="13" t="s">
        <v>2093</v>
      </c>
      <c r="K27" s="557">
        <v>39.56</v>
      </c>
      <c r="M27" s="24">
        <v>38.94</v>
      </c>
      <c r="N27" s="15">
        <v>2.25</v>
      </c>
      <c r="O27" s="14">
        <v>1.7956000000000001</v>
      </c>
      <c r="P27" s="14">
        <v>4.04</v>
      </c>
      <c r="R27" s="14">
        <v>4.04</v>
      </c>
    </row>
    <row r="28" spans="1:18" x14ac:dyDescent="0.2">
      <c r="A28" s="12" t="s">
        <v>2091</v>
      </c>
      <c r="B28" s="26" t="s">
        <v>2111</v>
      </c>
      <c r="C28" s="556">
        <v>98339</v>
      </c>
      <c r="D28" s="13" t="s">
        <v>24</v>
      </c>
      <c r="E28" s="13">
        <v>28.125</v>
      </c>
      <c r="F28" s="558">
        <v>30.9</v>
      </c>
      <c r="G28" s="559">
        <v>120</v>
      </c>
      <c r="H28" s="13">
        <v>3.75</v>
      </c>
      <c r="I28" s="13">
        <v>110254</v>
      </c>
      <c r="J28" s="13" t="s">
        <v>2093</v>
      </c>
      <c r="K28" s="557">
        <v>70</v>
      </c>
      <c r="M28" s="24">
        <v>68.760000000000005</v>
      </c>
      <c r="N28" s="15">
        <v>3.77</v>
      </c>
      <c r="O28" s="14">
        <v>1.7956000000000001</v>
      </c>
      <c r="P28" s="14">
        <v>6.77</v>
      </c>
      <c r="R28" s="14">
        <v>6.77</v>
      </c>
    </row>
    <row r="29" spans="1:18" x14ac:dyDescent="0.2">
      <c r="A29" s="12" t="s">
        <v>2091</v>
      </c>
      <c r="B29" s="26" t="s">
        <v>2112</v>
      </c>
      <c r="C29" s="556">
        <v>68334</v>
      </c>
      <c r="D29" s="13" t="s">
        <v>24</v>
      </c>
      <c r="E29" s="13">
        <v>16.875</v>
      </c>
      <c r="F29" s="27">
        <v>18.11</v>
      </c>
      <c r="G29" s="27">
        <v>72</v>
      </c>
      <c r="H29" s="13">
        <v>3.75</v>
      </c>
      <c r="I29" s="13">
        <v>110254</v>
      </c>
      <c r="J29" s="13" t="s">
        <v>2093</v>
      </c>
      <c r="K29" s="557">
        <v>40.44</v>
      </c>
      <c r="M29" s="24">
        <v>39.72</v>
      </c>
      <c r="N29" s="15">
        <v>2.66</v>
      </c>
      <c r="O29" s="14">
        <v>1.7956000000000001</v>
      </c>
      <c r="P29" s="14">
        <v>4.78</v>
      </c>
      <c r="R29" s="14">
        <v>4.78</v>
      </c>
    </row>
    <row r="30" spans="1:18" x14ac:dyDescent="0.2">
      <c r="A30" s="12" t="s">
        <v>2091</v>
      </c>
      <c r="B30" s="26" t="s">
        <v>2113</v>
      </c>
      <c r="C30" s="556">
        <v>67777</v>
      </c>
      <c r="D30" s="13" t="s">
        <v>24</v>
      </c>
      <c r="E30" s="13">
        <v>11.25</v>
      </c>
      <c r="F30" s="27">
        <v>12.75</v>
      </c>
      <c r="G30" s="27">
        <v>80</v>
      </c>
      <c r="H30" s="13">
        <v>2.25</v>
      </c>
      <c r="I30" s="13">
        <v>110254</v>
      </c>
      <c r="J30" s="13" t="s">
        <v>2093</v>
      </c>
      <c r="K30" s="557">
        <v>35.590000000000003</v>
      </c>
      <c r="M30" s="24">
        <v>35.08</v>
      </c>
      <c r="N30" s="15">
        <v>5.01</v>
      </c>
      <c r="O30" s="14">
        <v>1.7956000000000001</v>
      </c>
      <c r="P30" s="14">
        <v>9</v>
      </c>
      <c r="R30" s="14">
        <v>9</v>
      </c>
    </row>
    <row r="31" spans="1:18" x14ac:dyDescent="0.2">
      <c r="A31" s="12" t="s">
        <v>2091</v>
      </c>
      <c r="B31" s="26" t="s">
        <v>2114</v>
      </c>
      <c r="C31" s="556">
        <v>64404</v>
      </c>
      <c r="D31" s="13" t="s">
        <v>24</v>
      </c>
      <c r="E31" s="13">
        <v>18</v>
      </c>
      <c r="F31" s="558">
        <v>19.59</v>
      </c>
      <c r="G31" s="559">
        <v>144</v>
      </c>
      <c r="H31" s="13">
        <v>2</v>
      </c>
      <c r="I31" s="13">
        <v>110254</v>
      </c>
      <c r="J31" s="13" t="s">
        <v>2093</v>
      </c>
      <c r="K31" s="557">
        <v>50.88</v>
      </c>
      <c r="M31" s="24">
        <v>50.1</v>
      </c>
      <c r="N31" s="15">
        <v>4.5</v>
      </c>
      <c r="O31" s="14">
        <v>1.7956000000000001</v>
      </c>
      <c r="P31" s="14">
        <v>8.08</v>
      </c>
      <c r="R31" s="14">
        <v>8.08</v>
      </c>
    </row>
    <row r="32" spans="1:18" x14ac:dyDescent="0.2">
      <c r="A32" s="12" t="s">
        <v>2091</v>
      </c>
      <c r="B32" s="26" t="s">
        <v>2115</v>
      </c>
      <c r="C32" s="556">
        <v>64143</v>
      </c>
      <c r="D32" s="13" t="s">
        <v>24</v>
      </c>
      <c r="E32" s="13">
        <v>18</v>
      </c>
      <c r="F32" s="558">
        <v>19.43</v>
      </c>
      <c r="G32" s="559">
        <v>144</v>
      </c>
      <c r="H32" s="13">
        <v>2</v>
      </c>
      <c r="I32" s="13">
        <v>110254</v>
      </c>
      <c r="J32" s="13" t="s">
        <v>2093</v>
      </c>
      <c r="K32" s="557">
        <v>55.14</v>
      </c>
      <c r="M32" s="24">
        <v>54.36</v>
      </c>
      <c r="N32" s="15">
        <v>9</v>
      </c>
      <c r="O32" s="14">
        <v>1.7956000000000001</v>
      </c>
      <c r="P32" s="14">
        <v>16.16</v>
      </c>
      <c r="R32" s="14">
        <v>16.16</v>
      </c>
    </row>
    <row r="33" spans="1:18" x14ac:dyDescent="0.2">
      <c r="A33" s="12" t="s">
        <v>2091</v>
      </c>
      <c r="B33" s="26" t="s">
        <v>2116</v>
      </c>
      <c r="C33" s="556">
        <v>64142</v>
      </c>
      <c r="D33" s="13" t="s">
        <v>24</v>
      </c>
      <c r="E33" s="13">
        <v>18</v>
      </c>
      <c r="F33" s="558">
        <v>19.43</v>
      </c>
      <c r="G33" s="559">
        <v>144</v>
      </c>
      <c r="H33" s="13">
        <v>2</v>
      </c>
      <c r="I33" s="13">
        <v>110254</v>
      </c>
      <c r="J33" s="13" t="s">
        <v>2093</v>
      </c>
      <c r="K33" s="557">
        <v>55.14</v>
      </c>
      <c r="M33" s="24">
        <v>54.36</v>
      </c>
      <c r="N33" s="15">
        <v>9</v>
      </c>
      <c r="O33" s="14">
        <v>1.7956000000000001</v>
      </c>
      <c r="P33" s="14">
        <v>16.16</v>
      </c>
      <c r="R33" s="14">
        <v>16.16</v>
      </c>
    </row>
    <row r="34" spans="1:18" x14ac:dyDescent="0.2">
      <c r="A34" s="12" t="s">
        <v>2091</v>
      </c>
      <c r="B34" s="26" t="s">
        <v>2117</v>
      </c>
      <c r="C34" s="556">
        <v>64150</v>
      </c>
      <c r="D34" s="13" t="s">
        <v>24</v>
      </c>
      <c r="E34" s="13">
        <v>18</v>
      </c>
      <c r="F34" s="558">
        <v>19.43</v>
      </c>
      <c r="G34" s="559">
        <v>144</v>
      </c>
      <c r="H34" s="13">
        <v>2</v>
      </c>
      <c r="I34" s="13">
        <v>110254</v>
      </c>
      <c r="J34" s="13" t="s">
        <v>2093</v>
      </c>
      <c r="K34" s="557">
        <v>51.02</v>
      </c>
      <c r="M34" s="24">
        <v>50.24</v>
      </c>
      <c r="N34" s="15">
        <v>9</v>
      </c>
      <c r="O34" s="14">
        <v>1.7956000000000001</v>
      </c>
      <c r="P34" s="14">
        <v>16.16</v>
      </c>
      <c r="R34" s="14">
        <v>16.16</v>
      </c>
    </row>
    <row r="35" spans="1:18" x14ac:dyDescent="0.2">
      <c r="A35" s="12" t="s">
        <v>2091</v>
      </c>
      <c r="B35" s="26" t="s">
        <v>2118</v>
      </c>
      <c r="C35" s="556">
        <v>64160</v>
      </c>
      <c r="D35" s="13" t="s">
        <v>24</v>
      </c>
      <c r="E35" s="13">
        <v>18</v>
      </c>
      <c r="F35" s="558">
        <v>19.43</v>
      </c>
      <c r="G35" s="559">
        <v>144</v>
      </c>
      <c r="H35" s="13">
        <v>2</v>
      </c>
      <c r="I35" s="13">
        <v>110254</v>
      </c>
      <c r="J35" s="13" t="s">
        <v>2093</v>
      </c>
      <c r="K35" s="557">
        <v>55.14</v>
      </c>
      <c r="M35" s="24">
        <v>54.36</v>
      </c>
      <c r="N35" s="15">
        <v>9</v>
      </c>
      <c r="O35" s="14">
        <v>1.7956000000000001</v>
      </c>
      <c r="P35" s="14">
        <v>16.16</v>
      </c>
      <c r="R35" s="14">
        <v>16.16</v>
      </c>
    </row>
    <row r="36" spans="1:18" x14ac:dyDescent="0.2">
      <c r="A36" s="12" t="s">
        <v>2091</v>
      </c>
      <c r="B36" s="443" t="s">
        <v>2119</v>
      </c>
      <c r="C36" s="556">
        <v>64162</v>
      </c>
      <c r="D36" s="13" t="s">
        <v>24</v>
      </c>
      <c r="E36" s="13">
        <v>18</v>
      </c>
      <c r="F36" s="27">
        <v>19.43</v>
      </c>
      <c r="G36" s="27">
        <v>144</v>
      </c>
      <c r="H36" s="13">
        <v>2</v>
      </c>
      <c r="I36" s="13">
        <v>110254</v>
      </c>
      <c r="J36" s="13" t="s">
        <v>2093</v>
      </c>
      <c r="K36" s="557">
        <v>51.02</v>
      </c>
      <c r="M36" s="24">
        <v>50.24</v>
      </c>
      <c r="N36" s="15">
        <v>9</v>
      </c>
      <c r="O36" s="14">
        <v>1.7956000000000001</v>
      </c>
      <c r="P36" s="14">
        <v>16.16</v>
      </c>
      <c r="R36" s="14">
        <v>16.16</v>
      </c>
    </row>
    <row r="37" spans="1:18" x14ac:dyDescent="0.2">
      <c r="A37" s="12" t="s">
        <v>2091</v>
      </c>
      <c r="B37" s="560" t="s">
        <v>2120</v>
      </c>
      <c r="C37" s="556">
        <v>61954</v>
      </c>
      <c r="D37" s="13" t="s">
        <v>24</v>
      </c>
      <c r="E37" s="13">
        <v>19.8</v>
      </c>
      <c r="F37" s="558">
        <v>21.39</v>
      </c>
      <c r="G37" s="559">
        <v>144</v>
      </c>
      <c r="H37" s="13">
        <v>2.2000000000000002</v>
      </c>
      <c r="I37" s="13">
        <v>110254</v>
      </c>
      <c r="J37" s="13" t="s">
        <v>2093</v>
      </c>
      <c r="K37" s="557">
        <v>61.6</v>
      </c>
      <c r="M37" s="24">
        <v>60.74</v>
      </c>
      <c r="N37" s="15">
        <v>1.71</v>
      </c>
      <c r="O37" s="14">
        <v>1.7956000000000001</v>
      </c>
      <c r="P37" s="14">
        <v>3.07</v>
      </c>
      <c r="R37" s="14">
        <v>3.07</v>
      </c>
    </row>
    <row r="38" spans="1:18" x14ac:dyDescent="0.2">
      <c r="A38" s="12" t="s">
        <v>2091</v>
      </c>
      <c r="B38" s="560" t="s">
        <v>2121</v>
      </c>
      <c r="C38" s="556">
        <v>67779</v>
      </c>
      <c r="D38" s="13" t="s">
        <v>24</v>
      </c>
      <c r="E38" s="13">
        <v>13.5</v>
      </c>
      <c r="F38" s="558">
        <v>15</v>
      </c>
      <c r="G38" s="559">
        <v>72</v>
      </c>
      <c r="H38" s="13">
        <v>3</v>
      </c>
      <c r="I38" s="13">
        <v>110254</v>
      </c>
      <c r="J38" s="13" t="s">
        <v>2093</v>
      </c>
      <c r="K38" s="557">
        <v>39.28</v>
      </c>
      <c r="M38" s="24">
        <v>38.68</v>
      </c>
      <c r="N38" s="15">
        <v>1.06</v>
      </c>
      <c r="O38" s="14">
        <v>1.7956000000000001</v>
      </c>
      <c r="P38" s="14">
        <v>1.9</v>
      </c>
      <c r="R38" s="14">
        <v>1.9</v>
      </c>
    </row>
    <row r="39" spans="1:18" x14ac:dyDescent="0.2">
      <c r="A39" s="12" t="s">
        <v>2091</v>
      </c>
      <c r="B39" s="26" t="s">
        <v>2122</v>
      </c>
      <c r="C39" s="556">
        <v>99660</v>
      </c>
      <c r="D39" s="13" t="s">
        <v>24</v>
      </c>
      <c r="E39" s="13">
        <v>19.875</v>
      </c>
      <c r="F39" s="27">
        <v>22.41</v>
      </c>
      <c r="G39" s="27">
        <v>60</v>
      </c>
      <c r="H39" s="13">
        <v>5.3</v>
      </c>
      <c r="I39" s="13">
        <v>110254</v>
      </c>
      <c r="J39" s="13" t="s">
        <v>2093</v>
      </c>
      <c r="K39" s="557">
        <v>60.3</v>
      </c>
      <c r="M39" s="24">
        <v>59.4</v>
      </c>
      <c r="N39" s="15">
        <v>7.79</v>
      </c>
      <c r="O39" s="14">
        <v>1.7956000000000001</v>
      </c>
      <c r="P39" s="14">
        <v>13.99</v>
      </c>
      <c r="R39" s="14">
        <v>13.99</v>
      </c>
    </row>
    <row r="40" spans="1:18" x14ac:dyDescent="0.2">
      <c r="A40" s="12" t="s">
        <v>2091</v>
      </c>
      <c r="B40" s="26" t="s">
        <v>2123</v>
      </c>
      <c r="C40" s="556">
        <v>99665</v>
      </c>
      <c r="D40" s="13" t="s">
        <v>24</v>
      </c>
      <c r="E40" s="13">
        <v>19.875</v>
      </c>
      <c r="F40" s="27">
        <v>22.41</v>
      </c>
      <c r="G40" s="27">
        <v>60</v>
      </c>
      <c r="H40" s="13">
        <v>5.3</v>
      </c>
      <c r="I40" s="13">
        <v>110254</v>
      </c>
      <c r="J40" s="13" t="s">
        <v>2093</v>
      </c>
      <c r="K40" s="557">
        <v>67.84</v>
      </c>
      <c r="M40" s="24">
        <v>66.94</v>
      </c>
      <c r="N40" s="15">
        <v>7.79</v>
      </c>
      <c r="O40" s="14">
        <v>1.7956000000000001</v>
      </c>
      <c r="P40" s="14">
        <v>13.99</v>
      </c>
      <c r="R40" s="14">
        <v>13.99</v>
      </c>
    </row>
    <row r="41" spans="1:18" x14ac:dyDescent="0.2">
      <c r="A41" s="12" t="s">
        <v>2091</v>
      </c>
      <c r="B41" s="563" t="s">
        <v>2124</v>
      </c>
      <c r="C41" s="556">
        <v>71012</v>
      </c>
      <c r="D41" s="13" t="s">
        <v>24</v>
      </c>
      <c r="E41" s="13">
        <v>22.799999999999997</v>
      </c>
      <c r="F41" s="558">
        <v>25.57</v>
      </c>
      <c r="G41" s="27">
        <v>96</v>
      </c>
      <c r="H41" s="13">
        <v>3.8</v>
      </c>
      <c r="I41" s="13">
        <v>110254</v>
      </c>
      <c r="J41" s="13" t="s">
        <v>2093</v>
      </c>
      <c r="K41" s="557">
        <v>82.32</v>
      </c>
      <c r="M41" s="24">
        <v>81.3</v>
      </c>
      <c r="N41" s="15">
        <v>3</v>
      </c>
      <c r="O41" s="14">
        <v>1.7956000000000001</v>
      </c>
      <c r="P41" s="14">
        <v>5.39</v>
      </c>
      <c r="R41" s="14">
        <v>5.39</v>
      </c>
    </row>
    <row r="42" spans="1:18" x14ac:dyDescent="0.2">
      <c r="A42" s="12" t="s">
        <v>2091</v>
      </c>
      <c r="B42" s="26" t="s">
        <v>2125</v>
      </c>
      <c r="C42" s="556">
        <v>71261</v>
      </c>
      <c r="D42" s="13" t="s">
        <v>24</v>
      </c>
      <c r="E42" s="13">
        <v>28.5</v>
      </c>
      <c r="F42" s="27">
        <v>31.27</v>
      </c>
      <c r="G42" s="27">
        <v>80</v>
      </c>
      <c r="H42" s="13">
        <v>5.7</v>
      </c>
      <c r="I42" s="13">
        <v>110254</v>
      </c>
      <c r="J42" s="13" t="s">
        <v>2093</v>
      </c>
      <c r="K42" s="557">
        <v>82.91</v>
      </c>
      <c r="M42" s="24">
        <v>81.66</v>
      </c>
      <c r="N42" s="15">
        <v>2.59</v>
      </c>
      <c r="O42" s="14">
        <v>1.7956000000000001</v>
      </c>
      <c r="P42" s="14">
        <v>4.6500000000000004</v>
      </c>
      <c r="R42" s="14">
        <v>4.6500000000000004</v>
      </c>
    </row>
    <row r="43" spans="1:18" x14ac:dyDescent="0.2">
      <c r="A43" s="12" t="s">
        <v>2091</v>
      </c>
      <c r="B43" s="26" t="s">
        <v>2126</v>
      </c>
      <c r="C43" s="556">
        <v>71272</v>
      </c>
      <c r="D43" s="13" t="s">
        <v>24</v>
      </c>
      <c r="E43" s="13">
        <v>27.900000000000002</v>
      </c>
      <c r="F43" s="27">
        <v>30.67</v>
      </c>
      <c r="G43" s="27">
        <v>96</v>
      </c>
      <c r="H43" s="13">
        <v>4.6500000000000004</v>
      </c>
      <c r="I43" s="13">
        <v>110254</v>
      </c>
      <c r="J43" s="13" t="s">
        <v>2093</v>
      </c>
      <c r="K43" s="557">
        <v>78.33</v>
      </c>
      <c r="M43" s="24">
        <v>77.099999999999994</v>
      </c>
      <c r="N43" s="15">
        <v>2.2799999999999998</v>
      </c>
      <c r="O43" s="14">
        <v>1.7956000000000001</v>
      </c>
      <c r="P43" s="14">
        <v>4.09</v>
      </c>
      <c r="R43" s="14">
        <v>4.09</v>
      </c>
    </row>
    <row r="44" spans="1:18" x14ac:dyDescent="0.2">
      <c r="A44" s="12" t="s">
        <v>2091</v>
      </c>
      <c r="B44" s="443" t="s">
        <v>2127</v>
      </c>
      <c r="C44" s="556">
        <v>71344</v>
      </c>
      <c r="D44" s="13" t="s">
        <v>24</v>
      </c>
      <c r="E44" s="13">
        <v>27.5</v>
      </c>
      <c r="F44" s="27">
        <v>30.27</v>
      </c>
      <c r="G44" s="27">
        <v>80</v>
      </c>
      <c r="H44" s="13">
        <v>5.5</v>
      </c>
      <c r="I44" s="13">
        <v>110254</v>
      </c>
      <c r="J44" s="13" t="s">
        <v>2093</v>
      </c>
      <c r="K44" s="557">
        <v>58.81</v>
      </c>
      <c r="M44" s="24">
        <v>57.6</v>
      </c>
      <c r="N44" s="15">
        <v>1.95</v>
      </c>
      <c r="O44" s="14">
        <v>1.7956000000000001</v>
      </c>
      <c r="P44" s="14">
        <v>3.5</v>
      </c>
      <c r="R44" s="14">
        <v>3.5</v>
      </c>
    </row>
    <row r="45" spans="1:18" x14ac:dyDescent="0.2">
      <c r="A45" s="12" t="s">
        <v>2091</v>
      </c>
      <c r="B45" s="26" t="s">
        <v>2128</v>
      </c>
      <c r="C45" s="556">
        <v>71471</v>
      </c>
      <c r="D45" s="13" t="s">
        <v>24</v>
      </c>
      <c r="E45" s="13">
        <v>30.25</v>
      </c>
      <c r="F45" s="27">
        <v>33.020000000000003</v>
      </c>
      <c r="G45" s="27">
        <v>80</v>
      </c>
      <c r="H45" s="13">
        <v>6.05</v>
      </c>
      <c r="I45" s="13">
        <v>110254</v>
      </c>
      <c r="J45" s="13" t="s">
        <v>2093</v>
      </c>
      <c r="K45" s="557">
        <v>57.12</v>
      </c>
      <c r="M45" s="24">
        <v>55.8</v>
      </c>
      <c r="N45" s="15">
        <v>3.23</v>
      </c>
      <c r="O45" s="14">
        <v>1.7956000000000001</v>
      </c>
      <c r="P45" s="14">
        <v>5.8</v>
      </c>
      <c r="R45" s="14">
        <v>5.8</v>
      </c>
    </row>
    <row r="46" spans="1:18" x14ac:dyDescent="0.2">
      <c r="A46" s="12" t="s">
        <v>2091</v>
      </c>
      <c r="B46" s="26" t="s">
        <v>2129</v>
      </c>
      <c r="C46" s="556">
        <v>71571</v>
      </c>
      <c r="D46" s="13" t="s">
        <v>24</v>
      </c>
      <c r="E46" s="13">
        <v>27.5</v>
      </c>
      <c r="F46" s="27">
        <v>30.27</v>
      </c>
      <c r="G46" s="27">
        <v>80</v>
      </c>
      <c r="H46" s="13">
        <v>5.5</v>
      </c>
      <c r="I46" s="13">
        <v>110254</v>
      </c>
      <c r="J46" s="13" t="s">
        <v>2093</v>
      </c>
      <c r="K46" s="557">
        <v>54.51</v>
      </c>
      <c r="M46" s="24">
        <v>53.3</v>
      </c>
      <c r="N46" s="15">
        <v>3.17</v>
      </c>
      <c r="O46" s="14">
        <v>1.7956000000000001</v>
      </c>
      <c r="P46" s="14">
        <v>5.69</v>
      </c>
      <c r="R46" s="14">
        <v>5.69</v>
      </c>
    </row>
    <row r="47" spans="1:18" x14ac:dyDescent="0.2">
      <c r="A47" s="12" t="s">
        <v>2091</v>
      </c>
      <c r="B47" s="26" t="s">
        <v>2130</v>
      </c>
      <c r="C47" s="556">
        <v>71662</v>
      </c>
      <c r="D47" s="13" t="s">
        <v>24</v>
      </c>
      <c r="E47" s="13">
        <v>31.200000000000003</v>
      </c>
      <c r="F47" s="27">
        <v>33.97</v>
      </c>
      <c r="G47" s="27">
        <v>96</v>
      </c>
      <c r="H47" s="13">
        <v>5.2</v>
      </c>
      <c r="I47" s="13">
        <v>110254</v>
      </c>
      <c r="J47" s="13" t="s">
        <v>2093</v>
      </c>
      <c r="K47" s="557">
        <v>58.96</v>
      </c>
      <c r="M47" s="24">
        <v>57.6</v>
      </c>
      <c r="N47" s="15">
        <v>3.06</v>
      </c>
      <c r="O47" s="14">
        <v>1.7956000000000001</v>
      </c>
      <c r="P47" s="14">
        <v>5.49</v>
      </c>
      <c r="R47" s="14">
        <v>5.49</v>
      </c>
    </row>
    <row r="48" spans="1:18" x14ac:dyDescent="0.2">
      <c r="A48" s="12" t="s">
        <v>2091</v>
      </c>
      <c r="B48" s="26" t="s">
        <v>2131</v>
      </c>
      <c r="C48" s="556">
        <v>71667</v>
      </c>
      <c r="D48" s="13" t="s">
        <v>24</v>
      </c>
      <c r="E48" s="13">
        <v>31.200000000000003</v>
      </c>
      <c r="F48" s="27">
        <v>33.97</v>
      </c>
      <c r="G48" s="27">
        <v>96</v>
      </c>
      <c r="H48" s="13">
        <v>5.2</v>
      </c>
      <c r="I48" s="13">
        <v>110254</v>
      </c>
      <c r="J48" s="13" t="s">
        <v>2093</v>
      </c>
      <c r="K48" s="557">
        <v>75.48</v>
      </c>
      <c r="M48" s="24">
        <v>74.12</v>
      </c>
      <c r="N48" s="15">
        <v>2.66</v>
      </c>
      <c r="O48" s="14">
        <v>1.7956000000000001</v>
      </c>
      <c r="P48" s="14">
        <v>4.78</v>
      </c>
      <c r="R48" s="14">
        <v>4.78</v>
      </c>
    </row>
    <row r="49" spans="1:18" x14ac:dyDescent="0.2">
      <c r="A49" s="12" t="s">
        <v>2091</v>
      </c>
      <c r="B49" s="26" t="s">
        <v>2132</v>
      </c>
      <c r="C49" s="556">
        <v>71674</v>
      </c>
      <c r="D49" s="13" t="s">
        <v>24</v>
      </c>
      <c r="E49" s="13">
        <v>30.25</v>
      </c>
      <c r="F49" s="27">
        <v>33.020000000000003</v>
      </c>
      <c r="G49" s="27">
        <v>80</v>
      </c>
      <c r="H49" s="13">
        <v>6.05</v>
      </c>
      <c r="I49" s="13">
        <v>110254</v>
      </c>
      <c r="J49" s="13" t="s">
        <v>2093</v>
      </c>
      <c r="K49" s="557">
        <v>62.24</v>
      </c>
      <c r="M49" s="24">
        <v>60.92</v>
      </c>
      <c r="N49" s="15">
        <v>3.04</v>
      </c>
      <c r="O49" s="14">
        <v>1.7956000000000001</v>
      </c>
      <c r="P49" s="14">
        <v>5.46</v>
      </c>
      <c r="R49" s="14">
        <v>5.46</v>
      </c>
    </row>
    <row r="50" spans="1:18" x14ac:dyDescent="0.2">
      <c r="A50" s="12" t="s">
        <v>2091</v>
      </c>
      <c r="B50" s="443" t="s">
        <v>2133</v>
      </c>
      <c r="C50" s="556">
        <v>71677</v>
      </c>
      <c r="D50" s="13" t="s">
        <v>24</v>
      </c>
      <c r="E50" s="13">
        <v>26.75</v>
      </c>
      <c r="F50" s="27">
        <v>29.52</v>
      </c>
      <c r="G50" s="27">
        <v>80</v>
      </c>
      <c r="H50" s="13">
        <v>5.35</v>
      </c>
      <c r="I50" s="13">
        <v>110254</v>
      </c>
      <c r="J50" s="13" t="s">
        <v>2093</v>
      </c>
      <c r="K50" s="557">
        <v>81.62</v>
      </c>
      <c r="M50" s="24">
        <v>80.44</v>
      </c>
      <c r="N50" s="15">
        <v>2.79</v>
      </c>
      <c r="O50" s="14">
        <v>1.7956000000000001</v>
      </c>
      <c r="P50" s="14">
        <v>5.01</v>
      </c>
      <c r="R50" s="14">
        <v>5.01</v>
      </c>
    </row>
    <row r="51" spans="1:18" x14ac:dyDescent="0.2">
      <c r="A51" s="12" t="s">
        <v>2091</v>
      </c>
      <c r="B51" s="26" t="s">
        <v>2134</v>
      </c>
      <c r="C51" s="556">
        <v>71883</v>
      </c>
      <c r="D51" s="13" t="s">
        <v>24</v>
      </c>
      <c r="E51" s="13">
        <v>26.2</v>
      </c>
      <c r="F51" s="558">
        <v>28.97</v>
      </c>
      <c r="G51" s="27">
        <v>64</v>
      </c>
      <c r="H51" s="13">
        <v>6.55</v>
      </c>
      <c r="I51" s="13">
        <v>110254</v>
      </c>
      <c r="J51" s="13" t="s">
        <v>2093</v>
      </c>
      <c r="K51" s="557">
        <v>49.24</v>
      </c>
      <c r="M51" s="24">
        <v>48.08</v>
      </c>
      <c r="N51" s="15">
        <v>1.7</v>
      </c>
      <c r="O51" s="14">
        <v>1.7956000000000001</v>
      </c>
      <c r="P51" s="14">
        <v>3.05</v>
      </c>
      <c r="R51" s="14">
        <v>3.05</v>
      </c>
    </row>
    <row r="52" spans="1:18" x14ac:dyDescent="0.2">
      <c r="A52" s="12" t="s">
        <v>2091</v>
      </c>
      <c r="B52" s="26" t="s">
        <v>2135</v>
      </c>
      <c r="C52" s="556">
        <v>71683</v>
      </c>
      <c r="D52" s="13" t="s">
        <v>24</v>
      </c>
      <c r="E52" s="13">
        <v>17.234999999999999</v>
      </c>
      <c r="F52" s="558">
        <v>18.7</v>
      </c>
      <c r="G52" s="27">
        <v>36</v>
      </c>
      <c r="H52" s="13">
        <v>7.66</v>
      </c>
      <c r="I52" s="13">
        <v>110254</v>
      </c>
      <c r="J52" s="13" t="s">
        <v>2093</v>
      </c>
      <c r="K52" s="557">
        <v>52.25</v>
      </c>
      <c r="M52" s="24">
        <v>51.5</v>
      </c>
      <c r="N52" s="15">
        <v>2.25</v>
      </c>
      <c r="O52" s="14">
        <v>1.7956000000000001</v>
      </c>
      <c r="P52" s="14">
        <v>4.04</v>
      </c>
      <c r="R52" s="14">
        <v>4.04</v>
      </c>
    </row>
    <row r="53" spans="1:18" x14ac:dyDescent="0.2">
      <c r="A53" s="12" t="s">
        <v>2091</v>
      </c>
      <c r="B53" s="26" t="s">
        <v>2136</v>
      </c>
      <c r="C53" s="556">
        <v>71686</v>
      </c>
      <c r="D53" s="13" t="s">
        <v>24</v>
      </c>
      <c r="E53" s="13">
        <v>14.512500000000001</v>
      </c>
      <c r="F53" s="27">
        <v>15.97</v>
      </c>
      <c r="G53" s="27">
        <v>36</v>
      </c>
      <c r="H53" s="13">
        <v>6.45</v>
      </c>
      <c r="I53" s="13">
        <v>110254</v>
      </c>
      <c r="J53" s="13" t="s">
        <v>2093</v>
      </c>
      <c r="K53" s="557">
        <v>56.89</v>
      </c>
      <c r="M53" s="24">
        <v>56.25</v>
      </c>
      <c r="N53" s="15">
        <v>2.25</v>
      </c>
      <c r="O53" s="14">
        <v>1.7956000000000001</v>
      </c>
      <c r="P53" s="14">
        <v>4.04</v>
      </c>
      <c r="R53" s="14">
        <v>4.04</v>
      </c>
    </row>
    <row r="54" spans="1:18" x14ac:dyDescent="0.2">
      <c r="A54" s="12" t="s">
        <v>2091</v>
      </c>
      <c r="B54" s="26" t="s">
        <v>2137</v>
      </c>
      <c r="C54" s="556">
        <v>71691</v>
      </c>
      <c r="D54" s="13" t="s">
        <v>24</v>
      </c>
      <c r="E54" s="13">
        <v>14.625</v>
      </c>
      <c r="F54" s="27">
        <v>16.09</v>
      </c>
      <c r="G54" s="27">
        <v>36</v>
      </c>
      <c r="H54" s="13">
        <v>6.5</v>
      </c>
      <c r="I54" s="13">
        <v>110254</v>
      </c>
      <c r="J54" s="13" t="s">
        <v>2093</v>
      </c>
      <c r="K54" s="557">
        <v>55.36</v>
      </c>
      <c r="M54" s="24">
        <v>54.72</v>
      </c>
      <c r="N54" s="15">
        <v>1.69</v>
      </c>
      <c r="O54" s="14">
        <v>1.7956000000000001</v>
      </c>
      <c r="P54" s="14">
        <v>3.03</v>
      </c>
      <c r="R54" s="14">
        <v>3.03</v>
      </c>
    </row>
    <row r="55" spans="1:18" x14ac:dyDescent="0.2">
      <c r="A55" s="12" t="s">
        <v>2091</v>
      </c>
      <c r="B55" s="26" t="s">
        <v>2138</v>
      </c>
      <c r="C55" s="556">
        <v>61683</v>
      </c>
      <c r="D55" s="13" t="s">
        <v>24</v>
      </c>
      <c r="E55" s="13">
        <v>17.234999999999999</v>
      </c>
      <c r="F55" s="558">
        <v>18.47</v>
      </c>
      <c r="G55" s="27">
        <v>36</v>
      </c>
      <c r="H55" s="13">
        <v>7.66</v>
      </c>
      <c r="I55" s="13">
        <v>110254</v>
      </c>
      <c r="J55" s="13" t="s">
        <v>2093</v>
      </c>
      <c r="K55" s="557">
        <v>35.159999999999997</v>
      </c>
      <c r="M55" s="24">
        <v>34.42</v>
      </c>
      <c r="N55" s="15">
        <v>2.25</v>
      </c>
      <c r="O55" s="14">
        <v>1.7956000000000001</v>
      </c>
      <c r="P55" s="14">
        <v>4.04</v>
      </c>
      <c r="R55" s="14">
        <v>4.04</v>
      </c>
    </row>
    <row r="56" spans="1:18" x14ac:dyDescent="0.2">
      <c r="A56" s="12" t="s">
        <v>2091</v>
      </c>
      <c r="B56" s="26" t="s">
        <v>2139</v>
      </c>
      <c r="C56" s="556">
        <v>61686</v>
      </c>
      <c r="D56" s="13" t="s">
        <v>24</v>
      </c>
      <c r="E56" s="13">
        <v>14.512500000000001</v>
      </c>
      <c r="F56" s="27">
        <v>15.75</v>
      </c>
      <c r="G56" s="27">
        <v>36</v>
      </c>
      <c r="H56" s="13">
        <v>6.45</v>
      </c>
      <c r="I56" s="13">
        <v>110254</v>
      </c>
      <c r="J56" s="13" t="s">
        <v>2093</v>
      </c>
      <c r="K56" s="557">
        <v>41.83</v>
      </c>
      <c r="M56" s="24">
        <v>41.2</v>
      </c>
      <c r="N56" s="15">
        <v>2.25</v>
      </c>
      <c r="O56" s="14">
        <v>1.7956000000000001</v>
      </c>
      <c r="P56" s="14">
        <v>4.04</v>
      </c>
      <c r="R56" s="14">
        <v>4.04</v>
      </c>
    </row>
    <row r="57" spans="1:18" x14ac:dyDescent="0.2">
      <c r="A57" s="12" t="s">
        <v>2091</v>
      </c>
      <c r="B57" s="26" t="s">
        <v>2140</v>
      </c>
      <c r="C57" s="556">
        <v>61691</v>
      </c>
      <c r="D57" s="13" t="s">
        <v>24</v>
      </c>
      <c r="E57" s="13">
        <v>14.625</v>
      </c>
      <c r="F57" s="27">
        <v>15.87</v>
      </c>
      <c r="G57" s="27">
        <v>36</v>
      </c>
      <c r="H57" s="13">
        <v>6.5</v>
      </c>
      <c r="I57" s="13">
        <v>110254</v>
      </c>
      <c r="J57" s="13" t="s">
        <v>2093</v>
      </c>
      <c r="K57" s="557">
        <v>39.869999999999997</v>
      </c>
      <c r="M57" s="24">
        <v>39.24</v>
      </c>
      <c r="N57" s="15">
        <v>1.69</v>
      </c>
      <c r="O57" s="14">
        <v>1.7956000000000001</v>
      </c>
      <c r="P57" s="14">
        <v>3.03</v>
      </c>
      <c r="R57" s="14">
        <v>3.03</v>
      </c>
    </row>
    <row r="58" spans="1:18" x14ac:dyDescent="0.2">
      <c r="A58" s="12" t="s">
        <v>2091</v>
      </c>
      <c r="B58" s="563" t="s">
        <v>2124</v>
      </c>
      <c r="C58" s="556">
        <v>61272</v>
      </c>
      <c r="D58" s="13" t="s">
        <v>24</v>
      </c>
      <c r="E58" s="13">
        <v>13.950000000000001</v>
      </c>
      <c r="F58" s="27">
        <v>15.19</v>
      </c>
      <c r="G58" s="27">
        <v>48</v>
      </c>
      <c r="H58" s="13">
        <v>4.6500000000000004</v>
      </c>
      <c r="I58" s="13">
        <v>110254</v>
      </c>
      <c r="J58" s="13" t="s">
        <v>2093</v>
      </c>
      <c r="K58" s="557">
        <v>36.869999999999997</v>
      </c>
      <c r="M58" s="24">
        <v>36.26</v>
      </c>
      <c r="N58" s="15">
        <v>1.1399999999999999</v>
      </c>
      <c r="O58" s="14">
        <v>1.7956000000000001</v>
      </c>
      <c r="P58" s="14">
        <v>2.0499999999999998</v>
      </c>
      <c r="R58" s="14">
        <v>2.0499999999999998</v>
      </c>
    </row>
    <row r="59" spans="1:18" x14ac:dyDescent="0.2">
      <c r="A59" s="12" t="s">
        <v>2091</v>
      </c>
      <c r="B59" s="26" t="s">
        <v>2125</v>
      </c>
      <c r="C59" s="556">
        <v>43560</v>
      </c>
      <c r="D59" s="13" t="s">
        <v>24</v>
      </c>
      <c r="E59" s="13">
        <v>13.350000000000001</v>
      </c>
      <c r="F59" s="27">
        <v>14.81</v>
      </c>
      <c r="G59" s="27">
        <v>48</v>
      </c>
      <c r="H59" s="13">
        <v>4.45</v>
      </c>
      <c r="I59" s="13">
        <v>110254</v>
      </c>
      <c r="J59" s="13" t="s">
        <v>2093</v>
      </c>
      <c r="K59" s="557">
        <v>42.05</v>
      </c>
      <c r="M59" s="24">
        <v>41.46</v>
      </c>
      <c r="N59" s="15">
        <v>3.6</v>
      </c>
      <c r="O59" s="14">
        <v>1.7956000000000001</v>
      </c>
      <c r="P59" s="14">
        <v>6.46</v>
      </c>
      <c r="R59" s="14">
        <v>6.46</v>
      </c>
    </row>
    <row r="60" spans="1:18" x14ac:dyDescent="0.2">
      <c r="A60" s="12" t="s">
        <v>2091</v>
      </c>
      <c r="B60" s="26" t="s">
        <v>2126</v>
      </c>
      <c r="C60" s="556">
        <v>45227</v>
      </c>
      <c r="D60" s="13" t="s">
        <v>24</v>
      </c>
      <c r="E60" s="13">
        <v>13.200000000000001</v>
      </c>
      <c r="F60" s="27">
        <v>14.66</v>
      </c>
      <c r="G60" s="27">
        <v>48</v>
      </c>
      <c r="H60" s="13">
        <v>4.4000000000000004</v>
      </c>
      <c r="I60" s="13">
        <v>110254</v>
      </c>
      <c r="J60" s="13" t="s">
        <v>2093</v>
      </c>
      <c r="K60" s="557">
        <v>40.590000000000003</v>
      </c>
      <c r="M60" s="24">
        <v>40</v>
      </c>
      <c r="N60" s="15">
        <v>4.5</v>
      </c>
      <c r="O60" s="14">
        <v>1.7956000000000001</v>
      </c>
      <c r="P60" s="14">
        <v>8.08</v>
      </c>
      <c r="R60" s="14">
        <v>8.08</v>
      </c>
    </row>
    <row r="61" spans="1:18" x14ac:dyDescent="0.2">
      <c r="A61" s="12" t="s">
        <v>2091</v>
      </c>
      <c r="B61" s="443" t="s">
        <v>2127</v>
      </c>
      <c r="C61" s="556">
        <v>65227</v>
      </c>
      <c r="D61" s="13" t="s">
        <v>24</v>
      </c>
      <c r="E61" s="13">
        <v>11</v>
      </c>
      <c r="F61" s="27">
        <v>12.46</v>
      </c>
      <c r="G61" s="27">
        <v>40</v>
      </c>
      <c r="H61" s="13">
        <v>4.4000000000000004</v>
      </c>
      <c r="I61" s="13">
        <v>110254</v>
      </c>
      <c r="J61" s="13" t="s">
        <v>2093</v>
      </c>
      <c r="K61" s="557">
        <v>32.880000000000003</v>
      </c>
      <c r="M61" s="24">
        <v>32.380000000000003</v>
      </c>
      <c r="N61" s="15">
        <v>3.74</v>
      </c>
      <c r="O61" s="14">
        <v>1.7956000000000001</v>
      </c>
      <c r="P61" s="14">
        <v>6.72</v>
      </c>
      <c r="R61" s="14">
        <v>6.72</v>
      </c>
    </row>
    <row r="62" spans="1:18" x14ac:dyDescent="0.2">
      <c r="A62" s="12" t="s">
        <v>2091</v>
      </c>
      <c r="B62" s="26" t="s">
        <v>2128</v>
      </c>
      <c r="C62" s="556">
        <v>63560</v>
      </c>
      <c r="D62" s="13" t="s">
        <v>24</v>
      </c>
      <c r="E62" s="13">
        <v>11.125</v>
      </c>
      <c r="F62" s="27">
        <v>12.59</v>
      </c>
      <c r="G62" s="27">
        <v>40</v>
      </c>
      <c r="H62" s="13">
        <v>4.45</v>
      </c>
      <c r="I62" s="13">
        <v>110254</v>
      </c>
      <c r="J62" s="13" t="s">
        <v>2093</v>
      </c>
      <c r="K62" s="557">
        <v>34.5</v>
      </c>
      <c r="M62" s="24">
        <v>34</v>
      </c>
      <c r="N62" s="15">
        <v>3</v>
      </c>
      <c r="O62" s="14">
        <v>1.7956000000000001</v>
      </c>
      <c r="P62" s="14">
        <v>5.39</v>
      </c>
      <c r="R62" s="14">
        <v>5.39</v>
      </c>
    </row>
    <row r="63" spans="1:18" x14ac:dyDescent="0.2">
      <c r="A63" s="12" t="s">
        <v>2091</v>
      </c>
      <c r="B63" s="26" t="s">
        <v>2129</v>
      </c>
      <c r="C63" s="556">
        <v>26028</v>
      </c>
      <c r="D63" s="13" t="s">
        <v>24</v>
      </c>
      <c r="E63" s="13">
        <v>5.0999999999999996</v>
      </c>
      <c r="F63" s="558">
        <v>6.1</v>
      </c>
      <c r="G63" s="27">
        <v>24</v>
      </c>
      <c r="H63" s="13">
        <v>3.4</v>
      </c>
      <c r="I63" s="13">
        <v>110254</v>
      </c>
      <c r="J63" s="13" t="s">
        <v>2093</v>
      </c>
      <c r="K63" s="557">
        <v>16.12</v>
      </c>
      <c r="M63" s="24">
        <v>15.88</v>
      </c>
      <c r="N63" s="15">
        <v>0.71</v>
      </c>
      <c r="O63" s="14">
        <v>1.7956000000000001</v>
      </c>
      <c r="P63" s="14">
        <v>1.27</v>
      </c>
      <c r="R63" s="14">
        <v>1.27</v>
      </c>
    </row>
    <row r="64" spans="1:18" x14ac:dyDescent="0.2">
      <c r="A64" s="12" t="s">
        <v>2091</v>
      </c>
      <c r="B64" s="26" t="s">
        <v>2130</v>
      </c>
      <c r="C64" s="556">
        <v>98334</v>
      </c>
      <c r="D64" s="13" t="s">
        <v>24</v>
      </c>
      <c r="E64" s="13">
        <v>28.125</v>
      </c>
      <c r="F64" s="558">
        <v>30.9</v>
      </c>
      <c r="G64" s="27">
        <v>120</v>
      </c>
      <c r="H64" s="13">
        <v>3.75</v>
      </c>
      <c r="I64" s="13">
        <v>110254</v>
      </c>
      <c r="J64" s="13" t="s">
        <v>2093</v>
      </c>
      <c r="K64" s="557">
        <v>68.3</v>
      </c>
      <c r="M64" s="24">
        <v>67.06</v>
      </c>
      <c r="N64" s="15">
        <v>3.77</v>
      </c>
      <c r="O64" s="14">
        <v>1.7956000000000001</v>
      </c>
      <c r="P64" s="14">
        <v>6.77</v>
      </c>
      <c r="R64" s="14">
        <v>6.77</v>
      </c>
    </row>
    <row r="65" spans="1:18" x14ac:dyDescent="0.2">
      <c r="A65" s="12" t="s">
        <v>2091</v>
      </c>
      <c r="B65" s="26" t="s">
        <v>2131</v>
      </c>
      <c r="C65" s="556">
        <v>98336</v>
      </c>
      <c r="D65" s="13" t="s">
        <v>24</v>
      </c>
      <c r="E65" s="13">
        <v>25.5</v>
      </c>
      <c r="F65" s="27">
        <v>28.27</v>
      </c>
      <c r="G65" s="27">
        <v>120</v>
      </c>
      <c r="H65" s="13">
        <v>3.4</v>
      </c>
      <c r="I65" s="13">
        <v>110254</v>
      </c>
      <c r="J65" s="13" t="s">
        <v>2093</v>
      </c>
      <c r="K65" s="557">
        <v>71.77</v>
      </c>
      <c r="M65" s="24">
        <v>70.64</v>
      </c>
      <c r="N65" s="15">
        <v>3.57</v>
      </c>
      <c r="O65" s="14">
        <v>1.7956000000000001</v>
      </c>
      <c r="P65" s="14">
        <v>6.41</v>
      </c>
      <c r="R65" s="14">
        <v>6.41</v>
      </c>
    </row>
    <row r="66" spans="1:18" x14ac:dyDescent="0.2">
      <c r="A66" s="12" t="s">
        <v>2091</v>
      </c>
      <c r="B66" s="26" t="s">
        <v>2132</v>
      </c>
      <c r="C66" s="556">
        <v>98337</v>
      </c>
      <c r="D66" s="13" t="s">
        <v>24</v>
      </c>
      <c r="E66" s="13">
        <v>24</v>
      </c>
      <c r="F66" s="27">
        <v>26.77</v>
      </c>
      <c r="G66" s="27">
        <v>120</v>
      </c>
      <c r="H66" s="13">
        <v>3.2</v>
      </c>
      <c r="I66" s="13">
        <v>110254</v>
      </c>
      <c r="J66" s="13" t="s">
        <v>2093</v>
      </c>
      <c r="K66" s="557">
        <v>68.430000000000007</v>
      </c>
      <c r="M66" s="24">
        <v>67.36</v>
      </c>
      <c r="N66" s="15">
        <v>2.8</v>
      </c>
      <c r="O66" s="14">
        <v>1.7956000000000001</v>
      </c>
      <c r="P66" s="14">
        <v>5.03</v>
      </c>
      <c r="R66" s="14">
        <v>5.03</v>
      </c>
    </row>
    <row r="67" spans="1:18" x14ac:dyDescent="0.2">
      <c r="A67" s="12" t="s">
        <v>2091</v>
      </c>
      <c r="B67" s="443" t="s">
        <v>2133</v>
      </c>
      <c r="C67" s="556">
        <v>98375</v>
      </c>
      <c r="D67" s="13" t="s">
        <v>24</v>
      </c>
      <c r="E67" s="13">
        <v>28.125</v>
      </c>
      <c r="F67" s="558">
        <v>30.9</v>
      </c>
      <c r="G67" s="559">
        <v>120</v>
      </c>
      <c r="H67" s="13">
        <v>3.75</v>
      </c>
      <c r="I67" s="13">
        <v>110254</v>
      </c>
      <c r="J67" s="13" t="s">
        <v>2093</v>
      </c>
      <c r="K67" s="557">
        <v>73.680000000000007</v>
      </c>
      <c r="M67" s="24">
        <v>72.44</v>
      </c>
      <c r="N67" s="15">
        <v>4.0599999999999996</v>
      </c>
      <c r="O67" s="14">
        <v>1.7956000000000001</v>
      </c>
      <c r="P67" s="14">
        <v>7.29</v>
      </c>
      <c r="R67" s="14">
        <v>7.29</v>
      </c>
    </row>
    <row r="68" spans="1:18" x14ac:dyDescent="0.2">
      <c r="A68" s="12" t="s">
        <v>2091</v>
      </c>
      <c r="B68" s="26" t="s">
        <v>2134</v>
      </c>
      <c r="C68" s="556">
        <v>48501</v>
      </c>
      <c r="D68" s="13" t="s">
        <v>24</v>
      </c>
      <c r="E68" s="13">
        <v>13.5</v>
      </c>
      <c r="F68" s="558">
        <v>14.96</v>
      </c>
      <c r="G68" s="559">
        <v>72</v>
      </c>
      <c r="H68" s="13">
        <v>3</v>
      </c>
      <c r="I68" s="13">
        <v>110254</v>
      </c>
      <c r="J68" s="13" t="s">
        <v>2093</v>
      </c>
      <c r="K68" s="557">
        <v>39.119999999999997</v>
      </c>
      <c r="M68" s="24">
        <v>38.520000000000003</v>
      </c>
      <c r="N68" s="15">
        <v>0.48</v>
      </c>
      <c r="O68" s="14">
        <v>1.7956000000000001</v>
      </c>
      <c r="P68" s="14">
        <v>0.86</v>
      </c>
      <c r="R68" s="14">
        <v>0.86</v>
      </c>
    </row>
    <row r="69" spans="1:18" x14ac:dyDescent="0.2">
      <c r="A69" s="12" t="s">
        <v>2091</v>
      </c>
      <c r="B69" s="26" t="s">
        <v>2135</v>
      </c>
      <c r="C69" s="556">
        <v>97861</v>
      </c>
      <c r="D69" s="13" t="s">
        <v>24</v>
      </c>
      <c r="E69" s="13">
        <v>11.25</v>
      </c>
      <c r="F69" s="558">
        <v>12.71</v>
      </c>
      <c r="G69" s="559">
        <v>72</v>
      </c>
      <c r="H69" s="13">
        <v>2.5</v>
      </c>
      <c r="I69" s="13">
        <v>110254</v>
      </c>
      <c r="J69" s="13" t="s">
        <v>2093</v>
      </c>
      <c r="K69" s="557">
        <v>36.03</v>
      </c>
      <c r="M69" s="24">
        <v>35.520000000000003</v>
      </c>
      <c r="N69" s="15">
        <v>1.88</v>
      </c>
      <c r="O69" s="14">
        <v>1.7956000000000001</v>
      </c>
      <c r="P69" s="14">
        <v>3.38</v>
      </c>
      <c r="R69" s="14">
        <v>3.38</v>
      </c>
    </row>
    <row r="70" spans="1:18" x14ac:dyDescent="0.2">
      <c r="A70" s="12" t="s">
        <v>2091</v>
      </c>
      <c r="B70" s="26" t="s">
        <v>2136</v>
      </c>
      <c r="C70" s="556">
        <v>97867</v>
      </c>
      <c r="D70" s="13" t="s">
        <v>24</v>
      </c>
      <c r="E70" s="13">
        <v>11.25</v>
      </c>
      <c r="F70" s="558">
        <v>12.71</v>
      </c>
      <c r="G70" s="559">
        <v>72</v>
      </c>
      <c r="H70" s="13">
        <v>2.5</v>
      </c>
      <c r="I70" s="13">
        <v>110254</v>
      </c>
      <c r="J70" s="13" t="s">
        <v>2093</v>
      </c>
      <c r="K70" s="557">
        <v>36.049999999999997</v>
      </c>
      <c r="M70" s="24">
        <v>35.54</v>
      </c>
      <c r="N70" s="15">
        <v>1.63</v>
      </c>
      <c r="O70" s="14">
        <v>1.7956000000000001</v>
      </c>
      <c r="P70" s="14">
        <v>2.93</v>
      </c>
      <c r="R70" s="14">
        <v>2.93</v>
      </c>
    </row>
    <row r="71" spans="1:18" x14ac:dyDescent="0.2">
      <c r="A71" s="12" t="s">
        <v>2091</v>
      </c>
      <c r="B71" s="26" t="s">
        <v>2137</v>
      </c>
      <c r="C71" s="556">
        <v>97869</v>
      </c>
      <c r="D71" s="13" t="s">
        <v>24</v>
      </c>
      <c r="E71" s="13">
        <v>11.25</v>
      </c>
      <c r="F71" s="558">
        <v>12.71</v>
      </c>
      <c r="G71" s="559">
        <v>72</v>
      </c>
      <c r="H71" s="13">
        <v>2.5</v>
      </c>
      <c r="I71" s="13">
        <v>110254</v>
      </c>
      <c r="J71" s="13" t="s">
        <v>2093</v>
      </c>
      <c r="K71" s="557">
        <v>36.07</v>
      </c>
      <c r="M71" s="24">
        <v>35.56</v>
      </c>
      <c r="N71" s="15">
        <v>1.41</v>
      </c>
      <c r="O71" s="14">
        <v>1.7956000000000001</v>
      </c>
      <c r="P71" s="14">
        <v>2.5299999999999998</v>
      </c>
      <c r="R71" s="14">
        <v>2.5299999999999998</v>
      </c>
    </row>
    <row r="72" spans="1:18" x14ac:dyDescent="0.2">
      <c r="A72" s="12" t="s">
        <v>2091</v>
      </c>
      <c r="B72" s="26" t="s">
        <v>2138</v>
      </c>
      <c r="C72" s="556">
        <v>97891</v>
      </c>
      <c r="D72" s="13" t="s">
        <v>24</v>
      </c>
      <c r="E72" s="13">
        <v>13.275</v>
      </c>
      <c r="F72" s="558">
        <v>14.73</v>
      </c>
      <c r="G72" s="559">
        <v>72</v>
      </c>
      <c r="H72" s="13">
        <v>2.95</v>
      </c>
      <c r="I72" s="13">
        <v>110254</v>
      </c>
      <c r="J72" s="13" t="s">
        <v>2093</v>
      </c>
      <c r="K72" s="557">
        <v>36.15</v>
      </c>
      <c r="M72" s="24">
        <v>35.56</v>
      </c>
      <c r="N72" s="15">
        <v>1.63</v>
      </c>
      <c r="O72" s="14">
        <v>1.7956000000000001</v>
      </c>
      <c r="P72" s="14">
        <v>2.93</v>
      </c>
      <c r="R72" s="14">
        <v>2.93</v>
      </c>
    </row>
    <row r="73" spans="1:18" x14ac:dyDescent="0.2">
      <c r="A73" s="12" t="s">
        <v>2091</v>
      </c>
      <c r="B73" s="26" t="s">
        <v>2139</v>
      </c>
      <c r="C73" s="556">
        <v>97892</v>
      </c>
      <c r="D73" s="13" t="s">
        <v>24</v>
      </c>
      <c r="E73" s="13">
        <v>16.2</v>
      </c>
      <c r="F73" s="558">
        <v>17.79</v>
      </c>
      <c r="G73" s="559">
        <v>72</v>
      </c>
      <c r="H73" s="13">
        <v>3.6</v>
      </c>
      <c r="I73" s="13">
        <v>110254</v>
      </c>
      <c r="J73" s="13" t="s">
        <v>2093</v>
      </c>
      <c r="K73" s="557">
        <v>41.61</v>
      </c>
      <c r="M73" s="24">
        <v>40.9</v>
      </c>
      <c r="N73" s="15">
        <v>1.96</v>
      </c>
      <c r="O73" s="14">
        <v>1.7956000000000001</v>
      </c>
      <c r="P73" s="14">
        <v>3.52</v>
      </c>
      <c r="R73" s="14">
        <v>3.52</v>
      </c>
    </row>
    <row r="74" spans="1:18" x14ac:dyDescent="0.2">
      <c r="A74" s="12" t="s">
        <v>2091</v>
      </c>
      <c r="B74" s="26" t="s">
        <v>2140</v>
      </c>
      <c r="C74" s="556">
        <v>26034</v>
      </c>
      <c r="D74" s="13" t="s">
        <v>24</v>
      </c>
      <c r="E74" s="13">
        <v>5.4</v>
      </c>
      <c r="F74" s="558">
        <v>6.4</v>
      </c>
      <c r="G74" s="27">
        <v>24</v>
      </c>
      <c r="H74" s="13">
        <v>3.6</v>
      </c>
      <c r="I74" s="13">
        <v>110254</v>
      </c>
      <c r="J74" s="13" t="s">
        <v>2093</v>
      </c>
      <c r="K74" s="557">
        <v>14.98</v>
      </c>
      <c r="M74" s="24">
        <v>14.72</v>
      </c>
      <c r="N74" s="15">
        <v>0.65</v>
      </c>
      <c r="O74" s="14">
        <v>1.7956000000000001</v>
      </c>
      <c r="P74" s="14">
        <v>1.17</v>
      </c>
      <c r="R74" s="14">
        <v>1.17</v>
      </c>
    </row>
    <row r="75" spans="1:18" x14ac:dyDescent="0.2">
      <c r="A75" s="12" t="s">
        <v>2091</v>
      </c>
      <c r="B75" s="26" t="s">
        <v>2141</v>
      </c>
      <c r="C75" s="556">
        <v>77869</v>
      </c>
      <c r="D75" s="13" t="s">
        <v>24</v>
      </c>
      <c r="E75" s="13">
        <v>11.25</v>
      </c>
      <c r="F75" s="558">
        <v>12.49</v>
      </c>
      <c r="G75" s="559">
        <v>72</v>
      </c>
      <c r="H75" s="13">
        <v>2.5</v>
      </c>
      <c r="I75" s="13">
        <v>110254</v>
      </c>
      <c r="J75" s="13" t="s">
        <v>2093</v>
      </c>
      <c r="K75" s="557">
        <v>33.22</v>
      </c>
      <c r="M75" s="24">
        <v>32.72</v>
      </c>
      <c r="N75" s="15">
        <v>1.41</v>
      </c>
      <c r="O75" s="14">
        <v>1.7956000000000001</v>
      </c>
      <c r="P75" s="14">
        <v>2.5299999999999998</v>
      </c>
      <c r="R75" s="14">
        <v>2.5299999999999998</v>
      </c>
    </row>
    <row r="76" spans="1:18" x14ac:dyDescent="0.2">
      <c r="A76" s="12" t="s">
        <v>2091</v>
      </c>
      <c r="B76" s="26" t="s">
        <v>2142</v>
      </c>
      <c r="C76" s="556">
        <v>77892</v>
      </c>
      <c r="D76" s="13" t="s">
        <v>24</v>
      </c>
      <c r="E76" s="13">
        <v>18.900000000000002</v>
      </c>
      <c r="F76" s="558">
        <v>20.14</v>
      </c>
      <c r="G76" s="559">
        <v>84</v>
      </c>
      <c r="H76" s="13">
        <v>3.6</v>
      </c>
      <c r="I76" s="13">
        <v>110254</v>
      </c>
      <c r="J76" s="13" t="s">
        <v>2093</v>
      </c>
      <c r="K76" s="557">
        <v>44.31</v>
      </c>
      <c r="M76" s="24">
        <v>43.5</v>
      </c>
      <c r="N76" s="15">
        <v>2.2799999999999998</v>
      </c>
      <c r="O76" s="14">
        <v>1.7956000000000001</v>
      </c>
      <c r="P76" s="14">
        <v>4.09</v>
      </c>
      <c r="R76" s="14">
        <v>4.09</v>
      </c>
    </row>
    <row r="77" spans="1:18" x14ac:dyDescent="0.2">
      <c r="A77" s="12" t="s">
        <v>2091</v>
      </c>
      <c r="B77" s="26" t="s">
        <v>2143</v>
      </c>
      <c r="C77" s="556">
        <v>43107</v>
      </c>
      <c r="D77" s="13" t="s">
        <v>24</v>
      </c>
      <c r="E77" s="13">
        <v>8.25</v>
      </c>
      <c r="F77" s="558">
        <v>9.7100000000000009</v>
      </c>
      <c r="G77" s="559">
        <v>60</v>
      </c>
      <c r="H77" s="13">
        <v>2.2000000000000002</v>
      </c>
      <c r="I77" s="13">
        <v>110254</v>
      </c>
      <c r="J77" s="13" t="s">
        <v>2093</v>
      </c>
      <c r="K77" s="557">
        <v>31.59</v>
      </c>
      <c r="M77" s="24">
        <v>31.2</v>
      </c>
      <c r="N77" s="15">
        <v>2.88</v>
      </c>
      <c r="O77" s="14">
        <v>1.7956000000000001</v>
      </c>
      <c r="P77" s="14">
        <v>5.17</v>
      </c>
      <c r="R77" s="14">
        <v>5.17</v>
      </c>
    </row>
    <row r="78" spans="1:18" x14ac:dyDescent="0.2">
      <c r="A78" s="12" t="s">
        <v>2091</v>
      </c>
      <c r="B78" s="26" t="s">
        <v>2144</v>
      </c>
      <c r="C78" s="556">
        <v>63107</v>
      </c>
      <c r="D78" s="13" t="s">
        <v>24</v>
      </c>
      <c r="E78" s="13">
        <v>8.25</v>
      </c>
      <c r="F78" s="558">
        <v>9.7100000000000009</v>
      </c>
      <c r="G78" s="559">
        <v>60</v>
      </c>
      <c r="H78" s="13">
        <v>2.2000000000000002</v>
      </c>
      <c r="I78" s="13">
        <v>110254</v>
      </c>
      <c r="J78" s="13" t="s">
        <v>2093</v>
      </c>
      <c r="K78" s="557">
        <v>31.95</v>
      </c>
      <c r="M78" s="24">
        <v>31.56</v>
      </c>
      <c r="N78" s="15">
        <v>2.88</v>
      </c>
      <c r="O78" s="14">
        <v>1.7956000000000001</v>
      </c>
      <c r="P78" s="14">
        <v>5.17</v>
      </c>
      <c r="R78" s="14">
        <v>5.17</v>
      </c>
    </row>
    <row r="79" spans="1:18" x14ac:dyDescent="0.2">
      <c r="A79" s="12" t="s">
        <v>2091</v>
      </c>
      <c r="B79" s="26" t="s">
        <v>2145</v>
      </c>
      <c r="C79" s="556">
        <v>59002</v>
      </c>
      <c r="D79" s="13" t="s">
        <v>24</v>
      </c>
      <c r="E79" s="13">
        <v>19.90625</v>
      </c>
      <c r="F79" s="27">
        <v>20.82</v>
      </c>
      <c r="G79" s="27">
        <v>91</v>
      </c>
      <c r="H79" s="13">
        <v>3.5</v>
      </c>
      <c r="I79" s="13">
        <v>110254</v>
      </c>
      <c r="J79" s="13" t="s">
        <v>2093</v>
      </c>
      <c r="K79" s="557">
        <v>32.83</v>
      </c>
      <c r="M79" s="24">
        <v>32</v>
      </c>
      <c r="N79" s="15">
        <v>3.46</v>
      </c>
      <c r="O79" s="14">
        <v>1.7956000000000001</v>
      </c>
      <c r="P79" s="14">
        <v>6.21</v>
      </c>
      <c r="R79" s="14">
        <v>6.21</v>
      </c>
    </row>
    <row r="80" spans="1:18" x14ac:dyDescent="0.2">
      <c r="A80" s="12" t="s">
        <v>2091</v>
      </c>
      <c r="B80" s="26" t="s">
        <v>2146</v>
      </c>
      <c r="C80" s="556">
        <v>73348</v>
      </c>
      <c r="D80" s="13" t="s">
        <v>24</v>
      </c>
      <c r="E80" s="13">
        <v>11.399999999999999</v>
      </c>
      <c r="F80" s="558">
        <v>14.73</v>
      </c>
      <c r="G80" s="559">
        <v>48</v>
      </c>
      <c r="H80" s="13">
        <v>3.8</v>
      </c>
      <c r="I80" s="13">
        <v>110254</v>
      </c>
      <c r="J80" s="13" t="s">
        <v>2093</v>
      </c>
      <c r="K80" s="557">
        <v>34.93</v>
      </c>
      <c r="M80" s="24">
        <v>34.340000000000003</v>
      </c>
      <c r="N80" s="15">
        <v>2.69</v>
      </c>
      <c r="O80" s="14">
        <v>1.7956000000000001</v>
      </c>
      <c r="P80" s="14">
        <v>4.83</v>
      </c>
      <c r="R80" s="14">
        <v>4.83</v>
      </c>
    </row>
    <row r="81" spans="1:18" x14ac:dyDescent="0.2">
      <c r="A81" s="12" t="s">
        <v>2091</v>
      </c>
      <c r="B81" s="26" t="s">
        <v>2147</v>
      </c>
      <c r="C81" s="556">
        <v>73342</v>
      </c>
      <c r="D81" s="13" t="s">
        <v>24</v>
      </c>
      <c r="E81" s="13">
        <v>10.050000000000001</v>
      </c>
      <c r="F81" s="558">
        <v>13.38</v>
      </c>
      <c r="G81" s="559">
        <v>48</v>
      </c>
      <c r="H81" s="13">
        <v>3.35</v>
      </c>
      <c r="I81" s="13">
        <v>110254</v>
      </c>
      <c r="J81" s="13" t="s">
        <v>2093</v>
      </c>
      <c r="K81" s="557">
        <v>31.62</v>
      </c>
      <c r="M81" s="24">
        <v>31.08</v>
      </c>
      <c r="N81" s="15">
        <v>2.35</v>
      </c>
      <c r="O81" s="14">
        <v>1.7956000000000001</v>
      </c>
      <c r="P81" s="14">
        <v>4.22</v>
      </c>
      <c r="R81" s="14">
        <v>4.22</v>
      </c>
    </row>
    <row r="82" spans="1:18" x14ac:dyDescent="0.2">
      <c r="A82" s="12" t="s">
        <v>2091</v>
      </c>
      <c r="B82" s="26" t="s">
        <v>2148</v>
      </c>
      <c r="C82" s="556">
        <v>73350</v>
      </c>
      <c r="D82" s="13" t="s">
        <v>24</v>
      </c>
      <c r="E82" s="13">
        <v>17.212500000000002</v>
      </c>
      <c r="F82" s="558">
        <v>20.85</v>
      </c>
      <c r="G82" s="559">
        <v>36</v>
      </c>
      <c r="H82" s="13">
        <v>7.65</v>
      </c>
      <c r="I82" s="13">
        <v>110254</v>
      </c>
      <c r="J82" s="13" t="s">
        <v>2093</v>
      </c>
      <c r="K82" s="557">
        <v>59.73</v>
      </c>
      <c r="M82" s="24">
        <v>58.9</v>
      </c>
      <c r="N82" s="15">
        <v>4.51</v>
      </c>
      <c r="O82" s="14">
        <v>1.7956000000000001</v>
      </c>
      <c r="P82" s="14">
        <v>8.1</v>
      </c>
      <c r="R82" s="14">
        <v>8.1</v>
      </c>
    </row>
    <row r="83" spans="1:18" x14ac:dyDescent="0.2">
      <c r="A83" s="12" t="s">
        <v>2091</v>
      </c>
      <c r="B83" s="12" t="s">
        <v>2149</v>
      </c>
      <c r="C83" s="23" t="s">
        <v>2150</v>
      </c>
      <c r="D83" s="13" t="s">
        <v>24</v>
      </c>
      <c r="E83" s="13">
        <v>14.39</v>
      </c>
      <c r="F83" s="13">
        <v>17.52</v>
      </c>
      <c r="G83" s="13">
        <v>18</v>
      </c>
      <c r="H83" s="13">
        <v>12.79</v>
      </c>
      <c r="I83" s="13">
        <v>110254</v>
      </c>
      <c r="J83" s="13" t="s">
        <v>2093</v>
      </c>
      <c r="K83" s="13">
        <v>37.26</v>
      </c>
      <c r="M83" s="24">
        <v>35.86</v>
      </c>
      <c r="N83" s="15">
        <v>0.88</v>
      </c>
      <c r="O83" s="14">
        <v>1.7956000000000001</v>
      </c>
      <c r="P83" s="14">
        <v>1.58</v>
      </c>
      <c r="R83" s="14">
        <v>1.58</v>
      </c>
    </row>
    <row r="84" spans="1:18" x14ac:dyDescent="0.2">
      <c r="B84" s="26" t="s">
        <v>2151</v>
      </c>
    </row>
    <row r="85" spans="1:18" x14ac:dyDescent="0.2">
      <c r="B85" s="26" t="s">
        <v>2152</v>
      </c>
    </row>
    <row r="86" spans="1:18" x14ac:dyDescent="0.2">
      <c r="B86" s="26" t="s">
        <v>2153</v>
      </c>
    </row>
    <row r="87" spans="1:18" x14ac:dyDescent="0.2">
      <c r="B87" s="443" t="s">
        <v>2154</v>
      </c>
    </row>
  </sheetData>
  <protectedRanges>
    <protectedRange password="8F60" sqref="S6" name="Calculations_40"/>
  </protectedRanges>
  <conditionalFormatting sqref="C4:C6">
    <cfRule type="duplicateValues" dxfId="141" priority="3"/>
  </conditionalFormatting>
  <conditionalFormatting sqref="D4:D6">
    <cfRule type="duplicateValues" dxfId="140" priority="4"/>
  </conditionalFormatting>
  <conditionalFormatting sqref="D1:D3">
    <cfRule type="duplicateValues" dxfId="139" priority="1"/>
  </conditionalFormatting>
  <conditionalFormatting sqref="E1:E3">
    <cfRule type="duplicateValues" dxfId="138" priority="2"/>
  </conditionalFormatting>
  <pageMargins left="0.7" right="0.7" top="0.75" bottom="0.75" header="0.3" footer="0.3"/>
  <pageSetup orientation="portrait" r:id="rId1"/>
  <drawing r:id="rId2"/>
  <legacyDrawing r:id="rId3"/>
</worksheet>
</file>

<file path=xl/worksheets/sheet4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5EA2E1-BC35-4304-9ABC-B925367B314A}">
  <dimension ref="A1:V376"/>
  <sheetViews>
    <sheetView zoomScale="80" zoomScaleNormal="80" workbookViewId="0">
      <pane xSplit="3" ySplit="6" topLeftCell="D48" activePane="bottomRight" state="frozen"/>
      <selection pane="topRight" activeCell="F1" sqref="F1"/>
      <selection pane="bottomLeft" activeCell="A7" sqref="A7"/>
      <selection pane="bottomRight" activeCell="E52" sqref="E52"/>
    </sheetView>
  </sheetViews>
  <sheetFormatPr defaultColWidth="9.28515625" defaultRowHeight="12.75" x14ac:dyDescent="0.2"/>
  <cols>
    <col min="1" max="1" width="9.5703125" style="12" bestFit="1" customWidth="1"/>
    <col min="2" max="2" width="20.28515625" style="12" customWidth="1"/>
    <col min="3" max="3" width="27.28515625" style="12" bestFit="1" customWidth="1"/>
    <col min="4" max="6" width="10.28515625" style="13" bestFit="1" customWidth="1"/>
    <col min="7" max="7" width="8.42578125" style="13" bestFit="1" customWidth="1"/>
    <col min="8" max="8" width="7.42578125" style="13" bestFit="1" customWidth="1"/>
    <col min="9" max="9" width="9.28515625" style="13"/>
    <col min="10" max="10" width="22" style="13" bestFit="1" customWidth="1"/>
    <col min="11" max="11" width="20.7109375" style="194" customWidth="1"/>
    <col min="12" max="12" width="21.7109375" style="194" customWidth="1"/>
    <col min="13" max="13" width="20.7109375" style="13" customWidth="1"/>
    <col min="14" max="14" width="10.28515625" style="15" bestFit="1" customWidth="1"/>
    <col min="15" max="15" width="8.5703125" style="122" customWidth="1"/>
    <col min="16" max="16" width="8.5703125" style="619" bestFit="1" customWidth="1"/>
    <col min="17" max="17" width="9.7109375" style="17" customWidth="1"/>
    <col min="18" max="18" width="16" style="14" bestFit="1" customWidth="1"/>
    <col min="19" max="19" width="15.7109375" style="14" bestFit="1" customWidth="1"/>
    <col min="20" max="20" width="6.5703125" style="620" bestFit="1" customWidth="1"/>
    <col min="21" max="16384" width="9.28515625" style="12"/>
  </cols>
  <sheetData>
    <row r="1" spans="1:20" s="22" customFormat="1" x14ac:dyDescent="0.2">
      <c r="A1" s="77"/>
      <c r="B1" s="78" t="s">
        <v>41</v>
      </c>
      <c r="C1" s="78"/>
      <c r="D1" s="78"/>
      <c r="E1" s="79"/>
      <c r="F1" s="79"/>
      <c r="G1" s="79"/>
      <c r="H1" s="79"/>
      <c r="I1" s="79"/>
      <c r="J1" s="79"/>
      <c r="K1" s="564"/>
      <c r="L1" s="564"/>
      <c r="M1" s="79"/>
      <c r="N1" s="284"/>
      <c r="O1" s="621"/>
      <c r="P1" s="565"/>
      <c r="Q1" s="82"/>
      <c r="R1" s="83"/>
      <c r="S1" s="84"/>
      <c r="T1" s="85"/>
    </row>
    <row r="2" spans="1:20" s="22" customFormat="1" x14ac:dyDescent="0.2">
      <c r="A2" s="86"/>
      <c r="B2" s="87" t="s">
        <v>40</v>
      </c>
      <c r="C2" s="87"/>
      <c r="D2" s="87"/>
      <c r="E2" s="88"/>
      <c r="F2" s="89"/>
      <c r="G2" s="89"/>
      <c r="H2" s="89"/>
      <c r="I2" s="89"/>
      <c r="J2" s="89"/>
      <c r="K2" s="566"/>
      <c r="L2" s="566"/>
      <c r="M2" s="89"/>
      <c r="N2" s="290"/>
      <c r="O2" s="622"/>
      <c r="P2" s="567"/>
      <c r="Q2" s="92"/>
      <c r="R2" s="93"/>
      <c r="S2" s="94"/>
      <c r="T2" s="57"/>
    </row>
    <row r="3" spans="1:20" s="22" customFormat="1" x14ac:dyDescent="0.2">
      <c r="A3" s="86"/>
      <c r="B3" s="95" t="s">
        <v>0</v>
      </c>
      <c r="C3" s="95"/>
      <c r="D3" s="95"/>
      <c r="E3" s="96"/>
      <c r="F3" s="97"/>
      <c r="G3" s="97"/>
      <c r="H3" s="97"/>
      <c r="I3" s="97"/>
      <c r="J3" s="97"/>
      <c r="K3" s="568"/>
      <c r="L3" s="568"/>
      <c r="M3" s="97"/>
      <c r="N3" s="296"/>
      <c r="O3" s="623"/>
      <c r="P3" s="569"/>
      <c r="Q3" s="100"/>
      <c r="R3" s="101"/>
      <c r="S3" s="94"/>
      <c r="T3" s="57"/>
    </row>
    <row r="4" spans="1:20" s="22" customFormat="1" ht="13.5" thickBot="1" x14ac:dyDescent="0.25">
      <c r="A4" s="86"/>
      <c r="B4" s="95"/>
      <c r="C4" s="95" t="s">
        <v>2155</v>
      </c>
      <c r="D4" s="96"/>
      <c r="E4" s="97"/>
      <c r="F4" s="97"/>
      <c r="G4" s="97"/>
      <c r="H4" s="97"/>
      <c r="I4" s="97"/>
      <c r="J4" s="97"/>
      <c r="K4" s="568"/>
      <c r="L4" s="568"/>
      <c r="M4" s="97"/>
      <c r="N4" s="296"/>
      <c r="O4" s="623"/>
      <c r="P4" s="569"/>
      <c r="Q4" s="100"/>
      <c r="R4" s="101"/>
      <c r="S4" s="94"/>
      <c r="T4" s="57"/>
    </row>
    <row r="5" spans="1:20" ht="15.75" customHeight="1" x14ac:dyDescent="0.2">
      <c r="A5" s="26"/>
      <c r="B5" s="102"/>
      <c r="C5" s="103" t="s">
        <v>1</v>
      </c>
      <c r="D5" s="104"/>
      <c r="E5" s="105"/>
      <c r="F5" s="105"/>
      <c r="G5" s="105"/>
      <c r="H5" s="105"/>
      <c r="I5" s="105"/>
      <c r="J5" s="106"/>
      <c r="K5" s="570"/>
      <c r="L5" s="570"/>
      <c r="M5" s="106"/>
      <c r="N5" s="304"/>
      <c r="O5" s="624"/>
      <c r="P5" s="571"/>
      <c r="Q5" s="109"/>
      <c r="R5" s="110" t="s">
        <v>14</v>
      </c>
      <c r="S5" s="111"/>
      <c r="T5" s="27"/>
    </row>
    <row r="6" spans="1:20" ht="64.5" thickBot="1" x14ac:dyDescent="0.25">
      <c r="A6" s="572" t="s">
        <v>3</v>
      </c>
      <c r="B6" s="573" t="s">
        <v>8</v>
      </c>
      <c r="C6" s="574" t="s">
        <v>18</v>
      </c>
      <c r="D6" s="575" t="s">
        <v>9</v>
      </c>
      <c r="E6" s="575" t="s">
        <v>5</v>
      </c>
      <c r="F6" s="575" t="s">
        <v>20</v>
      </c>
      <c r="G6" s="573" t="s">
        <v>37</v>
      </c>
      <c r="H6" s="575" t="s">
        <v>38</v>
      </c>
      <c r="I6" s="576" t="s">
        <v>10</v>
      </c>
      <c r="J6" s="575" t="s">
        <v>11</v>
      </c>
      <c r="K6" s="577" t="s">
        <v>2156</v>
      </c>
      <c r="L6" s="578" t="s">
        <v>2157</v>
      </c>
      <c r="M6" s="579" t="s">
        <v>30</v>
      </c>
      <c r="N6" s="625" t="s">
        <v>27</v>
      </c>
      <c r="O6" s="626" t="s">
        <v>12</v>
      </c>
      <c r="P6" s="41" t="s">
        <v>13</v>
      </c>
      <c r="Q6" s="580"/>
      <c r="R6" s="42" t="s">
        <v>16</v>
      </c>
      <c r="S6" s="42" t="s">
        <v>17</v>
      </c>
      <c r="T6" s="581" t="s">
        <v>7</v>
      </c>
    </row>
    <row r="7" spans="1:20" ht="38.25" x14ac:dyDescent="0.2">
      <c r="A7" s="627" t="s">
        <v>2158</v>
      </c>
      <c r="B7" s="582" t="s">
        <v>2159</v>
      </c>
      <c r="C7" s="583" t="s">
        <v>2160</v>
      </c>
      <c r="D7" s="584" t="s">
        <v>24</v>
      </c>
      <c r="E7" s="584">
        <v>26.5</v>
      </c>
      <c r="F7" s="584">
        <v>28</v>
      </c>
      <c r="G7" s="584">
        <v>80</v>
      </c>
      <c r="H7" s="584">
        <v>5.3</v>
      </c>
      <c r="I7" s="585" t="s">
        <v>2161</v>
      </c>
      <c r="J7" s="585" t="s">
        <v>2162</v>
      </c>
      <c r="K7" s="586">
        <v>58.37</v>
      </c>
      <c r="L7" s="586">
        <v>60.37</v>
      </c>
      <c r="M7" s="587" t="s">
        <v>373</v>
      </c>
      <c r="N7" s="628" t="s">
        <v>2163</v>
      </c>
      <c r="O7" s="629" t="s">
        <v>2164</v>
      </c>
      <c r="P7" s="588">
        <v>9.1300000000000008</v>
      </c>
      <c r="Q7" s="589"/>
      <c r="R7" s="590">
        <v>49.24</v>
      </c>
      <c r="S7" s="590" t="s">
        <v>2165</v>
      </c>
      <c r="T7" s="591" t="s">
        <v>2165</v>
      </c>
    </row>
    <row r="8" spans="1:20" ht="38.25" x14ac:dyDescent="0.2">
      <c r="A8" s="630" t="s">
        <v>2158</v>
      </c>
      <c r="B8" s="44" t="s">
        <v>2166</v>
      </c>
      <c r="C8" s="3" t="s">
        <v>2167</v>
      </c>
      <c r="D8" s="5" t="s">
        <v>24</v>
      </c>
      <c r="E8" s="5">
        <v>26.5</v>
      </c>
      <c r="F8" s="5">
        <v>28</v>
      </c>
      <c r="G8" s="5">
        <v>80</v>
      </c>
      <c r="H8" s="5">
        <v>5.3</v>
      </c>
      <c r="I8" s="321" t="s">
        <v>2161</v>
      </c>
      <c r="J8" s="321" t="s">
        <v>2162</v>
      </c>
      <c r="K8" s="193">
        <v>52.65</v>
      </c>
      <c r="L8" s="193">
        <v>54.65</v>
      </c>
      <c r="M8" s="592" t="s">
        <v>373</v>
      </c>
      <c r="N8" s="631" t="s">
        <v>2163</v>
      </c>
      <c r="O8" s="632" t="s">
        <v>2164</v>
      </c>
      <c r="P8" s="593">
        <v>9.1300000000000008</v>
      </c>
      <c r="Q8" s="11"/>
      <c r="R8" s="8">
        <v>43.52</v>
      </c>
      <c r="S8" s="8" t="s">
        <v>2165</v>
      </c>
      <c r="T8" s="594"/>
    </row>
    <row r="9" spans="1:20" ht="38.25" x14ac:dyDescent="0.2">
      <c r="A9" s="630" t="s">
        <v>2158</v>
      </c>
      <c r="B9" s="44" t="s">
        <v>2168</v>
      </c>
      <c r="C9" s="3" t="s">
        <v>2169</v>
      </c>
      <c r="D9" s="5" t="s">
        <v>24</v>
      </c>
      <c r="E9" s="5">
        <v>36</v>
      </c>
      <c r="F9" s="5">
        <v>37.5</v>
      </c>
      <c r="G9" s="5">
        <v>72</v>
      </c>
      <c r="H9" s="5">
        <v>8</v>
      </c>
      <c r="I9" s="321" t="s">
        <v>2161</v>
      </c>
      <c r="J9" s="321" t="s">
        <v>2162</v>
      </c>
      <c r="K9" s="193">
        <v>75.349999999999994</v>
      </c>
      <c r="L9" s="193">
        <v>77.349999999999994</v>
      </c>
      <c r="M9" s="592" t="s">
        <v>373</v>
      </c>
      <c r="N9" s="631" t="s">
        <v>2170</v>
      </c>
      <c r="O9" s="632" t="s">
        <v>2164</v>
      </c>
      <c r="P9" s="593">
        <v>13.98</v>
      </c>
      <c r="Q9" s="11"/>
      <c r="R9" s="8">
        <v>61.37</v>
      </c>
      <c r="S9" s="8" t="s">
        <v>2165</v>
      </c>
      <c r="T9" s="594" t="s">
        <v>2165</v>
      </c>
    </row>
    <row r="10" spans="1:20" ht="38.25" x14ac:dyDescent="0.2">
      <c r="A10" s="630" t="s">
        <v>2158</v>
      </c>
      <c r="B10" s="44" t="s">
        <v>2171</v>
      </c>
      <c r="C10" s="3" t="s">
        <v>2172</v>
      </c>
      <c r="D10" s="5" t="s">
        <v>24</v>
      </c>
      <c r="E10" s="5">
        <v>28.75</v>
      </c>
      <c r="F10" s="5">
        <v>30</v>
      </c>
      <c r="G10" s="5">
        <v>80</v>
      </c>
      <c r="H10" s="5">
        <v>5.75</v>
      </c>
      <c r="I10" s="5">
        <v>100012</v>
      </c>
      <c r="J10" s="5" t="s">
        <v>2173</v>
      </c>
      <c r="K10" s="193">
        <v>69.62</v>
      </c>
      <c r="L10" s="193">
        <v>71.62</v>
      </c>
      <c r="M10" s="592" t="s">
        <v>373</v>
      </c>
      <c r="N10" s="246">
        <v>2.5</v>
      </c>
      <c r="O10" s="633">
        <v>1.8</v>
      </c>
      <c r="P10" s="593">
        <v>4.5</v>
      </c>
      <c r="Q10" s="11"/>
      <c r="R10" s="8">
        <v>65.12</v>
      </c>
      <c r="S10" s="8" t="s">
        <v>2165</v>
      </c>
      <c r="T10" s="594"/>
    </row>
    <row r="11" spans="1:20" ht="38.25" x14ac:dyDescent="0.2">
      <c r="A11" s="630" t="s">
        <v>2158</v>
      </c>
      <c r="B11" s="44" t="s">
        <v>2174</v>
      </c>
      <c r="C11" s="3" t="s">
        <v>2175</v>
      </c>
      <c r="D11" s="5" t="s">
        <v>24</v>
      </c>
      <c r="E11" s="5">
        <v>21.6</v>
      </c>
      <c r="F11" s="5">
        <v>23</v>
      </c>
      <c r="G11" s="5">
        <v>80</v>
      </c>
      <c r="H11" s="5">
        <v>4.32</v>
      </c>
      <c r="I11" s="321" t="s">
        <v>2161</v>
      </c>
      <c r="J11" s="321" t="s">
        <v>2162</v>
      </c>
      <c r="K11" s="193">
        <v>49.65</v>
      </c>
      <c r="L11" s="193">
        <v>51.65</v>
      </c>
      <c r="M11" s="592" t="s">
        <v>373</v>
      </c>
      <c r="N11" s="631" t="s">
        <v>2176</v>
      </c>
      <c r="O11" s="632" t="s">
        <v>2164</v>
      </c>
      <c r="P11" s="593">
        <v>6.87</v>
      </c>
      <c r="Q11" s="11"/>
      <c r="R11" s="8">
        <v>42.78</v>
      </c>
      <c r="S11" s="8" t="s">
        <v>2165</v>
      </c>
      <c r="T11" s="594" t="s">
        <v>2165</v>
      </c>
    </row>
    <row r="12" spans="1:20" ht="38.25" x14ac:dyDescent="0.2">
      <c r="A12" s="630" t="s">
        <v>2158</v>
      </c>
      <c r="B12" s="3" t="s">
        <v>2177</v>
      </c>
      <c r="C12" s="3" t="s">
        <v>2178</v>
      </c>
      <c r="D12" s="5" t="s">
        <v>24</v>
      </c>
      <c r="E12" s="5">
        <v>26.6</v>
      </c>
      <c r="F12" s="5">
        <v>28</v>
      </c>
      <c r="G12" s="5">
        <v>80</v>
      </c>
      <c r="H12" s="5">
        <v>5.32</v>
      </c>
      <c r="I12" s="321" t="s">
        <v>2161</v>
      </c>
      <c r="J12" s="321" t="s">
        <v>2162</v>
      </c>
      <c r="K12" s="595">
        <v>59.48</v>
      </c>
      <c r="L12" s="193">
        <v>61.48</v>
      </c>
      <c r="M12" s="592" t="s">
        <v>373</v>
      </c>
      <c r="N12" s="631" t="s">
        <v>2179</v>
      </c>
      <c r="O12" s="632" t="s">
        <v>2164</v>
      </c>
      <c r="P12" s="593">
        <v>9.1300000000000008</v>
      </c>
      <c r="Q12" s="11"/>
      <c r="R12" s="8">
        <v>50.35</v>
      </c>
      <c r="S12" s="8" t="s">
        <v>2165</v>
      </c>
      <c r="T12" s="594" t="s">
        <v>2165</v>
      </c>
    </row>
    <row r="13" spans="1:20" ht="38.25" x14ac:dyDescent="0.2">
      <c r="A13" s="630" t="s">
        <v>2158</v>
      </c>
      <c r="B13" s="3" t="s">
        <v>2177</v>
      </c>
      <c r="C13" s="3" t="s">
        <v>2180</v>
      </c>
      <c r="D13" s="5" t="s">
        <v>24</v>
      </c>
      <c r="E13" s="5">
        <v>24.55</v>
      </c>
      <c r="F13" s="5">
        <v>26</v>
      </c>
      <c r="G13" s="5">
        <v>80</v>
      </c>
      <c r="H13" s="5">
        <v>4.91</v>
      </c>
      <c r="I13" s="321" t="s">
        <v>2161</v>
      </c>
      <c r="J13" s="321" t="s">
        <v>2162</v>
      </c>
      <c r="K13" s="193">
        <v>70.39</v>
      </c>
      <c r="L13" s="596">
        <v>72.39</v>
      </c>
      <c r="M13" s="592" t="s">
        <v>373</v>
      </c>
      <c r="N13" s="631" t="s">
        <v>2181</v>
      </c>
      <c r="O13" s="632" t="s">
        <v>2164</v>
      </c>
      <c r="P13" s="597">
        <v>6.87</v>
      </c>
      <c r="Q13" s="11"/>
      <c r="R13" s="8">
        <v>63.52</v>
      </c>
      <c r="S13" s="8" t="s">
        <v>2165</v>
      </c>
      <c r="T13" s="594"/>
    </row>
    <row r="14" spans="1:20" ht="38.25" x14ac:dyDescent="0.2">
      <c r="A14" s="630" t="s">
        <v>2158</v>
      </c>
      <c r="B14" s="44" t="s">
        <v>2182</v>
      </c>
      <c r="C14" s="3" t="s">
        <v>2183</v>
      </c>
      <c r="D14" s="5" t="s">
        <v>24</v>
      </c>
      <c r="E14" s="5">
        <v>25.8</v>
      </c>
      <c r="F14" s="5">
        <v>27</v>
      </c>
      <c r="G14" s="5">
        <v>80</v>
      </c>
      <c r="H14" s="5">
        <v>5.16</v>
      </c>
      <c r="I14" s="321" t="s">
        <v>2161</v>
      </c>
      <c r="J14" s="321" t="s">
        <v>2162</v>
      </c>
      <c r="K14" s="193">
        <v>87.94</v>
      </c>
      <c r="L14" s="193">
        <v>89.94</v>
      </c>
      <c r="M14" s="592" t="s">
        <v>373</v>
      </c>
      <c r="N14" s="631" t="s">
        <v>2184</v>
      </c>
      <c r="O14" s="632" t="s">
        <v>2164</v>
      </c>
      <c r="P14" s="597">
        <v>18.25</v>
      </c>
      <c r="Q14" s="11"/>
      <c r="R14" s="8">
        <v>69.69</v>
      </c>
      <c r="S14" s="8" t="s">
        <v>2165</v>
      </c>
      <c r="T14" s="594"/>
    </row>
    <row r="15" spans="1:20" ht="38.25" x14ac:dyDescent="0.2">
      <c r="A15" s="630" t="s">
        <v>2158</v>
      </c>
      <c r="B15" s="44" t="s">
        <v>2185</v>
      </c>
      <c r="C15" s="3" t="s">
        <v>2183</v>
      </c>
      <c r="D15" s="5" t="s">
        <v>24</v>
      </c>
      <c r="E15" s="5">
        <v>25.8</v>
      </c>
      <c r="F15" s="5">
        <v>27</v>
      </c>
      <c r="G15" s="5">
        <v>80</v>
      </c>
      <c r="H15" s="5">
        <v>5.16</v>
      </c>
      <c r="I15" s="321" t="s">
        <v>2161</v>
      </c>
      <c r="J15" s="321" t="s">
        <v>2162</v>
      </c>
      <c r="K15" s="193">
        <v>85.8</v>
      </c>
      <c r="L15" s="193">
        <v>87.8</v>
      </c>
      <c r="M15" s="592" t="s">
        <v>373</v>
      </c>
      <c r="N15" s="631" t="s">
        <v>2184</v>
      </c>
      <c r="O15" s="632" t="s">
        <v>2164</v>
      </c>
      <c r="P15" s="597">
        <v>18.25</v>
      </c>
      <c r="Q15" s="11"/>
      <c r="R15" s="8">
        <v>67.55</v>
      </c>
      <c r="S15" s="8" t="s">
        <v>2165</v>
      </c>
      <c r="T15" s="594"/>
    </row>
    <row r="16" spans="1:20" ht="38.25" x14ac:dyDescent="0.2">
      <c r="A16" s="630" t="s">
        <v>2158</v>
      </c>
      <c r="B16" s="3" t="s">
        <v>2186</v>
      </c>
      <c r="C16" s="3" t="s">
        <v>2187</v>
      </c>
      <c r="D16" s="5" t="s">
        <v>24</v>
      </c>
      <c r="E16" s="5">
        <v>19.25</v>
      </c>
      <c r="F16" s="5">
        <v>21</v>
      </c>
      <c r="G16" s="5">
        <v>35</v>
      </c>
      <c r="H16" s="5">
        <v>8.8000000000000007</v>
      </c>
      <c r="I16" s="5">
        <v>100021</v>
      </c>
      <c r="J16" s="5" t="s">
        <v>2188</v>
      </c>
      <c r="K16" s="193">
        <v>34.409999999999997</v>
      </c>
      <c r="L16" s="193">
        <v>36.409999999999997</v>
      </c>
      <c r="M16" s="592" t="s">
        <v>373</v>
      </c>
      <c r="N16" s="631">
        <v>0.56000000000000005</v>
      </c>
      <c r="O16" s="632">
        <v>1.85</v>
      </c>
      <c r="P16" s="593">
        <v>2.02</v>
      </c>
      <c r="Q16" s="11"/>
      <c r="R16" s="8">
        <v>32.39</v>
      </c>
      <c r="S16" s="8" t="s">
        <v>2165</v>
      </c>
      <c r="T16" s="594" t="s">
        <v>2165</v>
      </c>
    </row>
    <row r="17" spans="1:20" ht="38.25" x14ac:dyDescent="0.2">
      <c r="A17" s="630" t="s">
        <v>2158</v>
      </c>
      <c r="B17" s="44" t="s">
        <v>2189</v>
      </c>
      <c r="C17" s="3" t="s">
        <v>2190</v>
      </c>
      <c r="D17" s="5" t="s">
        <v>24</v>
      </c>
      <c r="E17" s="5">
        <v>18.829999999999998</v>
      </c>
      <c r="F17" s="5">
        <v>19.5</v>
      </c>
      <c r="G17" s="5">
        <v>35</v>
      </c>
      <c r="H17" s="5">
        <v>8.6</v>
      </c>
      <c r="I17" s="5">
        <v>100021</v>
      </c>
      <c r="J17" s="5" t="s">
        <v>2188</v>
      </c>
      <c r="K17" s="193">
        <v>35.64</v>
      </c>
      <c r="L17" s="193">
        <v>37.64</v>
      </c>
      <c r="M17" s="592" t="s">
        <v>373</v>
      </c>
      <c r="N17" s="246">
        <v>4.38</v>
      </c>
      <c r="O17" s="632">
        <v>1.85</v>
      </c>
      <c r="P17" s="597">
        <v>8.1</v>
      </c>
      <c r="Q17" s="11"/>
      <c r="R17" s="8">
        <v>27.57</v>
      </c>
      <c r="S17" s="8" t="s">
        <v>2165</v>
      </c>
      <c r="T17" s="594"/>
    </row>
    <row r="18" spans="1:20" ht="38.25" x14ac:dyDescent="0.2">
      <c r="A18" s="630" t="s">
        <v>2158</v>
      </c>
      <c r="B18" s="44" t="s">
        <v>2191</v>
      </c>
      <c r="C18" s="3" t="s">
        <v>2192</v>
      </c>
      <c r="D18" s="5" t="s">
        <v>24</v>
      </c>
      <c r="E18" s="5">
        <v>18.73</v>
      </c>
      <c r="F18" s="5">
        <v>21.5</v>
      </c>
      <c r="G18" s="5">
        <v>35</v>
      </c>
      <c r="H18" s="5">
        <v>8.56</v>
      </c>
      <c r="I18" s="5">
        <v>100021</v>
      </c>
      <c r="J18" s="5" t="s">
        <v>2188</v>
      </c>
      <c r="K18" s="193">
        <v>30.98</v>
      </c>
      <c r="L18" s="193">
        <v>32.979999999999997</v>
      </c>
      <c r="M18" s="592" t="s">
        <v>373</v>
      </c>
      <c r="N18" s="631">
        <v>2.73</v>
      </c>
      <c r="O18" s="632">
        <v>1.85</v>
      </c>
      <c r="P18" s="593">
        <v>5.05</v>
      </c>
      <c r="Q18" s="11"/>
      <c r="R18" s="8">
        <v>25.93</v>
      </c>
      <c r="S18" s="8" t="s">
        <v>2165</v>
      </c>
      <c r="T18" s="594" t="s">
        <v>2165</v>
      </c>
    </row>
    <row r="19" spans="1:20" ht="38.25" x14ac:dyDescent="0.2">
      <c r="A19" s="630" t="s">
        <v>2158</v>
      </c>
      <c r="B19" s="44" t="s">
        <v>2193</v>
      </c>
      <c r="C19" s="3" t="s">
        <v>2194</v>
      </c>
      <c r="D19" s="5" t="s">
        <v>24</v>
      </c>
      <c r="E19" s="5">
        <v>17.5</v>
      </c>
      <c r="F19" s="5">
        <v>20</v>
      </c>
      <c r="G19" s="5">
        <v>35</v>
      </c>
      <c r="H19" s="5">
        <v>8</v>
      </c>
      <c r="I19" s="5">
        <v>100012</v>
      </c>
      <c r="J19" s="5" t="s">
        <v>2173</v>
      </c>
      <c r="K19" s="596">
        <v>36.4</v>
      </c>
      <c r="L19" s="596">
        <v>38.4</v>
      </c>
      <c r="M19" s="592" t="s">
        <v>373</v>
      </c>
      <c r="N19" s="634">
        <v>4.38</v>
      </c>
      <c r="O19" s="635">
        <v>1.8</v>
      </c>
      <c r="P19" s="598">
        <v>7.88</v>
      </c>
      <c r="Q19" s="599"/>
      <c r="R19" s="600"/>
      <c r="S19" s="600" t="s">
        <v>2165</v>
      </c>
      <c r="T19" s="594"/>
    </row>
    <row r="20" spans="1:20" ht="38.25" x14ac:dyDescent="0.2">
      <c r="A20" s="630" t="s">
        <v>2158</v>
      </c>
      <c r="B20" s="44" t="s">
        <v>2195</v>
      </c>
      <c r="C20" s="3" t="s">
        <v>2196</v>
      </c>
      <c r="D20" s="5" t="s">
        <v>24</v>
      </c>
      <c r="E20" s="5">
        <v>15</v>
      </c>
      <c r="F20" s="5">
        <v>16.5</v>
      </c>
      <c r="G20" s="5">
        <v>100</v>
      </c>
      <c r="H20" s="5">
        <v>2.4</v>
      </c>
      <c r="I20" s="5">
        <v>100012</v>
      </c>
      <c r="J20" s="5" t="s">
        <v>2173</v>
      </c>
      <c r="K20" s="193">
        <v>58.7</v>
      </c>
      <c r="L20" s="193">
        <v>60.7</v>
      </c>
      <c r="M20" s="592" t="s">
        <v>373</v>
      </c>
      <c r="N20" s="246">
        <v>2.5</v>
      </c>
      <c r="O20" s="633">
        <v>1.8</v>
      </c>
      <c r="P20" s="597">
        <v>6.75</v>
      </c>
      <c r="Q20" s="11"/>
      <c r="R20" s="8">
        <v>51.95</v>
      </c>
      <c r="S20" s="8" t="s">
        <v>2165</v>
      </c>
      <c r="T20" s="594"/>
    </row>
    <row r="21" spans="1:20" ht="38.25" x14ac:dyDescent="0.2">
      <c r="A21" s="630" t="s">
        <v>2158</v>
      </c>
      <c r="B21" s="44" t="s">
        <v>2197</v>
      </c>
      <c r="C21" s="3" t="s">
        <v>2198</v>
      </c>
      <c r="D21" s="5" t="s">
        <v>24</v>
      </c>
      <c r="E21" s="5">
        <v>24</v>
      </c>
      <c r="F21" s="5">
        <v>25.5</v>
      </c>
      <c r="G21" s="5">
        <v>128</v>
      </c>
      <c r="H21" s="5">
        <v>3</v>
      </c>
      <c r="I21" s="5">
        <v>100012</v>
      </c>
      <c r="J21" s="5" t="s">
        <v>2173</v>
      </c>
      <c r="K21" s="193">
        <v>84.76</v>
      </c>
      <c r="L21" s="193">
        <v>86.76</v>
      </c>
      <c r="M21" s="592" t="s">
        <v>373</v>
      </c>
      <c r="N21" s="246">
        <v>6</v>
      </c>
      <c r="O21" s="633">
        <v>1.8</v>
      </c>
      <c r="P21" s="597">
        <v>10.8</v>
      </c>
      <c r="Q21" s="11"/>
      <c r="R21" s="8">
        <v>73.959999999999994</v>
      </c>
      <c r="S21" s="8" t="s">
        <v>2165</v>
      </c>
      <c r="T21" s="594"/>
    </row>
    <row r="22" spans="1:20" ht="38.25" x14ac:dyDescent="0.2">
      <c r="A22" s="630" t="s">
        <v>2158</v>
      </c>
      <c r="B22" s="44" t="s">
        <v>2199</v>
      </c>
      <c r="C22" s="3" t="s">
        <v>2200</v>
      </c>
      <c r="D22" s="5" t="s">
        <v>24</v>
      </c>
      <c r="E22" s="5">
        <v>24.75</v>
      </c>
      <c r="F22" s="5">
        <v>26</v>
      </c>
      <c r="G22" s="5">
        <v>72</v>
      </c>
      <c r="H22" s="5">
        <v>5.5</v>
      </c>
      <c r="I22" s="5">
        <v>100021</v>
      </c>
      <c r="J22" s="5" t="s">
        <v>2188</v>
      </c>
      <c r="K22" s="193">
        <v>77.39</v>
      </c>
      <c r="L22" s="193">
        <v>79.39</v>
      </c>
      <c r="M22" s="592" t="s">
        <v>373</v>
      </c>
      <c r="N22" s="631">
        <v>4.5</v>
      </c>
      <c r="O22" s="632">
        <v>1.85</v>
      </c>
      <c r="P22" s="593">
        <v>8.33</v>
      </c>
      <c r="Q22" s="11"/>
      <c r="R22" s="8">
        <v>69.06</v>
      </c>
      <c r="S22" s="8" t="s">
        <v>2165</v>
      </c>
      <c r="T22" s="594" t="s">
        <v>2165</v>
      </c>
    </row>
    <row r="23" spans="1:20" ht="38.25" x14ac:dyDescent="0.2">
      <c r="A23" s="630" t="s">
        <v>2158</v>
      </c>
      <c r="B23" s="44" t="s">
        <v>2201</v>
      </c>
      <c r="C23" s="3" t="s">
        <v>2202</v>
      </c>
      <c r="D23" s="5" t="s">
        <v>24</v>
      </c>
      <c r="E23" s="5">
        <v>24.75</v>
      </c>
      <c r="F23" s="5">
        <v>26</v>
      </c>
      <c r="G23" s="5">
        <v>72</v>
      </c>
      <c r="H23" s="5">
        <v>5.5</v>
      </c>
      <c r="I23" s="5">
        <v>100021</v>
      </c>
      <c r="J23" s="5" t="s">
        <v>2188</v>
      </c>
      <c r="K23" s="193">
        <v>79.680000000000007</v>
      </c>
      <c r="L23" s="193">
        <v>81.680000000000007</v>
      </c>
      <c r="M23" s="592" t="s">
        <v>373</v>
      </c>
      <c r="N23" s="246">
        <v>4.5</v>
      </c>
      <c r="O23" s="632">
        <v>1.85</v>
      </c>
      <c r="P23" s="593">
        <v>8.33</v>
      </c>
      <c r="Q23" s="11"/>
      <c r="R23" s="8">
        <v>71.349999999999994</v>
      </c>
      <c r="S23" s="8" t="s">
        <v>2165</v>
      </c>
      <c r="T23" s="594"/>
    </row>
    <row r="24" spans="1:20" ht="38.25" x14ac:dyDescent="0.2">
      <c r="A24" s="630" t="s">
        <v>2158</v>
      </c>
      <c r="B24" s="44" t="s">
        <v>2203</v>
      </c>
      <c r="C24" s="3" t="s">
        <v>2204</v>
      </c>
      <c r="D24" s="5" t="s">
        <v>24</v>
      </c>
      <c r="E24" s="5">
        <v>24.75</v>
      </c>
      <c r="F24" s="5">
        <v>26</v>
      </c>
      <c r="G24" s="5">
        <v>72</v>
      </c>
      <c r="H24" s="5">
        <v>5.5</v>
      </c>
      <c r="I24" s="5">
        <v>100021</v>
      </c>
      <c r="J24" s="5" t="s">
        <v>2188</v>
      </c>
      <c r="K24" s="193">
        <v>77.39</v>
      </c>
      <c r="L24" s="193">
        <v>79.39</v>
      </c>
      <c r="M24" s="592" t="s">
        <v>373</v>
      </c>
      <c r="N24" s="246">
        <v>4.5</v>
      </c>
      <c r="O24" s="632">
        <v>1.85</v>
      </c>
      <c r="P24" s="593">
        <v>8.33</v>
      </c>
      <c r="Q24" s="11"/>
      <c r="R24" s="8">
        <v>69.06</v>
      </c>
      <c r="S24" s="8" t="s">
        <v>2165</v>
      </c>
      <c r="T24" s="594" t="s">
        <v>2165</v>
      </c>
    </row>
    <row r="25" spans="1:20" ht="38.25" x14ac:dyDescent="0.2">
      <c r="A25" s="630" t="s">
        <v>2158</v>
      </c>
      <c r="B25" s="44" t="s">
        <v>2205</v>
      </c>
      <c r="C25" s="3" t="s">
        <v>2206</v>
      </c>
      <c r="D25" s="5" t="s">
        <v>24</v>
      </c>
      <c r="E25" s="5">
        <v>24.75</v>
      </c>
      <c r="F25" s="5">
        <v>26</v>
      </c>
      <c r="G25" s="5">
        <v>72</v>
      </c>
      <c r="H25" s="5">
        <v>5.5</v>
      </c>
      <c r="I25" s="5">
        <v>100021</v>
      </c>
      <c r="J25" s="5" t="s">
        <v>2188</v>
      </c>
      <c r="K25" s="193">
        <v>73.25</v>
      </c>
      <c r="L25" s="193">
        <v>75.25</v>
      </c>
      <c r="M25" s="592" t="s">
        <v>373</v>
      </c>
      <c r="N25" s="246">
        <v>2.25</v>
      </c>
      <c r="O25" s="632">
        <v>1.85</v>
      </c>
      <c r="P25" s="597">
        <v>4.16</v>
      </c>
      <c r="Q25" s="11"/>
      <c r="R25" s="8">
        <v>69.09</v>
      </c>
      <c r="S25" s="8" t="s">
        <v>2165</v>
      </c>
      <c r="T25" s="594" t="s">
        <v>2165</v>
      </c>
    </row>
    <row r="26" spans="1:20" ht="38.25" x14ac:dyDescent="0.2">
      <c r="A26" s="630" t="s">
        <v>2158</v>
      </c>
      <c r="B26" s="44" t="s">
        <v>2207</v>
      </c>
      <c r="C26" s="3" t="s">
        <v>2208</v>
      </c>
      <c r="D26" s="5" t="s">
        <v>24</v>
      </c>
      <c r="E26" s="5">
        <v>24.75</v>
      </c>
      <c r="F26" s="5">
        <v>26</v>
      </c>
      <c r="G26" s="5">
        <v>72</v>
      </c>
      <c r="H26" s="5">
        <v>5.5</v>
      </c>
      <c r="I26" s="5">
        <v>100021</v>
      </c>
      <c r="J26" s="5" t="s">
        <v>2188</v>
      </c>
      <c r="K26" s="193">
        <v>75.540000000000006</v>
      </c>
      <c r="L26" s="193">
        <v>77.540000000000006</v>
      </c>
      <c r="M26" s="592" t="s">
        <v>373</v>
      </c>
      <c r="N26" s="246">
        <v>2.25</v>
      </c>
      <c r="O26" s="632">
        <v>1.85</v>
      </c>
      <c r="P26" s="597">
        <v>4.16</v>
      </c>
      <c r="Q26" s="11"/>
      <c r="R26" s="8">
        <v>71.38</v>
      </c>
      <c r="S26" s="8" t="s">
        <v>2165</v>
      </c>
      <c r="T26" s="594"/>
    </row>
    <row r="27" spans="1:20" ht="38.25" x14ac:dyDescent="0.2">
      <c r="A27" s="630" t="s">
        <v>2158</v>
      </c>
      <c r="B27" s="44" t="s">
        <v>2209</v>
      </c>
      <c r="C27" s="3" t="s">
        <v>2210</v>
      </c>
      <c r="D27" s="5" t="s">
        <v>24</v>
      </c>
      <c r="E27" s="5">
        <v>24.75</v>
      </c>
      <c r="F27" s="5">
        <v>26</v>
      </c>
      <c r="G27" s="5">
        <v>72</v>
      </c>
      <c r="H27" s="5">
        <v>5.5</v>
      </c>
      <c r="I27" s="5">
        <v>100021</v>
      </c>
      <c r="J27" s="5" t="s">
        <v>2188</v>
      </c>
      <c r="K27" s="193">
        <v>72.83</v>
      </c>
      <c r="L27" s="193">
        <v>74.83</v>
      </c>
      <c r="M27" s="592" t="s">
        <v>373</v>
      </c>
      <c r="N27" s="246">
        <v>2.25</v>
      </c>
      <c r="O27" s="632">
        <v>1.85</v>
      </c>
      <c r="P27" s="597">
        <v>4.16</v>
      </c>
      <c r="Q27" s="11"/>
      <c r="R27" s="8">
        <v>69.09</v>
      </c>
      <c r="S27" s="8" t="s">
        <v>2165</v>
      </c>
      <c r="T27" s="594" t="s">
        <v>2165</v>
      </c>
    </row>
    <row r="28" spans="1:20" ht="38.25" x14ac:dyDescent="0.2">
      <c r="A28" s="630" t="s">
        <v>2158</v>
      </c>
      <c r="B28" s="44" t="s">
        <v>2211</v>
      </c>
      <c r="C28" s="3" t="s">
        <v>2212</v>
      </c>
      <c r="D28" s="5" t="s">
        <v>24</v>
      </c>
      <c r="E28" s="5">
        <v>24.75</v>
      </c>
      <c r="F28" s="5">
        <v>26</v>
      </c>
      <c r="G28" s="5">
        <v>72</v>
      </c>
      <c r="H28" s="5">
        <v>5.5</v>
      </c>
      <c r="I28" s="5">
        <v>100021</v>
      </c>
      <c r="J28" s="5" t="s">
        <v>2188</v>
      </c>
      <c r="K28" s="193">
        <v>75.75</v>
      </c>
      <c r="L28" s="193">
        <v>77.75</v>
      </c>
      <c r="M28" s="592" t="s">
        <v>373</v>
      </c>
      <c r="N28" s="246">
        <v>3.6</v>
      </c>
      <c r="O28" s="632">
        <v>1.85</v>
      </c>
      <c r="P28" s="597">
        <v>6.66</v>
      </c>
      <c r="Q28" s="11"/>
      <c r="R28" s="8">
        <v>69.069999999999993</v>
      </c>
      <c r="S28" s="8" t="s">
        <v>2165</v>
      </c>
      <c r="T28" s="594"/>
    </row>
    <row r="29" spans="1:20" ht="38.25" x14ac:dyDescent="0.2">
      <c r="A29" s="630" t="s">
        <v>2158</v>
      </c>
      <c r="B29" s="44" t="s">
        <v>2213</v>
      </c>
      <c r="C29" s="3" t="s">
        <v>2214</v>
      </c>
      <c r="D29" s="5" t="s">
        <v>24</v>
      </c>
      <c r="E29" s="5">
        <v>24.75</v>
      </c>
      <c r="F29" s="5">
        <v>26</v>
      </c>
      <c r="G29" s="5">
        <v>72</v>
      </c>
      <c r="H29" s="5">
        <v>5.5</v>
      </c>
      <c r="I29" s="5">
        <v>100021</v>
      </c>
      <c r="J29" s="5" t="s">
        <v>2188</v>
      </c>
      <c r="K29" s="193">
        <v>75.75</v>
      </c>
      <c r="L29" s="193">
        <v>77.75</v>
      </c>
      <c r="M29" s="592" t="s">
        <v>373</v>
      </c>
      <c r="N29" s="246">
        <v>3.6</v>
      </c>
      <c r="O29" s="632">
        <v>1.85</v>
      </c>
      <c r="P29" s="597">
        <v>6.66</v>
      </c>
      <c r="Q29" s="11"/>
      <c r="R29" s="8">
        <v>69.069999999999993</v>
      </c>
      <c r="S29" s="8" t="s">
        <v>2165</v>
      </c>
      <c r="T29" s="594"/>
    </row>
    <row r="30" spans="1:20" ht="38.25" x14ac:dyDescent="0.2">
      <c r="A30" s="630" t="s">
        <v>2158</v>
      </c>
      <c r="B30" s="3" t="s">
        <v>2215</v>
      </c>
      <c r="C30" s="3" t="s">
        <v>2216</v>
      </c>
      <c r="D30" s="5" t="s">
        <v>24</v>
      </c>
      <c r="E30" s="5">
        <v>22.5</v>
      </c>
      <c r="F30" s="5">
        <v>24</v>
      </c>
      <c r="G30" s="5">
        <v>72</v>
      </c>
      <c r="H30" s="5">
        <v>5</v>
      </c>
      <c r="I30" s="5">
        <v>100012</v>
      </c>
      <c r="J30" s="5" t="s">
        <v>2173</v>
      </c>
      <c r="K30" s="193">
        <v>85.3</v>
      </c>
      <c r="L30" s="193">
        <v>87.3</v>
      </c>
      <c r="M30" s="592" t="s">
        <v>373</v>
      </c>
      <c r="N30" s="246">
        <v>9</v>
      </c>
      <c r="O30" s="632">
        <v>1.85</v>
      </c>
      <c r="P30" s="597">
        <v>16.2</v>
      </c>
      <c r="Q30" s="11"/>
      <c r="R30" s="8">
        <v>69.099999999999994</v>
      </c>
      <c r="S30" s="8" t="s">
        <v>2165</v>
      </c>
      <c r="T30" s="594" t="s">
        <v>2165</v>
      </c>
    </row>
    <row r="31" spans="1:20" ht="38.25" x14ac:dyDescent="0.2">
      <c r="A31" s="630" t="s">
        <v>2158</v>
      </c>
      <c r="B31" s="3" t="s">
        <v>2217</v>
      </c>
      <c r="C31" s="3" t="s">
        <v>2216</v>
      </c>
      <c r="D31" s="5" t="s">
        <v>24</v>
      </c>
      <c r="E31" s="5">
        <v>22.5</v>
      </c>
      <c r="F31" s="5">
        <v>24</v>
      </c>
      <c r="G31" s="5">
        <v>72</v>
      </c>
      <c r="H31" s="5">
        <v>5</v>
      </c>
      <c r="I31" s="5">
        <v>100012</v>
      </c>
      <c r="J31" s="5" t="s">
        <v>2173</v>
      </c>
      <c r="K31" s="193">
        <v>87.59</v>
      </c>
      <c r="L31" s="193">
        <v>89.59</v>
      </c>
      <c r="M31" s="592" t="s">
        <v>373</v>
      </c>
      <c r="N31" s="246">
        <v>9</v>
      </c>
      <c r="O31" s="633">
        <v>1.8</v>
      </c>
      <c r="P31" s="597">
        <v>16.2</v>
      </c>
      <c r="Q31" s="11"/>
      <c r="R31" s="8">
        <v>71.39</v>
      </c>
      <c r="S31" s="8" t="s">
        <v>2165</v>
      </c>
      <c r="T31" s="594"/>
    </row>
    <row r="32" spans="1:20" ht="38.25" x14ac:dyDescent="0.2">
      <c r="A32" s="630" t="s">
        <v>2158</v>
      </c>
      <c r="B32" s="3" t="s">
        <v>2215</v>
      </c>
      <c r="C32" s="3" t="s">
        <v>2218</v>
      </c>
      <c r="D32" s="5" t="s">
        <v>24</v>
      </c>
      <c r="E32" s="5">
        <v>18.899999999999999</v>
      </c>
      <c r="F32" s="5">
        <v>21</v>
      </c>
      <c r="G32" s="5">
        <v>120</v>
      </c>
      <c r="H32" s="5">
        <v>2.52</v>
      </c>
      <c r="I32" s="5">
        <v>100021</v>
      </c>
      <c r="J32" s="5" t="s">
        <v>2188</v>
      </c>
      <c r="K32" s="596">
        <v>58.86</v>
      </c>
      <c r="L32" s="596">
        <v>60.86</v>
      </c>
      <c r="M32" s="592" t="s">
        <v>373</v>
      </c>
      <c r="N32" s="636">
        <v>7.5</v>
      </c>
      <c r="O32" s="637">
        <v>1.85</v>
      </c>
      <c r="P32" s="601">
        <v>13.88</v>
      </c>
      <c r="Q32" s="599"/>
      <c r="R32" s="600">
        <v>44.98</v>
      </c>
      <c r="S32" s="600" t="s">
        <v>2165</v>
      </c>
      <c r="T32" s="594"/>
    </row>
    <row r="33" spans="1:20" ht="38.25" x14ac:dyDescent="0.2">
      <c r="A33" s="630" t="s">
        <v>2158</v>
      </c>
      <c r="B33" s="44" t="s">
        <v>2219</v>
      </c>
      <c r="C33" s="3" t="s">
        <v>2220</v>
      </c>
      <c r="D33" s="5" t="s">
        <v>24</v>
      </c>
      <c r="E33" s="5">
        <v>24.75</v>
      </c>
      <c r="F33" s="5">
        <v>26</v>
      </c>
      <c r="G33" s="5">
        <v>72</v>
      </c>
      <c r="H33" s="5">
        <v>5.5</v>
      </c>
      <c r="I33" s="5">
        <v>100021</v>
      </c>
      <c r="J33" s="5" t="s">
        <v>2188</v>
      </c>
      <c r="K33" s="193">
        <v>75.540000000000006</v>
      </c>
      <c r="L33" s="193">
        <v>77.540000000000006</v>
      </c>
      <c r="M33" s="592" t="s">
        <v>373</v>
      </c>
      <c r="N33" s="246">
        <v>3.38</v>
      </c>
      <c r="O33" s="632">
        <v>1.85</v>
      </c>
      <c r="P33" s="597">
        <v>8.33</v>
      </c>
      <c r="Q33" s="11"/>
      <c r="R33" s="8">
        <v>69.069999999999993</v>
      </c>
      <c r="S33" s="8" t="s">
        <v>2165</v>
      </c>
      <c r="T33" s="594"/>
    </row>
    <row r="34" spans="1:20" ht="38.25" x14ac:dyDescent="0.2">
      <c r="A34" s="630" t="s">
        <v>2158</v>
      </c>
      <c r="B34" s="44" t="s">
        <v>2221</v>
      </c>
      <c r="C34" s="3" t="s">
        <v>2222</v>
      </c>
      <c r="D34" s="5" t="s">
        <v>24</v>
      </c>
      <c r="E34" s="5">
        <v>24.75</v>
      </c>
      <c r="F34" s="5">
        <v>26</v>
      </c>
      <c r="G34" s="5">
        <v>72</v>
      </c>
      <c r="H34" s="5">
        <v>5.5</v>
      </c>
      <c r="I34" s="5">
        <v>100021</v>
      </c>
      <c r="J34" s="5" t="s">
        <v>2188</v>
      </c>
      <c r="K34" s="193">
        <v>77.39</v>
      </c>
      <c r="L34" s="193">
        <v>79.39</v>
      </c>
      <c r="M34" s="592" t="s">
        <v>373</v>
      </c>
      <c r="N34" s="246">
        <v>3.38</v>
      </c>
      <c r="O34" s="632">
        <v>1.85</v>
      </c>
      <c r="P34" s="597">
        <v>8.33</v>
      </c>
      <c r="Q34" s="11"/>
      <c r="R34" s="8">
        <v>69.06</v>
      </c>
      <c r="S34" s="8" t="s">
        <v>2165</v>
      </c>
      <c r="T34" s="594" t="s">
        <v>2165</v>
      </c>
    </row>
    <row r="35" spans="1:20" ht="38.25" x14ac:dyDescent="0.2">
      <c r="A35" s="630" t="s">
        <v>2158</v>
      </c>
      <c r="B35" s="44" t="s">
        <v>2223</v>
      </c>
      <c r="C35" s="3" t="s">
        <v>2224</v>
      </c>
      <c r="D35" s="5" t="s">
        <v>24</v>
      </c>
      <c r="E35" s="5">
        <v>25.13</v>
      </c>
      <c r="F35" s="5">
        <v>27</v>
      </c>
      <c r="G35" s="5">
        <v>120</v>
      </c>
      <c r="H35" s="5">
        <v>3.35</v>
      </c>
      <c r="I35" s="5">
        <v>100012</v>
      </c>
      <c r="J35" s="5" t="s">
        <v>2173</v>
      </c>
      <c r="K35" s="596">
        <v>53.77</v>
      </c>
      <c r="L35" s="596">
        <v>55.77</v>
      </c>
      <c r="M35" s="592" t="s">
        <v>373</v>
      </c>
      <c r="N35" s="636">
        <v>11.25</v>
      </c>
      <c r="O35" s="635">
        <v>1.8</v>
      </c>
      <c r="P35" s="601">
        <v>20.25</v>
      </c>
      <c r="Q35" s="599"/>
      <c r="R35" s="600">
        <v>33.26</v>
      </c>
      <c r="S35" s="600" t="s">
        <v>2165</v>
      </c>
      <c r="T35" s="594"/>
    </row>
    <row r="36" spans="1:20" ht="38.25" x14ac:dyDescent="0.2">
      <c r="A36" s="630" t="s">
        <v>2158</v>
      </c>
      <c r="B36" s="44" t="s">
        <v>2225</v>
      </c>
      <c r="C36" s="3" t="s">
        <v>2226</v>
      </c>
      <c r="D36" s="5" t="s">
        <v>24</v>
      </c>
      <c r="E36" s="5">
        <v>15.31</v>
      </c>
      <c r="F36" s="5">
        <v>17</v>
      </c>
      <c r="G36" s="5">
        <v>35</v>
      </c>
      <c r="H36" s="5">
        <v>7</v>
      </c>
      <c r="I36" s="5">
        <v>100012</v>
      </c>
      <c r="J36" s="5" t="s">
        <v>2173</v>
      </c>
      <c r="K36" s="193">
        <v>33.119999999999997</v>
      </c>
      <c r="L36" s="193">
        <v>35.119999999999997</v>
      </c>
      <c r="M36" s="592" t="s">
        <v>373</v>
      </c>
      <c r="N36" s="246">
        <v>4.38</v>
      </c>
      <c r="O36" s="633">
        <v>1.8</v>
      </c>
      <c r="P36" s="597">
        <v>7.88</v>
      </c>
      <c r="Q36" s="11"/>
      <c r="R36" s="8">
        <v>25.38</v>
      </c>
      <c r="S36" s="8" t="s">
        <v>2165</v>
      </c>
      <c r="T36" s="594"/>
    </row>
    <row r="37" spans="1:20" ht="38.25" x14ac:dyDescent="0.2">
      <c r="A37" s="630" t="s">
        <v>2158</v>
      </c>
      <c r="B37" s="44" t="s">
        <v>2227</v>
      </c>
      <c r="C37" s="3" t="s">
        <v>2228</v>
      </c>
      <c r="D37" s="5" t="s">
        <v>24</v>
      </c>
      <c r="E37" s="5">
        <v>15.53</v>
      </c>
      <c r="F37" s="5">
        <v>17</v>
      </c>
      <c r="G37" s="5">
        <v>35</v>
      </c>
      <c r="H37" s="5">
        <v>7.1</v>
      </c>
      <c r="I37" s="5">
        <v>100012</v>
      </c>
      <c r="J37" s="5" t="s">
        <v>2173</v>
      </c>
      <c r="K37" s="193">
        <v>33.11</v>
      </c>
      <c r="L37" s="193">
        <v>35.11</v>
      </c>
      <c r="M37" s="592" t="s">
        <v>373</v>
      </c>
      <c r="N37" s="246">
        <v>2.19</v>
      </c>
      <c r="O37" s="633">
        <v>1.8</v>
      </c>
      <c r="P37" s="597">
        <v>3.94</v>
      </c>
      <c r="Q37" s="11"/>
      <c r="R37" s="8">
        <v>29.17</v>
      </c>
      <c r="S37" s="8" t="s">
        <v>2165</v>
      </c>
      <c r="T37" s="594" t="s">
        <v>2165</v>
      </c>
    </row>
    <row r="38" spans="1:20" ht="38.25" x14ac:dyDescent="0.2">
      <c r="A38" s="630" t="s">
        <v>2158</v>
      </c>
      <c r="B38" s="44" t="s">
        <v>2229</v>
      </c>
      <c r="C38" s="3" t="s">
        <v>2230</v>
      </c>
      <c r="D38" s="5" t="s">
        <v>24</v>
      </c>
      <c r="E38" s="5">
        <v>17.829999999999998</v>
      </c>
      <c r="F38" s="5">
        <v>19</v>
      </c>
      <c r="G38" s="5">
        <v>35</v>
      </c>
      <c r="H38" s="5">
        <v>8.15</v>
      </c>
      <c r="I38" s="5">
        <v>100012</v>
      </c>
      <c r="J38" s="5" t="s">
        <v>2173</v>
      </c>
      <c r="K38" s="193">
        <v>29.42</v>
      </c>
      <c r="L38" s="193">
        <v>31.42</v>
      </c>
      <c r="M38" s="592" t="s">
        <v>373</v>
      </c>
      <c r="N38" s="246">
        <v>0.55000000000000004</v>
      </c>
      <c r="O38" s="633">
        <v>1.8</v>
      </c>
      <c r="P38" s="597">
        <v>0.99</v>
      </c>
      <c r="Q38" s="11"/>
      <c r="R38" s="8">
        <v>28.43</v>
      </c>
      <c r="S38" s="8" t="s">
        <v>2165</v>
      </c>
      <c r="T38" s="594"/>
    </row>
    <row r="39" spans="1:20" ht="37.35" customHeight="1" x14ac:dyDescent="0.2">
      <c r="A39" s="630" t="s">
        <v>2158</v>
      </c>
      <c r="B39" s="44" t="s">
        <v>2231</v>
      </c>
      <c r="C39" s="3" t="s">
        <v>2232</v>
      </c>
      <c r="D39" s="5" t="s">
        <v>24</v>
      </c>
      <c r="E39" s="5">
        <v>25.8</v>
      </c>
      <c r="F39" s="5">
        <v>27</v>
      </c>
      <c r="G39" s="5">
        <v>80</v>
      </c>
      <c r="H39" s="5">
        <v>5.16</v>
      </c>
      <c r="I39" s="5">
        <v>100012</v>
      </c>
      <c r="J39" s="5" t="s">
        <v>2173</v>
      </c>
      <c r="K39" s="193">
        <v>62.89</v>
      </c>
      <c r="L39" s="193">
        <v>64.89</v>
      </c>
      <c r="M39" s="592" t="s">
        <v>373</v>
      </c>
      <c r="N39" s="246">
        <v>5</v>
      </c>
      <c r="O39" s="633">
        <v>1.8</v>
      </c>
      <c r="P39" s="597">
        <v>9</v>
      </c>
      <c r="Q39" s="11"/>
      <c r="R39" s="8">
        <v>53.89</v>
      </c>
      <c r="S39" s="8" t="s">
        <v>2165</v>
      </c>
      <c r="T39" s="594" t="s">
        <v>2165</v>
      </c>
    </row>
    <row r="40" spans="1:20" ht="38.25" x14ac:dyDescent="0.2">
      <c r="A40" s="630" t="s">
        <v>2158</v>
      </c>
      <c r="B40" s="44" t="s">
        <v>2233</v>
      </c>
      <c r="C40" s="3" t="s">
        <v>2234</v>
      </c>
      <c r="D40" s="5" t="s">
        <v>24</v>
      </c>
      <c r="E40" s="5">
        <v>25.8</v>
      </c>
      <c r="F40" s="5">
        <v>27</v>
      </c>
      <c r="G40" s="5">
        <v>80</v>
      </c>
      <c r="H40" s="5">
        <v>5.16</v>
      </c>
      <c r="I40" s="5">
        <v>100012</v>
      </c>
      <c r="J40" s="5" t="s">
        <v>2173</v>
      </c>
      <c r="K40" s="193">
        <v>64.58</v>
      </c>
      <c r="L40" s="193">
        <v>66.58</v>
      </c>
      <c r="M40" s="592" t="s">
        <v>373</v>
      </c>
      <c r="N40" s="246">
        <v>5</v>
      </c>
      <c r="O40" s="633">
        <v>1.8</v>
      </c>
      <c r="P40" s="597">
        <v>9</v>
      </c>
      <c r="Q40" s="11"/>
      <c r="R40" s="8">
        <v>55.58</v>
      </c>
      <c r="S40" s="8" t="s">
        <v>2165</v>
      </c>
      <c r="T40" s="594"/>
    </row>
    <row r="41" spans="1:20" x14ac:dyDescent="0.2">
      <c r="A41" s="638"/>
      <c r="B41" s="602"/>
      <c r="C41" s="603"/>
      <c r="D41" s="599"/>
      <c r="E41" s="599"/>
      <c r="F41" s="599"/>
      <c r="G41" s="599"/>
      <c r="H41" s="599"/>
      <c r="I41" s="599"/>
      <c r="J41" s="599"/>
      <c r="K41" s="604"/>
      <c r="L41" s="604"/>
      <c r="M41" s="605"/>
      <c r="N41" s="639"/>
      <c r="O41" s="640"/>
      <c r="P41" s="606"/>
      <c r="Q41" s="599"/>
      <c r="R41" s="607"/>
      <c r="S41" s="607"/>
      <c r="T41" s="608"/>
    </row>
    <row r="42" spans="1:20" ht="38.25" x14ac:dyDescent="0.2">
      <c r="A42" s="630" t="s">
        <v>2158</v>
      </c>
      <c r="B42" s="3" t="s">
        <v>2235</v>
      </c>
      <c r="C42" s="3" t="s">
        <v>2236</v>
      </c>
      <c r="D42" s="5" t="s">
        <v>24</v>
      </c>
      <c r="E42" s="5">
        <v>18</v>
      </c>
      <c r="F42" s="5">
        <v>19.5</v>
      </c>
      <c r="G42" s="5">
        <v>60</v>
      </c>
      <c r="H42" s="5">
        <v>4.8</v>
      </c>
      <c r="I42" s="5">
        <v>100021</v>
      </c>
      <c r="J42" s="5" t="s">
        <v>2188</v>
      </c>
      <c r="K42" s="193">
        <v>51.41</v>
      </c>
      <c r="L42" s="193">
        <v>53.41</v>
      </c>
      <c r="M42" s="592" t="s">
        <v>373</v>
      </c>
      <c r="N42" s="246">
        <v>2.81</v>
      </c>
      <c r="O42" s="632">
        <v>1.85</v>
      </c>
      <c r="P42" s="597">
        <v>5.2</v>
      </c>
      <c r="Q42" s="11"/>
      <c r="R42" s="8">
        <v>46.21</v>
      </c>
      <c r="S42" s="8" t="s">
        <v>2165</v>
      </c>
      <c r="T42" s="594" t="s">
        <v>2165</v>
      </c>
    </row>
    <row r="43" spans="1:20" ht="38.25" x14ac:dyDescent="0.2">
      <c r="A43" s="630" t="s">
        <v>2158</v>
      </c>
      <c r="B43" s="3" t="s">
        <v>2237</v>
      </c>
      <c r="C43" s="3" t="s">
        <v>2238</v>
      </c>
      <c r="D43" s="5" t="s">
        <v>24</v>
      </c>
      <c r="E43" s="5">
        <v>20.63</v>
      </c>
      <c r="F43" s="5">
        <v>22</v>
      </c>
      <c r="G43" s="5">
        <v>60</v>
      </c>
      <c r="H43" s="5">
        <v>5.5</v>
      </c>
      <c r="I43" s="5">
        <v>100012</v>
      </c>
      <c r="J43" s="5" t="s">
        <v>2188</v>
      </c>
      <c r="K43" s="193">
        <v>49.68</v>
      </c>
      <c r="L43" s="193">
        <v>51.68</v>
      </c>
      <c r="M43" s="592" t="s">
        <v>373</v>
      </c>
      <c r="N43" s="246">
        <v>1.88</v>
      </c>
      <c r="O43" s="632">
        <v>1.85</v>
      </c>
      <c r="P43" s="597">
        <v>3.47</v>
      </c>
      <c r="Q43" s="11"/>
      <c r="R43" s="8">
        <v>46.21</v>
      </c>
      <c r="S43" s="8" t="s">
        <v>2165</v>
      </c>
      <c r="T43" s="594"/>
    </row>
    <row r="44" spans="1:20" ht="38.25" x14ac:dyDescent="0.2">
      <c r="A44" s="630" t="s">
        <v>2158</v>
      </c>
      <c r="B44" s="44" t="s">
        <v>2239</v>
      </c>
      <c r="C44" s="3" t="s">
        <v>2240</v>
      </c>
      <c r="D44" s="5" t="s">
        <v>24</v>
      </c>
      <c r="E44" s="5">
        <v>16.5</v>
      </c>
      <c r="F44" s="5">
        <v>18</v>
      </c>
      <c r="G44" s="5">
        <v>60</v>
      </c>
      <c r="H44" s="5">
        <v>4.4000000000000004</v>
      </c>
      <c r="I44" s="5">
        <v>100018</v>
      </c>
      <c r="J44" s="5" t="s">
        <v>2241</v>
      </c>
      <c r="K44" s="193">
        <v>54.79</v>
      </c>
      <c r="L44" s="193">
        <v>57.41</v>
      </c>
      <c r="M44" s="592" t="s">
        <v>373</v>
      </c>
      <c r="N44" s="246">
        <v>3.75</v>
      </c>
      <c r="O44" s="633">
        <v>1.8</v>
      </c>
      <c r="P44" s="597">
        <v>6.75</v>
      </c>
      <c r="Q44" s="11"/>
      <c r="R44" s="8">
        <v>48.04</v>
      </c>
      <c r="S44" s="8" t="s">
        <v>2165</v>
      </c>
      <c r="T44" s="594" t="s">
        <v>2165</v>
      </c>
    </row>
    <row r="45" spans="1:20" ht="25.5" x14ac:dyDescent="0.2">
      <c r="A45" s="630"/>
      <c r="B45" s="44" t="s">
        <v>2242</v>
      </c>
      <c r="C45" s="3"/>
      <c r="D45" s="5"/>
      <c r="E45" s="5"/>
      <c r="F45" s="5"/>
      <c r="G45" s="5"/>
      <c r="H45" s="5"/>
      <c r="I45" s="5">
        <v>100121</v>
      </c>
      <c r="J45" s="5" t="s">
        <v>2243</v>
      </c>
      <c r="K45" s="193">
        <v>54.79</v>
      </c>
      <c r="L45" s="193">
        <v>57.41</v>
      </c>
      <c r="M45" s="592" t="s">
        <v>373</v>
      </c>
      <c r="N45" s="246">
        <v>5.63</v>
      </c>
      <c r="O45" s="633">
        <v>2.0299999999999998</v>
      </c>
      <c r="P45" s="597">
        <v>11.43</v>
      </c>
      <c r="Q45" s="11"/>
      <c r="R45" s="8">
        <v>43.33</v>
      </c>
      <c r="S45" s="609" t="s">
        <v>2244</v>
      </c>
      <c r="T45" s="594"/>
    </row>
    <row r="46" spans="1:20" ht="38.25" x14ac:dyDescent="0.2">
      <c r="A46" s="630" t="s">
        <v>2158</v>
      </c>
      <c r="B46" s="44" t="s">
        <v>2245</v>
      </c>
      <c r="C46" s="3" t="s">
        <v>2246</v>
      </c>
      <c r="D46" s="5" t="s">
        <v>24</v>
      </c>
      <c r="E46" s="5">
        <v>15</v>
      </c>
      <c r="F46" s="5">
        <v>16</v>
      </c>
      <c r="G46" s="5">
        <v>60</v>
      </c>
      <c r="H46" s="5">
        <v>4</v>
      </c>
      <c r="I46" s="5">
        <v>100018</v>
      </c>
      <c r="J46" s="5" t="s">
        <v>2241</v>
      </c>
      <c r="K46" s="193">
        <v>54.79</v>
      </c>
      <c r="L46" s="193">
        <v>56.79</v>
      </c>
      <c r="M46" s="592" t="s">
        <v>373</v>
      </c>
      <c r="N46" s="246">
        <v>3.75</v>
      </c>
      <c r="O46" s="633">
        <v>1.8</v>
      </c>
      <c r="P46" s="597">
        <v>6.75</v>
      </c>
      <c r="Q46" s="11"/>
      <c r="R46" s="8">
        <v>48.04</v>
      </c>
      <c r="S46" s="8" t="s">
        <v>2165</v>
      </c>
      <c r="T46" s="594" t="s">
        <v>2165</v>
      </c>
    </row>
    <row r="47" spans="1:20" ht="25.5" x14ac:dyDescent="0.2">
      <c r="A47" s="630"/>
      <c r="B47" s="44" t="s">
        <v>2247</v>
      </c>
      <c r="C47" s="3"/>
      <c r="D47" s="5"/>
      <c r="E47" s="5"/>
      <c r="F47" s="5"/>
      <c r="G47" s="5"/>
      <c r="H47" s="5"/>
      <c r="I47" s="5">
        <v>100126</v>
      </c>
      <c r="J47" s="5" t="s">
        <v>2248</v>
      </c>
      <c r="K47" s="193">
        <v>54.79</v>
      </c>
      <c r="L47" s="193">
        <v>56.79</v>
      </c>
      <c r="M47" s="592" t="s">
        <v>373</v>
      </c>
      <c r="N47" s="246">
        <v>5.63</v>
      </c>
      <c r="O47" s="633">
        <v>2.5</v>
      </c>
      <c r="P47" s="597">
        <v>14.08</v>
      </c>
      <c r="Q47" s="11"/>
      <c r="R47" s="8">
        <v>40.71</v>
      </c>
      <c r="S47" s="609" t="s">
        <v>2249</v>
      </c>
      <c r="T47" s="594"/>
    </row>
    <row r="48" spans="1:20" ht="38.25" x14ac:dyDescent="0.2">
      <c r="A48" s="630" t="s">
        <v>2158</v>
      </c>
      <c r="B48" s="321" t="s">
        <v>2250</v>
      </c>
      <c r="C48" s="3" t="s">
        <v>2251</v>
      </c>
      <c r="D48" s="5" t="s">
        <v>24</v>
      </c>
      <c r="E48" s="5">
        <v>15</v>
      </c>
      <c r="F48" s="5">
        <v>16</v>
      </c>
      <c r="G48" s="5">
        <v>60</v>
      </c>
      <c r="H48" s="5">
        <v>4</v>
      </c>
      <c r="I48" s="5">
        <v>100018</v>
      </c>
      <c r="J48" s="5" t="s">
        <v>2241</v>
      </c>
      <c r="K48" s="193">
        <v>54.79</v>
      </c>
      <c r="L48" s="193">
        <v>56.79</v>
      </c>
      <c r="M48" s="592" t="s">
        <v>373</v>
      </c>
      <c r="N48" s="246">
        <v>3.75</v>
      </c>
      <c r="O48" s="633">
        <v>1.8</v>
      </c>
      <c r="P48" s="597">
        <v>6.75</v>
      </c>
      <c r="Q48" s="11"/>
      <c r="R48" s="8">
        <v>48.04</v>
      </c>
      <c r="S48" s="8" t="s">
        <v>2165</v>
      </c>
      <c r="T48" s="594"/>
    </row>
    <row r="49" spans="1:22" ht="38.25" x14ac:dyDescent="0.2">
      <c r="A49" s="630" t="s">
        <v>2158</v>
      </c>
      <c r="B49" s="44" t="s">
        <v>2252</v>
      </c>
      <c r="C49" s="3" t="s">
        <v>2253</v>
      </c>
      <c r="D49" s="5" t="s">
        <v>24</v>
      </c>
      <c r="E49" s="5">
        <v>17.25</v>
      </c>
      <c r="F49" s="5">
        <v>18.5</v>
      </c>
      <c r="G49" s="5">
        <v>60</v>
      </c>
      <c r="H49" s="5">
        <v>4.5999999999999996</v>
      </c>
      <c r="I49" s="5">
        <v>100018</v>
      </c>
      <c r="J49" s="5" t="s">
        <v>2241</v>
      </c>
      <c r="K49" s="193">
        <v>62.4</v>
      </c>
      <c r="L49" s="193">
        <v>64.400000000000006</v>
      </c>
      <c r="M49" s="592" t="s">
        <v>373</v>
      </c>
      <c r="N49" s="246">
        <v>3.75</v>
      </c>
      <c r="O49" s="633">
        <v>1.8</v>
      </c>
      <c r="P49" s="597">
        <v>6.75</v>
      </c>
      <c r="Q49" s="11"/>
      <c r="R49" s="8">
        <v>55.65</v>
      </c>
      <c r="S49" s="8" t="s">
        <v>2165</v>
      </c>
      <c r="T49" s="594" t="s">
        <v>2165</v>
      </c>
    </row>
    <row r="50" spans="1:22" ht="25.5" x14ac:dyDescent="0.2">
      <c r="A50" s="630"/>
      <c r="B50" s="44" t="s">
        <v>2242</v>
      </c>
      <c r="C50" s="3"/>
      <c r="D50" s="5"/>
      <c r="E50" s="5"/>
      <c r="F50" s="5"/>
      <c r="G50" s="5"/>
      <c r="H50" s="5"/>
      <c r="I50" s="5">
        <v>100121</v>
      </c>
      <c r="J50" s="5" t="s">
        <v>2243</v>
      </c>
      <c r="K50" s="193">
        <v>62.4</v>
      </c>
      <c r="L50" s="193">
        <v>64.400000000000006</v>
      </c>
      <c r="M50" s="592" t="s">
        <v>373</v>
      </c>
      <c r="N50" s="246">
        <v>5.63</v>
      </c>
      <c r="O50" s="633">
        <v>2.0299999999999998</v>
      </c>
      <c r="P50" s="597">
        <v>11.43</v>
      </c>
      <c r="Q50" s="11"/>
      <c r="R50" s="8">
        <v>50.97</v>
      </c>
      <c r="S50" s="609" t="s">
        <v>2254</v>
      </c>
      <c r="T50" s="594"/>
    </row>
    <row r="51" spans="1:22" ht="38.25" x14ac:dyDescent="0.2">
      <c r="A51" s="630" t="s">
        <v>2158</v>
      </c>
      <c r="B51" s="44" t="s">
        <v>2255</v>
      </c>
      <c r="C51" s="3" t="s">
        <v>2256</v>
      </c>
      <c r="D51" s="5" t="s">
        <v>24</v>
      </c>
      <c r="E51" s="5">
        <v>16.5</v>
      </c>
      <c r="F51" s="5">
        <v>18</v>
      </c>
      <c r="G51" s="5">
        <v>60</v>
      </c>
      <c r="H51" s="5">
        <v>4.4000000000000004</v>
      </c>
      <c r="I51" s="5">
        <v>100018</v>
      </c>
      <c r="J51" s="5" t="s">
        <v>2241</v>
      </c>
      <c r="K51" s="193">
        <v>62.4</v>
      </c>
      <c r="L51" s="193">
        <v>64.400000000000006</v>
      </c>
      <c r="M51" s="592" t="s">
        <v>373</v>
      </c>
      <c r="N51" s="246">
        <v>3.75</v>
      </c>
      <c r="O51" s="633">
        <v>1.8</v>
      </c>
      <c r="P51" s="597">
        <v>6.75</v>
      </c>
      <c r="Q51" s="11"/>
      <c r="R51" s="8">
        <v>55.65</v>
      </c>
      <c r="S51" s="8" t="s">
        <v>2165</v>
      </c>
      <c r="T51" s="594"/>
    </row>
    <row r="52" spans="1:22" ht="25.5" x14ac:dyDescent="0.2">
      <c r="A52" s="630"/>
      <c r="B52" s="44" t="s">
        <v>2247</v>
      </c>
      <c r="C52" s="3"/>
      <c r="D52" s="5"/>
      <c r="E52" s="5"/>
      <c r="F52" s="5"/>
      <c r="G52" s="5"/>
      <c r="H52" s="5"/>
      <c r="I52" s="5">
        <v>100126</v>
      </c>
      <c r="J52" s="5" t="s">
        <v>2248</v>
      </c>
      <c r="K52" s="193">
        <v>62.4</v>
      </c>
      <c r="L52" s="193">
        <v>64.400000000000006</v>
      </c>
      <c r="M52" s="592" t="s">
        <v>373</v>
      </c>
      <c r="N52" s="246">
        <v>5.63</v>
      </c>
      <c r="O52" s="633">
        <v>2.5</v>
      </c>
      <c r="P52" s="597">
        <v>14.08</v>
      </c>
      <c r="Q52" s="11"/>
      <c r="R52" s="8">
        <v>48.32</v>
      </c>
      <c r="S52" s="609" t="s">
        <v>2257</v>
      </c>
      <c r="T52" s="594"/>
    </row>
    <row r="53" spans="1:22" ht="38.25" x14ac:dyDescent="0.2">
      <c r="A53" s="630" t="s">
        <v>2158</v>
      </c>
      <c r="B53" s="44" t="s">
        <v>2258</v>
      </c>
      <c r="C53" s="3" t="s">
        <v>2259</v>
      </c>
      <c r="D53" s="5" t="s">
        <v>24</v>
      </c>
      <c r="E53" s="5">
        <v>16.5</v>
      </c>
      <c r="F53" s="5">
        <v>18</v>
      </c>
      <c r="G53" s="5">
        <v>60</v>
      </c>
      <c r="H53" s="5">
        <v>4.4000000000000004</v>
      </c>
      <c r="I53" s="5">
        <v>100018</v>
      </c>
      <c r="J53" s="5" t="s">
        <v>2241</v>
      </c>
      <c r="K53" s="193">
        <v>54.79</v>
      </c>
      <c r="L53" s="193">
        <v>56.79</v>
      </c>
      <c r="M53" s="592" t="s">
        <v>373</v>
      </c>
      <c r="N53" s="246">
        <v>3.75</v>
      </c>
      <c r="O53" s="633">
        <v>1.8</v>
      </c>
      <c r="P53" s="597">
        <v>6.75</v>
      </c>
      <c r="Q53" s="11"/>
      <c r="R53" s="8">
        <v>48.04</v>
      </c>
      <c r="S53" s="8" t="s">
        <v>2165</v>
      </c>
      <c r="T53" s="594" t="s">
        <v>2165</v>
      </c>
    </row>
    <row r="54" spans="1:22" x14ac:dyDescent="0.2">
      <c r="A54" s="638"/>
      <c r="B54" s="602"/>
      <c r="C54" s="603"/>
      <c r="D54" s="599"/>
      <c r="E54" s="599"/>
      <c r="F54" s="599"/>
      <c r="G54" s="599"/>
      <c r="H54" s="599"/>
      <c r="I54" s="599"/>
      <c r="J54" s="599"/>
      <c r="K54" s="604"/>
      <c r="L54" s="604"/>
      <c r="M54" s="605"/>
      <c r="N54" s="639"/>
      <c r="O54" s="640"/>
      <c r="P54" s="606"/>
      <c r="Q54" s="599"/>
      <c r="R54" s="607"/>
      <c r="S54" s="607"/>
      <c r="T54" s="608"/>
    </row>
    <row r="55" spans="1:22" ht="38.25" x14ac:dyDescent="0.2">
      <c r="A55" s="630" t="s">
        <v>2158</v>
      </c>
      <c r="B55" s="44" t="s">
        <v>3910</v>
      </c>
      <c r="C55" s="3" t="s">
        <v>2260</v>
      </c>
      <c r="D55" s="5" t="s">
        <v>24</v>
      </c>
      <c r="E55" s="5">
        <v>17.25</v>
      </c>
      <c r="F55" s="5">
        <v>18</v>
      </c>
      <c r="G55" s="5">
        <v>60</v>
      </c>
      <c r="H55" s="5">
        <v>4.5999999999999996</v>
      </c>
      <c r="I55" s="5">
        <v>100018</v>
      </c>
      <c r="J55" s="5" t="s">
        <v>2241</v>
      </c>
      <c r="K55" s="193">
        <v>60</v>
      </c>
      <c r="L55" s="193">
        <v>62</v>
      </c>
      <c r="M55" s="592" t="s">
        <v>373</v>
      </c>
      <c r="N55" s="246">
        <v>3.75</v>
      </c>
      <c r="O55" s="633">
        <v>1.8</v>
      </c>
      <c r="P55" s="597">
        <v>6.75</v>
      </c>
      <c r="Q55" s="11"/>
      <c r="R55" s="8">
        <v>53.25</v>
      </c>
      <c r="S55" s="8" t="s">
        <v>2165</v>
      </c>
      <c r="T55" s="594"/>
    </row>
    <row r="56" spans="1:22" ht="25.5" x14ac:dyDescent="0.2">
      <c r="A56" s="630"/>
      <c r="B56" s="44" t="s">
        <v>2242</v>
      </c>
      <c r="C56" s="3"/>
      <c r="D56" s="5"/>
      <c r="E56" s="5"/>
      <c r="F56" s="5"/>
      <c r="G56" s="5"/>
      <c r="H56" s="5"/>
      <c r="I56" s="5">
        <v>100121</v>
      </c>
      <c r="J56" s="5" t="s">
        <v>2243</v>
      </c>
      <c r="K56" s="193">
        <v>60</v>
      </c>
      <c r="L56" s="193">
        <v>62</v>
      </c>
      <c r="M56" s="592" t="s">
        <v>373</v>
      </c>
      <c r="N56" s="246">
        <v>5.63</v>
      </c>
      <c r="O56" s="633">
        <v>2.0299999999999998</v>
      </c>
      <c r="P56" s="597">
        <v>11.43</v>
      </c>
      <c r="Q56" s="11"/>
      <c r="R56" s="8">
        <v>40.57</v>
      </c>
      <c r="S56" s="609" t="s">
        <v>2261</v>
      </c>
      <c r="T56" s="594"/>
    </row>
    <row r="57" spans="1:22" ht="38.25" x14ac:dyDescent="0.2">
      <c r="A57" s="630" t="s">
        <v>2158</v>
      </c>
      <c r="B57" s="44" t="s">
        <v>3911</v>
      </c>
      <c r="C57" s="3" t="s">
        <v>2262</v>
      </c>
      <c r="D57" s="5" t="s">
        <v>24</v>
      </c>
      <c r="E57" s="5">
        <v>17.25</v>
      </c>
      <c r="F57" s="5">
        <v>18</v>
      </c>
      <c r="G57" s="5">
        <v>60</v>
      </c>
      <c r="H57" s="5">
        <v>4.5999999999999996</v>
      </c>
      <c r="I57" s="5">
        <v>100018</v>
      </c>
      <c r="J57" s="5" t="s">
        <v>2241</v>
      </c>
      <c r="K57" s="193">
        <v>60</v>
      </c>
      <c r="L57" s="193">
        <v>62</v>
      </c>
      <c r="M57" s="592" t="s">
        <v>373</v>
      </c>
      <c r="N57" s="246">
        <v>3.75</v>
      </c>
      <c r="O57" s="633">
        <v>1.8</v>
      </c>
      <c r="P57" s="597">
        <v>6.75</v>
      </c>
      <c r="Q57" s="11"/>
      <c r="R57" s="8">
        <v>53.25</v>
      </c>
      <c r="S57" s="8" t="s">
        <v>2165</v>
      </c>
      <c r="T57" s="594" t="s">
        <v>2165</v>
      </c>
    </row>
    <row r="58" spans="1:22" ht="25.5" x14ac:dyDescent="0.2">
      <c r="A58" s="630"/>
      <c r="B58" s="44" t="s">
        <v>2247</v>
      </c>
      <c r="C58" s="3"/>
      <c r="D58" s="5"/>
      <c r="E58" s="5"/>
      <c r="F58" s="5"/>
      <c r="G58" s="5"/>
      <c r="H58" s="5"/>
      <c r="I58" s="5">
        <v>100126</v>
      </c>
      <c r="J58" s="5" t="s">
        <v>2248</v>
      </c>
      <c r="K58" s="193">
        <v>60</v>
      </c>
      <c r="L58" s="193">
        <v>62</v>
      </c>
      <c r="M58" s="592" t="s">
        <v>373</v>
      </c>
      <c r="N58" s="246">
        <v>5.63</v>
      </c>
      <c r="O58" s="633">
        <v>2.5</v>
      </c>
      <c r="P58" s="597">
        <v>14.18</v>
      </c>
      <c r="Q58" s="11"/>
      <c r="R58" s="8">
        <v>45.82</v>
      </c>
      <c r="S58" s="609" t="s">
        <v>2263</v>
      </c>
      <c r="T58" s="594"/>
    </row>
    <row r="59" spans="1:22" ht="38.25" x14ac:dyDescent="0.2">
      <c r="A59" s="630" t="s">
        <v>2158</v>
      </c>
      <c r="B59" s="44" t="s">
        <v>3912</v>
      </c>
      <c r="C59" s="3" t="s">
        <v>2264</v>
      </c>
      <c r="D59" s="5" t="s">
        <v>24</v>
      </c>
      <c r="E59" s="5">
        <v>16.88</v>
      </c>
      <c r="F59" s="5">
        <v>17.5</v>
      </c>
      <c r="G59" s="5">
        <v>60</v>
      </c>
      <c r="H59" s="5">
        <v>4.5</v>
      </c>
      <c r="I59" s="5">
        <v>100018</v>
      </c>
      <c r="J59" s="5" t="s">
        <v>2241</v>
      </c>
      <c r="K59" s="193">
        <v>60</v>
      </c>
      <c r="L59" s="193">
        <v>62</v>
      </c>
      <c r="M59" s="592" t="s">
        <v>373</v>
      </c>
      <c r="N59" s="246">
        <v>3.75</v>
      </c>
      <c r="O59" s="633">
        <v>1.8</v>
      </c>
      <c r="P59" s="597">
        <v>6.75</v>
      </c>
      <c r="Q59" s="11"/>
      <c r="R59" s="8">
        <v>53.25</v>
      </c>
      <c r="S59" s="8" t="s">
        <v>2165</v>
      </c>
      <c r="T59" s="594"/>
    </row>
    <row r="60" spans="1:22" ht="25.5" x14ac:dyDescent="0.2">
      <c r="A60" s="630"/>
      <c r="B60" s="44" t="s">
        <v>2242</v>
      </c>
      <c r="C60" s="3"/>
      <c r="D60" s="5"/>
      <c r="E60" s="5"/>
      <c r="F60" s="5"/>
      <c r="G60" s="5"/>
      <c r="H60" s="5"/>
      <c r="I60" s="5">
        <v>100121</v>
      </c>
      <c r="J60" s="5" t="s">
        <v>2243</v>
      </c>
      <c r="K60" s="193">
        <v>60</v>
      </c>
      <c r="L60" s="193">
        <v>62</v>
      </c>
      <c r="M60" s="592" t="s">
        <v>373</v>
      </c>
      <c r="N60" s="246">
        <v>5.63</v>
      </c>
      <c r="O60" s="633">
        <v>2.0299999999999998</v>
      </c>
      <c r="P60" s="597">
        <v>11.43</v>
      </c>
      <c r="Q60" s="11"/>
      <c r="R60" s="8">
        <v>48.57</v>
      </c>
      <c r="S60" s="609" t="s">
        <v>2265</v>
      </c>
      <c r="T60" s="594"/>
      <c r="V60" s="494"/>
    </row>
    <row r="61" spans="1:22" ht="38.25" x14ac:dyDescent="0.2">
      <c r="A61" s="630" t="s">
        <v>2158</v>
      </c>
      <c r="B61" s="44" t="s">
        <v>3913</v>
      </c>
      <c r="C61" s="3" t="s">
        <v>2266</v>
      </c>
      <c r="D61" s="5" t="s">
        <v>24</v>
      </c>
      <c r="E61" s="5">
        <v>16.88</v>
      </c>
      <c r="F61" s="5">
        <v>17.5</v>
      </c>
      <c r="G61" s="5">
        <v>60</v>
      </c>
      <c r="H61" s="5">
        <v>4.5</v>
      </c>
      <c r="I61" s="5">
        <v>100018</v>
      </c>
      <c r="J61" s="5" t="s">
        <v>2241</v>
      </c>
      <c r="K61" s="193">
        <v>60</v>
      </c>
      <c r="L61" s="193">
        <v>62</v>
      </c>
      <c r="M61" s="592" t="s">
        <v>373</v>
      </c>
      <c r="N61" s="246">
        <v>3.75</v>
      </c>
      <c r="O61" s="633">
        <v>1.8</v>
      </c>
      <c r="P61" s="597">
        <v>6.75</v>
      </c>
      <c r="Q61" s="11"/>
      <c r="R61" s="8">
        <v>53.25</v>
      </c>
      <c r="S61" s="8" t="s">
        <v>2165</v>
      </c>
      <c r="T61" s="594" t="s">
        <v>2165</v>
      </c>
    </row>
    <row r="62" spans="1:22" ht="38.25" x14ac:dyDescent="0.2">
      <c r="A62" s="630" t="s">
        <v>2158</v>
      </c>
      <c r="B62" s="44" t="s">
        <v>3914</v>
      </c>
      <c r="C62" s="3" t="s">
        <v>2267</v>
      </c>
      <c r="D62" s="5" t="s">
        <v>24</v>
      </c>
      <c r="E62" s="5">
        <v>16.88</v>
      </c>
      <c r="F62" s="5">
        <v>17.5</v>
      </c>
      <c r="G62" s="5">
        <v>60</v>
      </c>
      <c r="H62" s="5">
        <v>4.5999999999999996</v>
      </c>
      <c r="I62" s="5">
        <v>100018</v>
      </c>
      <c r="J62" s="5" t="s">
        <v>2241</v>
      </c>
      <c r="K62" s="193">
        <v>60</v>
      </c>
      <c r="L62" s="193">
        <v>62</v>
      </c>
      <c r="M62" s="592" t="s">
        <v>373</v>
      </c>
      <c r="N62" s="246">
        <v>3.75</v>
      </c>
      <c r="O62" s="633">
        <v>1.8</v>
      </c>
      <c r="P62" s="597">
        <v>6.75</v>
      </c>
      <c r="Q62" s="11"/>
      <c r="R62" s="8">
        <v>53.25</v>
      </c>
      <c r="S62" s="8" t="s">
        <v>2165</v>
      </c>
      <c r="T62" s="594"/>
    </row>
    <row r="63" spans="1:22" ht="25.5" x14ac:dyDescent="0.2">
      <c r="A63" s="630"/>
      <c r="B63" s="44" t="s">
        <v>2247</v>
      </c>
      <c r="C63" s="3"/>
      <c r="D63" s="5"/>
      <c r="E63" s="5"/>
      <c r="F63" s="5"/>
      <c r="G63" s="5"/>
      <c r="H63" s="5"/>
      <c r="I63" s="5">
        <v>100126</v>
      </c>
      <c r="J63" s="5" t="s">
        <v>2248</v>
      </c>
      <c r="K63" s="193">
        <v>60</v>
      </c>
      <c r="L63" s="193">
        <v>62</v>
      </c>
      <c r="M63" s="592" t="s">
        <v>373</v>
      </c>
      <c r="N63" s="246">
        <v>5.63</v>
      </c>
      <c r="O63" s="633">
        <v>2.5</v>
      </c>
      <c r="P63" s="597">
        <v>14.18</v>
      </c>
      <c r="Q63" s="11"/>
      <c r="R63" s="8">
        <v>45.82</v>
      </c>
      <c r="S63" s="609" t="s">
        <v>2263</v>
      </c>
      <c r="T63" s="594"/>
    </row>
    <row r="64" spans="1:22" ht="51" x14ac:dyDescent="0.2">
      <c r="A64" s="630" t="s">
        <v>2158</v>
      </c>
      <c r="B64" s="44" t="s">
        <v>3915</v>
      </c>
      <c r="C64" s="3" t="s">
        <v>2268</v>
      </c>
      <c r="D64" s="5" t="s">
        <v>24</v>
      </c>
      <c r="E64" s="5">
        <v>15</v>
      </c>
      <c r="F64" s="5">
        <v>17.5</v>
      </c>
      <c r="G64" s="5">
        <v>60</v>
      </c>
      <c r="H64" s="5">
        <v>4</v>
      </c>
      <c r="I64" s="5">
        <v>100018</v>
      </c>
      <c r="J64" s="5" t="s">
        <v>2241</v>
      </c>
      <c r="K64" s="193">
        <v>60</v>
      </c>
      <c r="L64" s="193">
        <v>62</v>
      </c>
      <c r="M64" s="592" t="s">
        <v>373</v>
      </c>
      <c r="N64" s="246">
        <v>7.5</v>
      </c>
      <c r="O64" s="633">
        <v>1.8</v>
      </c>
      <c r="P64" s="597">
        <v>13.5</v>
      </c>
      <c r="Q64" s="11"/>
      <c r="R64" s="8">
        <v>53.25</v>
      </c>
      <c r="S64" s="8" t="s">
        <v>2165</v>
      </c>
      <c r="T64" s="594" t="s">
        <v>2165</v>
      </c>
    </row>
    <row r="65" spans="1:20" x14ac:dyDescent="0.2">
      <c r="A65" s="638"/>
      <c r="B65" s="602"/>
      <c r="C65" s="603"/>
      <c r="D65" s="599"/>
      <c r="E65" s="599"/>
      <c r="F65" s="599"/>
      <c r="G65" s="599"/>
      <c r="H65" s="599"/>
      <c r="I65" s="599"/>
      <c r="J65" s="599"/>
      <c r="K65" s="604"/>
      <c r="L65" s="604"/>
      <c r="M65" s="605"/>
      <c r="N65" s="639"/>
      <c r="O65" s="640"/>
      <c r="P65" s="606"/>
      <c r="Q65" s="599"/>
      <c r="R65" s="607"/>
      <c r="S65" s="607"/>
      <c r="T65" s="608"/>
    </row>
    <row r="66" spans="1:20" ht="38.25" x14ac:dyDescent="0.2">
      <c r="A66" s="630" t="s">
        <v>2158</v>
      </c>
      <c r="B66" s="44" t="s">
        <v>3916</v>
      </c>
      <c r="C66" s="3" t="s">
        <v>2269</v>
      </c>
      <c r="D66" s="5" t="s">
        <v>24</v>
      </c>
      <c r="E66" s="5">
        <v>11.11</v>
      </c>
      <c r="F66" s="5">
        <v>13</v>
      </c>
      <c r="G66" s="5">
        <v>20</v>
      </c>
      <c r="H66" s="5">
        <v>8.89</v>
      </c>
      <c r="I66" s="321" t="s">
        <v>2161</v>
      </c>
      <c r="J66" s="321" t="s">
        <v>2270</v>
      </c>
      <c r="K66" s="596">
        <v>33.130000000000003</v>
      </c>
      <c r="L66" s="596">
        <v>35.130000000000003</v>
      </c>
      <c r="M66" s="5" t="s">
        <v>373</v>
      </c>
      <c r="N66" s="631" t="s">
        <v>2271</v>
      </c>
      <c r="O66" s="632" t="s">
        <v>2164</v>
      </c>
      <c r="P66" s="597">
        <v>1.7</v>
      </c>
      <c r="Q66" s="11"/>
      <c r="R66" s="8">
        <v>31.43</v>
      </c>
      <c r="S66" s="8" t="s">
        <v>2165</v>
      </c>
      <c r="T66" s="594"/>
    </row>
    <row r="67" spans="1:20" ht="38.25" x14ac:dyDescent="0.2">
      <c r="A67" s="630" t="s">
        <v>2158</v>
      </c>
      <c r="B67" s="44" t="s">
        <v>3917</v>
      </c>
      <c r="C67" s="3" t="s">
        <v>2272</v>
      </c>
      <c r="D67" s="5" t="s">
        <v>24</v>
      </c>
      <c r="E67" s="5">
        <v>7.5</v>
      </c>
      <c r="F67" s="5">
        <v>9</v>
      </c>
      <c r="G67" s="5">
        <v>30</v>
      </c>
      <c r="H67" s="5">
        <v>4</v>
      </c>
      <c r="I67" s="321">
        <v>100018</v>
      </c>
      <c r="J67" s="5" t="s">
        <v>2241</v>
      </c>
      <c r="K67" s="193">
        <v>55.5</v>
      </c>
      <c r="L67" s="193">
        <v>57.5</v>
      </c>
      <c r="M67" s="5" t="s">
        <v>373</v>
      </c>
      <c r="N67" s="246">
        <v>0.94</v>
      </c>
      <c r="O67" s="633">
        <v>1.8</v>
      </c>
      <c r="P67" s="597">
        <v>1.69</v>
      </c>
      <c r="Q67" s="11"/>
      <c r="R67" s="8">
        <v>53.81</v>
      </c>
      <c r="S67" s="8" t="s">
        <v>2165</v>
      </c>
      <c r="T67" s="594"/>
    </row>
    <row r="68" spans="1:20" ht="38.25" x14ac:dyDescent="0.2">
      <c r="A68" s="630" t="s">
        <v>2158</v>
      </c>
      <c r="B68" s="44" t="s">
        <v>3918</v>
      </c>
      <c r="C68" s="3" t="s">
        <v>2273</v>
      </c>
      <c r="D68" s="5" t="s">
        <v>24</v>
      </c>
      <c r="E68" s="5">
        <v>7.5</v>
      </c>
      <c r="F68" s="5">
        <v>9</v>
      </c>
      <c r="G68" s="5">
        <v>30</v>
      </c>
      <c r="H68" s="5">
        <v>4</v>
      </c>
      <c r="I68" s="321">
        <v>100018</v>
      </c>
      <c r="J68" s="5" t="s">
        <v>2241</v>
      </c>
      <c r="K68" s="193">
        <v>55.5</v>
      </c>
      <c r="L68" s="193">
        <v>57.5</v>
      </c>
      <c r="M68" s="5" t="s">
        <v>373</v>
      </c>
      <c r="N68" s="246">
        <v>1.88</v>
      </c>
      <c r="O68" s="633">
        <v>1.8</v>
      </c>
      <c r="P68" s="597">
        <v>3.38</v>
      </c>
      <c r="Q68" s="11"/>
      <c r="R68" s="8">
        <v>52.12</v>
      </c>
      <c r="S68" s="8" t="s">
        <v>2165</v>
      </c>
      <c r="T68" s="594"/>
    </row>
    <row r="69" spans="1:20" ht="25.5" x14ac:dyDescent="0.2">
      <c r="A69" s="630"/>
      <c r="B69" s="44" t="s">
        <v>2247</v>
      </c>
      <c r="C69" s="3"/>
      <c r="D69" s="5"/>
      <c r="E69" s="5"/>
      <c r="F69" s="5"/>
      <c r="G69" s="5"/>
      <c r="H69" s="5"/>
      <c r="I69" s="321">
        <v>100126</v>
      </c>
      <c r="J69" s="5" t="s">
        <v>2248</v>
      </c>
      <c r="K69" s="193">
        <v>55.5</v>
      </c>
      <c r="L69" s="193">
        <v>57.5</v>
      </c>
      <c r="M69" s="5" t="s">
        <v>373</v>
      </c>
      <c r="N69" s="246">
        <v>2.82</v>
      </c>
      <c r="O69" s="633">
        <v>2.5</v>
      </c>
      <c r="P69" s="597">
        <v>7.05</v>
      </c>
      <c r="Q69" s="11"/>
      <c r="R69" s="8">
        <v>48.45</v>
      </c>
      <c r="S69" s="609" t="s">
        <v>2274</v>
      </c>
      <c r="T69" s="594"/>
    </row>
    <row r="70" spans="1:20" ht="38.25" x14ac:dyDescent="0.2">
      <c r="A70" s="630" t="s">
        <v>2158</v>
      </c>
      <c r="B70" s="44" t="s">
        <v>3919</v>
      </c>
      <c r="C70" s="3" t="s">
        <v>2275</v>
      </c>
      <c r="D70" s="5" t="s">
        <v>24</v>
      </c>
      <c r="E70" s="5">
        <v>8.6300000000000008</v>
      </c>
      <c r="F70" s="5">
        <v>10</v>
      </c>
      <c r="G70" s="5">
        <v>30</v>
      </c>
      <c r="H70" s="5">
        <v>4.5999999999999996</v>
      </c>
      <c r="I70" s="321">
        <v>100018</v>
      </c>
      <c r="J70" s="5" t="s">
        <v>2241</v>
      </c>
      <c r="K70" s="193">
        <v>55.5</v>
      </c>
      <c r="L70" s="193">
        <v>57.5</v>
      </c>
      <c r="M70" s="5" t="s">
        <v>373</v>
      </c>
      <c r="N70" s="246">
        <v>1.88</v>
      </c>
      <c r="O70" s="633">
        <v>1.8</v>
      </c>
      <c r="P70" s="597">
        <v>3.38</v>
      </c>
      <c r="Q70" s="11"/>
      <c r="R70" s="8">
        <v>52.12</v>
      </c>
      <c r="S70" s="8" t="s">
        <v>2165</v>
      </c>
      <c r="T70" s="594"/>
    </row>
    <row r="71" spans="1:20" ht="25.5" x14ac:dyDescent="0.2">
      <c r="A71" s="630"/>
      <c r="B71" s="44" t="s">
        <v>2242</v>
      </c>
      <c r="C71" s="3"/>
      <c r="D71" s="5"/>
      <c r="E71" s="5"/>
      <c r="F71" s="5"/>
      <c r="G71" s="5"/>
      <c r="H71" s="5"/>
      <c r="I71" s="321">
        <v>100121</v>
      </c>
      <c r="J71" s="5" t="s">
        <v>2243</v>
      </c>
      <c r="K71" s="193">
        <v>55.5</v>
      </c>
      <c r="L71" s="193">
        <v>57.5</v>
      </c>
      <c r="M71" s="5" t="s">
        <v>373</v>
      </c>
      <c r="N71" s="246">
        <v>2.82</v>
      </c>
      <c r="O71" s="633">
        <v>2.0299999999999998</v>
      </c>
      <c r="P71" s="597">
        <v>5.72</v>
      </c>
      <c r="Q71" s="11"/>
      <c r="R71" s="8">
        <v>49.78</v>
      </c>
      <c r="S71" s="609" t="s">
        <v>2276</v>
      </c>
      <c r="T71" s="594"/>
    </row>
    <row r="72" spans="1:20" ht="38.25" x14ac:dyDescent="0.2">
      <c r="A72" s="630" t="s">
        <v>2158</v>
      </c>
      <c r="B72" s="44" t="s">
        <v>3920</v>
      </c>
      <c r="C72" s="3" t="s">
        <v>2277</v>
      </c>
      <c r="D72" s="5" t="s">
        <v>24</v>
      </c>
      <c r="E72" s="5">
        <v>8.44</v>
      </c>
      <c r="F72" s="5">
        <v>10</v>
      </c>
      <c r="G72" s="5">
        <v>30</v>
      </c>
      <c r="H72" s="5">
        <v>4.5</v>
      </c>
      <c r="I72" s="321">
        <v>100018</v>
      </c>
      <c r="J72" s="5" t="s">
        <v>2241</v>
      </c>
      <c r="K72" s="193">
        <v>55.5</v>
      </c>
      <c r="L72" s="193">
        <v>57.5</v>
      </c>
      <c r="M72" s="5" t="s">
        <v>373</v>
      </c>
      <c r="N72" s="246">
        <v>1.88</v>
      </c>
      <c r="O72" s="633">
        <v>1.8</v>
      </c>
      <c r="P72" s="597">
        <v>3.38</v>
      </c>
      <c r="Q72" s="11"/>
      <c r="R72" s="8">
        <v>52.12</v>
      </c>
      <c r="S72" s="8" t="s">
        <v>2165</v>
      </c>
      <c r="T72" s="594"/>
    </row>
    <row r="73" spans="1:20" ht="38.25" x14ac:dyDescent="0.2">
      <c r="A73" s="630" t="s">
        <v>2158</v>
      </c>
      <c r="B73" s="44" t="s">
        <v>3921</v>
      </c>
      <c r="C73" s="3" t="s">
        <v>2278</v>
      </c>
      <c r="D73" s="5" t="s">
        <v>24</v>
      </c>
      <c r="E73" s="5">
        <v>7.5</v>
      </c>
      <c r="F73" s="5">
        <v>8</v>
      </c>
      <c r="G73" s="5">
        <v>30</v>
      </c>
      <c r="H73" s="5">
        <v>4</v>
      </c>
      <c r="I73" s="5">
        <v>100018</v>
      </c>
      <c r="J73" s="5" t="s">
        <v>2241</v>
      </c>
      <c r="K73" s="193">
        <v>55.5</v>
      </c>
      <c r="L73" s="193">
        <v>57.5</v>
      </c>
      <c r="M73" s="5" t="s">
        <v>373</v>
      </c>
      <c r="N73" s="246">
        <v>1.88</v>
      </c>
      <c r="O73" s="633">
        <v>1.8</v>
      </c>
      <c r="P73" s="597">
        <v>3.38</v>
      </c>
      <c r="Q73" s="11"/>
      <c r="R73" s="8">
        <v>52.12</v>
      </c>
      <c r="S73" s="8" t="s">
        <v>2165</v>
      </c>
      <c r="T73" s="594"/>
    </row>
    <row r="74" spans="1:20" ht="25.5" x14ac:dyDescent="0.2">
      <c r="A74" s="630"/>
      <c r="B74" s="44" t="s">
        <v>2242</v>
      </c>
      <c r="C74" s="3"/>
      <c r="D74" s="5"/>
      <c r="E74" s="5"/>
      <c r="F74" s="5"/>
      <c r="G74" s="5"/>
      <c r="H74" s="5"/>
      <c r="I74" s="5">
        <v>100121</v>
      </c>
      <c r="J74" s="5" t="s">
        <v>2243</v>
      </c>
      <c r="K74" s="193">
        <v>55.5</v>
      </c>
      <c r="L74" s="193">
        <v>57.5</v>
      </c>
      <c r="M74" s="5" t="s">
        <v>373</v>
      </c>
      <c r="N74" s="246">
        <v>2.82</v>
      </c>
      <c r="O74" s="633">
        <v>2.0299999999999998</v>
      </c>
      <c r="P74" s="597">
        <v>5.72</v>
      </c>
      <c r="Q74" s="11"/>
      <c r="R74" s="8">
        <v>49.78</v>
      </c>
      <c r="S74" s="609" t="s">
        <v>2276</v>
      </c>
      <c r="T74" s="594"/>
    </row>
    <row r="75" spans="1:20" ht="38.25" x14ac:dyDescent="0.2">
      <c r="A75" s="630" t="s">
        <v>2158</v>
      </c>
      <c r="B75" s="44" t="s">
        <v>3922</v>
      </c>
      <c r="C75" s="3" t="s">
        <v>2279</v>
      </c>
      <c r="D75" s="5" t="s">
        <v>24</v>
      </c>
      <c r="E75" s="5">
        <v>10.31</v>
      </c>
      <c r="F75" s="5">
        <v>11</v>
      </c>
      <c r="G75" s="5">
        <v>30</v>
      </c>
      <c r="H75" s="5">
        <v>5.5</v>
      </c>
      <c r="I75" s="5">
        <v>100021</v>
      </c>
      <c r="J75" s="5" t="s">
        <v>2188</v>
      </c>
      <c r="K75" s="193">
        <v>55.5</v>
      </c>
      <c r="L75" s="193">
        <v>57.5</v>
      </c>
      <c r="M75" s="5" t="s">
        <v>373</v>
      </c>
      <c r="N75" s="246">
        <v>1.88</v>
      </c>
      <c r="O75" s="633">
        <v>1.8</v>
      </c>
      <c r="P75" s="597">
        <v>3.38</v>
      </c>
      <c r="Q75" s="11"/>
      <c r="R75" s="8">
        <v>52.12</v>
      </c>
      <c r="S75" s="8" t="s">
        <v>2165</v>
      </c>
      <c r="T75" s="594"/>
    </row>
    <row r="76" spans="1:20" ht="38.25" x14ac:dyDescent="0.2">
      <c r="A76" s="630" t="s">
        <v>2158</v>
      </c>
      <c r="B76" s="44" t="s">
        <v>3923</v>
      </c>
      <c r="C76" s="3" t="s">
        <v>2280</v>
      </c>
      <c r="D76" s="5" t="s">
        <v>24</v>
      </c>
      <c r="E76" s="5">
        <v>9.4</v>
      </c>
      <c r="F76" s="5">
        <v>11</v>
      </c>
      <c r="G76" s="5">
        <v>30</v>
      </c>
      <c r="H76" s="5">
        <v>5.3</v>
      </c>
      <c r="I76" s="321" t="s">
        <v>2161</v>
      </c>
      <c r="J76" s="321" t="s">
        <v>2270</v>
      </c>
      <c r="K76" s="193">
        <v>55.5</v>
      </c>
      <c r="L76" s="193">
        <v>57.5</v>
      </c>
      <c r="M76" s="5" t="s">
        <v>373</v>
      </c>
      <c r="N76" s="631" t="s">
        <v>2163</v>
      </c>
      <c r="O76" s="632" t="s">
        <v>2164</v>
      </c>
      <c r="P76" s="597">
        <v>9.1300000000000008</v>
      </c>
      <c r="Q76" s="11"/>
      <c r="R76" s="8">
        <v>46.37</v>
      </c>
      <c r="S76" s="8" t="s">
        <v>2165</v>
      </c>
      <c r="T76" s="594"/>
    </row>
    <row r="77" spans="1:20" ht="38.25" x14ac:dyDescent="0.2">
      <c r="A77" s="630" t="s">
        <v>2158</v>
      </c>
      <c r="B77" s="44" t="s">
        <v>3924</v>
      </c>
      <c r="C77" s="3" t="s">
        <v>2281</v>
      </c>
      <c r="D77" s="5" t="s">
        <v>24</v>
      </c>
      <c r="E77" s="5">
        <v>13.41</v>
      </c>
      <c r="F77" s="5">
        <v>16</v>
      </c>
      <c r="G77" s="5">
        <v>30</v>
      </c>
      <c r="H77" s="5">
        <v>7.15</v>
      </c>
      <c r="I77" s="5">
        <v>100021</v>
      </c>
      <c r="J77" s="5" t="s">
        <v>2188</v>
      </c>
      <c r="K77" s="193">
        <v>55.5</v>
      </c>
      <c r="L77" s="193">
        <v>57.5</v>
      </c>
      <c r="M77" s="5" t="s">
        <v>373</v>
      </c>
      <c r="N77" s="246">
        <v>2.06</v>
      </c>
      <c r="O77" s="632">
        <v>1.85</v>
      </c>
      <c r="P77" s="597">
        <v>3.81</v>
      </c>
      <c r="Q77" s="11"/>
      <c r="R77" s="8">
        <v>51.69</v>
      </c>
      <c r="S77" s="8" t="s">
        <v>2165</v>
      </c>
      <c r="T77" s="594"/>
    </row>
    <row r="78" spans="1:20" ht="38.25" x14ac:dyDescent="0.2">
      <c r="A78" s="630" t="s">
        <v>2158</v>
      </c>
      <c r="B78" s="44" t="s">
        <v>3925</v>
      </c>
      <c r="C78" s="3" t="s">
        <v>2282</v>
      </c>
      <c r="D78" s="5" t="s">
        <v>24</v>
      </c>
      <c r="E78" s="5">
        <v>18.73</v>
      </c>
      <c r="F78" s="5">
        <v>21</v>
      </c>
      <c r="G78" s="5">
        <v>30</v>
      </c>
      <c r="H78" s="5">
        <v>8.56</v>
      </c>
      <c r="I78" s="5">
        <v>100021</v>
      </c>
      <c r="J78" s="5" t="s">
        <v>2188</v>
      </c>
      <c r="K78" s="193">
        <v>55.5</v>
      </c>
      <c r="L78" s="193">
        <v>57.5</v>
      </c>
      <c r="M78" s="5" t="s">
        <v>373</v>
      </c>
      <c r="N78" s="246">
        <v>2.73</v>
      </c>
      <c r="O78" s="632">
        <v>1.85</v>
      </c>
      <c r="P78" s="597">
        <v>5.05</v>
      </c>
      <c r="Q78" s="11"/>
      <c r="R78" s="8">
        <v>50.45</v>
      </c>
      <c r="S78" s="8" t="s">
        <v>2165</v>
      </c>
      <c r="T78" s="594"/>
    </row>
    <row r="79" spans="1:20" ht="38.25" x14ac:dyDescent="0.2">
      <c r="A79" s="630" t="s">
        <v>2158</v>
      </c>
      <c r="B79" s="44" t="s">
        <v>3926</v>
      </c>
      <c r="C79" s="3" t="s">
        <v>2283</v>
      </c>
      <c r="D79" s="5" t="s">
        <v>24</v>
      </c>
      <c r="E79" s="5">
        <v>10.31</v>
      </c>
      <c r="F79" s="5">
        <v>13</v>
      </c>
      <c r="G79" s="5">
        <v>30</v>
      </c>
      <c r="H79" s="5">
        <v>5.5</v>
      </c>
      <c r="I79" s="5">
        <v>100021</v>
      </c>
      <c r="J79" s="5" t="s">
        <v>2188</v>
      </c>
      <c r="K79" s="193">
        <v>55.5</v>
      </c>
      <c r="L79" s="193">
        <v>57.5</v>
      </c>
      <c r="M79" s="5" t="s">
        <v>373</v>
      </c>
      <c r="N79" s="246">
        <v>1.88</v>
      </c>
      <c r="O79" s="632">
        <v>1.85</v>
      </c>
      <c r="P79" s="597">
        <v>3.48</v>
      </c>
      <c r="Q79" s="11"/>
      <c r="R79" s="8">
        <v>52.02</v>
      </c>
      <c r="S79" s="8" t="s">
        <v>2165</v>
      </c>
      <c r="T79" s="594"/>
    </row>
    <row r="80" spans="1:20" x14ac:dyDescent="0.2">
      <c r="A80" s="638"/>
      <c r="B80" s="602"/>
      <c r="C80" s="603"/>
      <c r="D80" s="599"/>
      <c r="E80" s="599"/>
      <c r="F80" s="599"/>
      <c r="G80" s="599"/>
      <c r="H80" s="599"/>
      <c r="I80" s="599"/>
      <c r="J80" s="599"/>
      <c r="K80" s="604"/>
      <c r="L80" s="604"/>
      <c r="M80" s="599"/>
      <c r="N80" s="639"/>
      <c r="O80" s="641"/>
      <c r="P80" s="606"/>
      <c r="Q80" s="599"/>
      <c r="R80" s="607"/>
      <c r="S80" s="607"/>
      <c r="T80" s="608"/>
    </row>
    <row r="81" spans="1:20" s="494" customFormat="1" ht="38.25" x14ac:dyDescent="0.2">
      <c r="A81" s="642" t="s">
        <v>2158</v>
      </c>
      <c r="B81" s="610" t="s">
        <v>3927</v>
      </c>
      <c r="C81" s="611" t="s">
        <v>2284</v>
      </c>
      <c r="D81" s="612" t="s">
        <v>24</v>
      </c>
      <c r="E81" s="612">
        <v>18.75</v>
      </c>
      <c r="F81" s="612">
        <v>20</v>
      </c>
      <c r="G81" s="612">
        <v>120</v>
      </c>
      <c r="H81" s="612">
        <v>2.5</v>
      </c>
      <c r="I81" s="612">
        <v>100021</v>
      </c>
      <c r="J81" s="612" t="s">
        <v>2188</v>
      </c>
      <c r="K81" s="596">
        <v>61.8</v>
      </c>
      <c r="L81" s="596">
        <v>63.8</v>
      </c>
      <c r="M81" s="612" t="s">
        <v>373</v>
      </c>
      <c r="N81" s="643">
        <v>5.63</v>
      </c>
      <c r="O81" s="644">
        <v>1.85</v>
      </c>
      <c r="P81" s="613">
        <v>10.42</v>
      </c>
      <c r="Q81" s="599"/>
      <c r="R81" s="614">
        <v>51.38</v>
      </c>
      <c r="S81" s="614" t="s">
        <v>2165</v>
      </c>
      <c r="T81" s="615"/>
    </row>
    <row r="82" spans="1:20" s="494" customFormat="1" ht="51" x14ac:dyDescent="0.2">
      <c r="A82" s="642" t="s">
        <v>2158</v>
      </c>
      <c r="B82" s="610" t="s">
        <v>3928</v>
      </c>
      <c r="C82" s="611" t="s">
        <v>2285</v>
      </c>
      <c r="D82" s="612" t="s">
        <v>24</v>
      </c>
      <c r="E82" s="612">
        <v>18.75</v>
      </c>
      <c r="F82" s="612">
        <v>20</v>
      </c>
      <c r="G82" s="612">
        <v>120</v>
      </c>
      <c r="H82" s="612">
        <v>2.5</v>
      </c>
      <c r="I82" s="612">
        <v>100021</v>
      </c>
      <c r="J82" s="612" t="s">
        <v>2188</v>
      </c>
      <c r="K82" s="596">
        <v>60</v>
      </c>
      <c r="L82" s="596">
        <v>62</v>
      </c>
      <c r="M82" s="612" t="s">
        <v>373</v>
      </c>
      <c r="N82" s="643">
        <v>5.63</v>
      </c>
      <c r="O82" s="644">
        <v>1.85</v>
      </c>
      <c r="P82" s="613">
        <v>10.42</v>
      </c>
      <c r="Q82" s="599"/>
      <c r="R82" s="614">
        <v>49.58</v>
      </c>
      <c r="S82" s="614"/>
      <c r="T82" s="615"/>
    </row>
    <row r="83" spans="1:20" ht="38.25" x14ac:dyDescent="0.2">
      <c r="A83" s="630" t="s">
        <v>2158</v>
      </c>
      <c r="B83" s="44" t="s">
        <v>3929</v>
      </c>
      <c r="C83" s="3" t="s">
        <v>2286</v>
      </c>
      <c r="D83" s="5" t="s">
        <v>24</v>
      </c>
      <c r="E83" s="5">
        <v>18.75</v>
      </c>
      <c r="F83" s="5">
        <v>20</v>
      </c>
      <c r="G83" s="5">
        <v>120</v>
      </c>
      <c r="H83" s="5">
        <v>2.5</v>
      </c>
      <c r="I83" s="5">
        <v>100021</v>
      </c>
      <c r="J83" s="5" t="s">
        <v>2188</v>
      </c>
      <c r="K83" s="596">
        <v>56.4</v>
      </c>
      <c r="L83" s="596">
        <v>58.4</v>
      </c>
      <c r="M83" s="5" t="s">
        <v>373</v>
      </c>
      <c r="N83" s="636">
        <v>6.98</v>
      </c>
      <c r="O83" s="637">
        <v>1.85</v>
      </c>
      <c r="P83" s="601">
        <v>12.91</v>
      </c>
      <c r="Q83" s="599"/>
      <c r="R83" s="600">
        <v>43.49</v>
      </c>
      <c r="S83" s="600" t="s">
        <v>2165</v>
      </c>
      <c r="T83" s="616"/>
    </row>
    <row r="84" spans="1:20" ht="38.25" x14ac:dyDescent="0.2">
      <c r="A84" s="630" t="s">
        <v>2158</v>
      </c>
      <c r="B84" s="44" t="s">
        <v>3930</v>
      </c>
      <c r="C84" s="3" t="s">
        <v>2287</v>
      </c>
      <c r="D84" s="5" t="s">
        <v>24</v>
      </c>
      <c r="E84" s="5">
        <v>18.75</v>
      </c>
      <c r="F84" s="5">
        <v>20</v>
      </c>
      <c r="G84" s="5">
        <v>120</v>
      </c>
      <c r="H84" s="5">
        <v>2.5</v>
      </c>
      <c r="I84" s="5">
        <v>100021</v>
      </c>
      <c r="J84" s="5" t="s">
        <v>2188</v>
      </c>
      <c r="K84" s="596">
        <v>54.6</v>
      </c>
      <c r="L84" s="596">
        <v>56.6</v>
      </c>
      <c r="M84" s="5" t="s">
        <v>373</v>
      </c>
      <c r="N84" s="636">
        <v>6.98</v>
      </c>
      <c r="O84" s="637">
        <v>1.85</v>
      </c>
      <c r="P84" s="601">
        <v>12.91</v>
      </c>
      <c r="Q84" s="599"/>
      <c r="R84" s="600">
        <v>41.69</v>
      </c>
      <c r="S84" s="600" t="s">
        <v>2165</v>
      </c>
      <c r="T84" s="594"/>
    </row>
    <row r="85" spans="1:20" ht="38.25" x14ac:dyDescent="0.2">
      <c r="A85" s="630" t="s">
        <v>2158</v>
      </c>
      <c r="B85" s="44" t="s">
        <v>3931</v>
      </c>
      <c r="C85" s="3" t="s">
        <v>2288</v>
      </c>
      <c r="D85" s="5" t="s">
        <v>24</v>
      </c>
      <c r="E85" s="5">
        <v>21</v>
      </c>
      <c r="F85" s="5">
        <v>22.5</v>
      </c>
      <c r="G85" s="5">
        <v>120</v>
      </c>
      <c r="H85" s="5">
        <v>2.8</v>
      </c>
      <c r="I85" s="5">
        <v>100021</v>
      </c>
      <c r="J85" s="5" t="s">
        <v>2188</v>
      </c>
      <c r="K85" s="596">
        <v>56.4</v>
      </c>
      <c r="L85" s="596">
        <v>58.4</v>
      </c>
      <c r="M85" s="5" t="s">
        <v>373</v>
      </c>
      <c r="N85" s="636">
        <v>5.63</v>
      </c>
      <c r="O85" s="637">
        <v>1.85</v>
      </c>
      <c r="P85" s="601">
        <v>10.42</v>
      </c>
      <c r="Q85" s="599"/>
      <c r="R85" s="600">
        <v>45.98</v>
      </c>
      <c r="S85" s="600"/>
      <c r="T85" s="594"/>
    </row>
    <row r="86" spans="1:20" ht="38.25" x14ac:dyDescent="0.2">
      <c r="A86" s="630" t="s">
        <v>2158</v>
      </c>
      <c r="B86" s="44" t="s">
        <v>3932</v>
      </c>
      <c r="C86" s="3" t="s">
        <v>2289</v>
      </c>
      <c r="D86" s="5" t="s">
        <v>24</v>
      </c>
      <c r="E86" s="5">
        <v>18.75</v>
      </c>
      <c r="F86" s="5">
        <v>20</v>
      </c>
      <c r="G86" s="5">
        <v>120</v>
      </c>
      <c r="H86" s="5">
        <v>2.5</v>
      </c>
      <c r="I86" s="5">
        <v>100021</v>
      </c>
      <c r="J86" s="5" t="s">
        <v>2188</v>
      </c>
      <c r="K86" s="596">
        <v>54.6</v>
      </c>
      <c r="L86" s="596">
        <v>56.6</v>
      </c>
      <c r="M86" s="5" t="s">
        <v>373</v>
      </c>
      <c r="N86" s="636">
        <v>5.63</v>
      </c>
      <c r="O86" s="637">
        <v>1.85</v>
      </c>
      <c r="P86" s="601">
        <v>10.42</v>
      </c>
      <c r="Q86" s="599"/>
      <c r="R86" s="600">
        <v>46.18</v>
      </c>
      <c r="S86" s="600" t="s">
        <v>2165</v>
      </c>
      <c r="T86" s="616"/>
    </row>
    <row r="87" spans="1:20" x14ac:dyDescent="0.2">
      <c r="N87" s="645"/>
      <c r="O87" s="646"/>
      <c r="P87" s="617"/>
      <c r="R87" s="618"/>
      <c r="S87" s="618"/>
      <c r="T87" s="13"/>
    </row>
    <row r="88" spans="1:20" x14ac:dyDescent="0.2">
      <c r="N88" s="645"/>
      <c r="O88" s="646"/>
      <c r="P88" s="617"/>
      <c r="R88" s="618"/>
      <c r="S88" s="618"/>
      <c r="T88" s="13"/>
    </row>
    <row r="89" spans="1:20" x14ac:dyDescent="0.2">
      <c r="N89" s="645"/>
      <c r="O89" s="646"/>
      <c r="P89" s="617"/>
      <c r="R89" s="618"/>
      <c r="S89" s="618"/>
      <c r="T89" s="13"/>
    </row>
    <row r="90" spans="1:20" x14ac:dyDescent="0.2">
      <c r="N90" s="645"/>
      <c r="O90" s="646"/>
      <c r="P90" s="617"/>
      <c r="R90" s="618"/>
      <c r="S90" s="618"/>
      <c r="T90" s="13"/>
    </row>
    <row r="91" spans="1:20" x14ac:dyDescent="0.2">
      <c r="N91" s="645"/>
      <c r="O91" s="646"/>
      <c r="P91" s="617"/>
      <c r="R91" s="618"/>
      <c r="S91" s="618"/>
      <c r="T91" s="13"/>
    </row>
    <row r="92" spans="1:20" x14ac:dyDescent="0.2">
      <c r="N92" s="645"/>
      <c r="O92" s="646"/>
      <c r="P92" s="617"/>
      <c r="R92" s="618"/>
      <c r="S92" s="618"/>
      <c r="T92" s="13"/>
    </row>
    <row r="93" spans="1:20" x14ac:dyDescent="0.2">
      <c r="N93" s="645"/>
      <c r="O93" s="646"/>
      <c r="P93" s="617"/>
      <c r="R93" s="618"/>
      <c r="S93" s="618"/>
      <c r="T93" s="13"/>
    </row>
    <row r="94" spans="1:20" x14ac:dyDescent="0.2">
      <c r="N94" s="645"/>
      <c r="O94" s="646"/>
      <c r="P94" s="617"/>
      <c r="R94" s="618"/>
      <c r="S94" s="618"/>
      <c r="T94" s="13"/>
    </row>
    <row r="95" spans="1:20" x14ac:dyDescent="0.2">
      <c r="N95" s="645"/>
      <c r="O95" s="646"/>
      <c r="P95" s="617"/>
      <c r="R95" s="618"/>
      <c r="S95" s="618"/>
      <c r="T95" s="13"/>
    </row>
    <row r="96" spans="1:20" x14ac:dyDescent="0.2">
      <c r="N96" s="645"/>
      <c r="O96" s="646"/>
      <c r="P96" s="617"/>
      <c r="R96" s="618"/>
      <c r="S96" s="618"/>
      <c r="T96" s="13"/>
    </row>
    <row r="97" spans="14:20" x14ac:dyDescent="0.2">
      <c r="N97" s="645"/>
      <c r="O97" s="646"/>
      <c r="P97" s="617"/>
      <c r="R97" s="618"/>
      <c r="S97" s="618"/>
      <c r="T97" s="13"/>
    </row>
    <row r="98" spans="14:20" x14ac:dyDescent="0.2">
      <c r="N98" s="645"/>
      <c r="O98" s="646"/>
      <c r="P98" s="617"/>
      <c r="R98" s="618"/>
      <c r="S98" s="618"/>
      <c r="T98" s="13"/>
    </row>
    <row r="99" spans="14:20" x14ac:dyDescent="0.2">
      <c r="N99" s="645"/>
      <c r="O99" s="646"/>
      <c r="P99" s="617"/>
      <c r="R99" s="618"/>
      <c r="S99" s="618"/>
      <c r="T99" s="13"/>
    </row>
    <row r="100" spans="14:20" x14ac:dyDescent="0.2">
      <c r="N100" s="645"/>
      <c r="O100" s="646"/>
      <c r="P100" s="617"/>
      <c r="R100" s="618"/>
      <c r="S100" s="618"/>
      <c r="T100" s="13"/>
    </row>
    <row r="101" spans="14:20" x14ac:dyDescent="0.2">
      <c r="N101" s="645"/>
      <c r="O101" s="646"/>
      <c r="P101" s="617"/>
      <c r="R101" s="618"/>
      <c r="S101" s="618"/>
      <c r="T101" s="13"/>
    </row>
    <row r="102" spans="14:20" x14ac:dyDescent="0.2">
      <c r="N102" s="645"/>
      <c r="O102" s="646"/>
      <c r="P102" s="617"/>
      <c r="R102" s="618"/>
      <c r="S102" s="618"/>
      <c r="T102" s="13"/>
    </row>
    <row r="103" spans="14:20" x14ac:dyDescent="0.2">
      <c r="N103" s="645"/>
      <c r="O103" s="646"/>
      <c r="P103" s="617"/>
      <c r="R103" s="618"/>
      <c r="S103" s="618"/>
      <c r="T103" s="13"/>
    </row>
    <row r="104" spans="14:20" x14ac:dyDescent="0.2">
      <c r="N104" s="645"/>
      <c r="O104" s="646"/>
      <c r="P104" s="617"/>
      <c r="R104" s="618"/>
      <c r="S104" s="618"/>
      <c r="T104" s="13"/>
    </row>
    <row r="105" spans="14:20" x14ac:dyDescent="0.2">
      <c r="N105" s="645"/>
      <c r="O105" s="646"/>
      <c r="P105" s="617"/>
      <c r="R105" s="618"/>
      <c r="S105" s="618"/>
      <c r="T105" s="13"/>
    </row>
    <row r="106" spans="14:20" x14ac:dyDescent="0.2">
      <c r="N106" s="645"/>
      <c r="O106" s="646"/>
      <c r="P106" s="617"/>
      <c r="R106" s="618"/>
      <c r="S106" s="618"/>
      <c r="T106" s="13"/>
    </row>
    <row r="107" spans="14:20" x14ac:dyDescent="0.2">
      <c r="N107" s="645"/>
      <c r="O107" s="646"/>
      <c r="P107" s="617"/>
      <c r="R107" s="618"/>
      <c r="S107" s="618"/>
      <c r="T107" s="13"/>
    </row>
    <row r="108" spans="14:20" x14ac:dyDescent="0.2">
      <c r="N108" s="645"/>
      <c r="O108" s="646"/>
      <c r="P108" s="617"/>
      <c r="R108" s="618"/>
      <c r="S108" s="618"/>
      <c r="T108" s="13"/>
    </row>
    <row r="109" spans="14:20" x14ac:dyDescent="0.2">
      <c r="N109" s="645"/>
      <c r="O109" s="646"/>
      <c r="P109" s="617"/>
      <c r="R109" s="618"/>
      <c r="S109" s="618"/>
      <c r="T109" s="13"/>
    </row>
    <row r="110" spans="14:20" x14ac:dyDescent="0.2">
      <c r="N110" s="645"/>
      <c r="O110" s="646"/>
      <c r="P110" s="617"/>
      <c r="R110" s="618"/>
      <c r="S110" s="618"/>
      <c r="T110" s="13"/>
    </row>
    <row r="111" spans="14:20" x14ac:dyDescent="0.2">
      <c r="N111" s="645"/>
      <c r="O111" s="646"/>
      <c r="P111" s="617"/>
      <c r="R111" s="618"/>
      <c r="S111" s="618"/>
      <c r="T111" s="13"/>
    </row>
    <row r="112" spans="14:20" x14ac:dyDescent="0.2">
      <c r="N112" s="645"/>
      <c r="O112" s="646"/>
      <c r="P112" s="617"/>
      <c r="R112" s="618"/>
      <c r="S112" s="618"/>
      <c r="T112" s="13"/>
    </row>
    <row r="113" spans="14:20" x14ac:dyDescent="0.2">
      <c r="N113" s="645"/>
      <c r="O113" s="646"/>
      <c r="P113" s="617"/>
      <c r="R113" s="618"/>
      <c r="S113" s="618"/>
      <c r="T113" s="13"/>
    </row>
    <row r="114" spans="14:20" x14ac:dyDescent="0.2">
      <c r="N114" s="645"/>
      <c r="O114" s="646"/>
      <c r="P114" s="617"/>
      <c r="R114" s="618"/>
      <c r="S114" s="618"/>
      <c r="T114" s="13"/>
    </row>
    <row r="115" spans="14:20" x14ac:dyDescent="0.2">
      <c r="N115" s="645"/>
      <c r="O115" s="646"/>
      <c r="P115" s="617"/>
      <c r="R115" s="618"/>
      <c r="S115" s="618"/>
      <c r="T115" s="13"/>
    </row>
    <row r="116" spans="14:20" x14ac:dyDescent="0.2">
      <c r="N116" s="645"/>
      <c r="O116" s="646"/>
      <c r="P116" s="617"/>
      <c r="R116" s="618"/>
      <c r="S116" s="618"/>
      <c r="T116" s="13"/>
    </row>
    <row r="117" spans="14:20" x14ac:dyDescent="0.2">
      <c r="N117" s="645"/>
      <c r="O117" s="646"/>
      <c r="P117" s="617"/>
      <c r="R117" s="618"/>
      <c r="S117" s="618"/>
      <c r="T117" s="13"/>
    </row>
    <row r="118" spans="14:20" x14ac:dyDescent="0.2">
      <c r="N118" s="645"/>
      <c r="O118" s="646"/>
      <c r="P118" s="617"/>
      <c r="R118" s="618"/>
      <c r="S118" s="618"/>
      <c r="T118" s="13"/>
    </row>
    <row r="119" spans="14:20" x14ac:dyDescent="0.2">
      <c r="N119" s="645"/>
      <c r="O119" s="646"/>
      <c r="P119" s="617"/>
      <c r="R119" s="618"/>
      <c r="S119" s="618"/>
      <c r="T119" s="13"/>
    </row>
    <row r="120" spans="14:20" x14ac:dyDescent="0.2">
      <c r="N120" s="645"/>
      <c r="O120" s="646"/>
      <c r="P120" s="617"/>
      <c r="R120" s="618"/>
      <c r="S120" s="618"/>
      <c r="T120" s="13"/>
    </row>
    <row r="121" spans="14:20" x14ac:dyDescent="0.2">
      <c r="N121" s="645"/>
      <c r="O121" s="646"/>
      <c r="P121" s="617"/>
      <c r="R121" s="618"/>
      <c r="S121" s="618"/>
      <c r="T121" s="13"/>
    </row>
    <row r="122" spans="14:20" x14ac:dyDescent="0.2">
      <c r="N122" s="645"/>
      <c r="O122" s="646"/>
      <c r="P122" s="617"/>
      <c r="R122" s="618"/>
      <c r="S122" s="618"/>
      <c r="T122" s="13"/>
    </row>
    <row r="123" spans="14:20" x14ac:dyDescent="0.2">
      <c r="N123" s="645"/>
      <c r="O123" s="646"/>
      <c r="P123" s="617"/>
      <c r="R123" s="618"/>
      <c r="S123" s="618"/>
      <c r="T123" s="13"/>
    </row>
    <row r="124" spans="14:20" x14ac:dyDescent="0.2">
      <c r="N124" s="645"/>
      <c r="O124" s="646"/>
      <c r="P124" s="617"/>
      <c r="R124" s="618"/>
      <c r="S124" s="618"/>
      <c r="T124" s="13"/>
    </row>
    <row r="125" spans="14:20" x14ac:dyDescent="0.2">
      <c r="N125" s="645"/>
      <c r="O125" s="646"/>
      <c r="P125" s="617"/>
      <c r="R125" s="618"/>
      <c r="S125" s="618"/>
      <c r="T125" s="13"/>
    </row>
    <row r="126" spans="14:20" x14ac:dyDescent="0.2">
      <c r="N126" s="645"/>
      <c r="O126" s="646"/>
      <c r="P126" s="617"/>
      <c r="R126" s="618"/>
      <c r="S126" s="618"/>
      <c r="T126" s="13"/>
    </row>
    <row r="127" spans="14:20" x14ac:dyDescent="0.2">
      <c r="N127" s="645"/>
      <c r="O127" s="646"/>
      <c r="P127" s="617"/>
      <c r="R127" s="618"/>
      <c r="S127" s="618"/>
      <c r="T127" s="13"/>
    </row>
    <row r="128" spans="14:20" x14ac:dyDescent="0.2">
      <c r="N128" s="645"/>
      <c r="O128" s="646"/>
      <c r="P128" s="617"/>
      <c r="R128" s="618"/>
      <c r="S128" s="618"/>
      <c r="T128" s="13"/>
    </row>
    <row r="129" spans="14:20" x14ac:dyDescent="0.2">
      <c r="N129" s="645"/>
      <c r="O129" s="646"/>
      <c r="P129" s="617"/>
      <c r="R129" s="618"/>
      <c r="S129" s="618"/>
      <c r="T129" s="13"/>
    </row>
    <row r="130" spans="14:20" x14ac:dyDescent="0.2">
      <c r="N130" s="645"/>
      <c r="O130" s="646"/>
      <c r="P130" s="617"/>
      <c r="R130" s="618"/>
      <c r="S130" s="618"/>
      <c r="T130" s="13"/>
    </row>
    <row r="131" spans="14:20" x14ac:dyDescent="0.2">
      <c r="N131" s="645"/>
      <c r="O131" s="646"/>
      <c r="P131" s="617"/>
      <c r="R131" s="618"/>
      <c r="S131" s="618"/>
      <c r="T131" s="13"/>
    </row>
    <row r="132" spans="14:20" x14ac:dyDescent="0.2">
      <c r="N132" s="645"/>
      <c r="O132" s="646"/>
      <c r="P132" s="617"/>
      <c r="R132" s="618"/>
      <c r="S132" s="618"/>
      <c r="T132" s="13"/>
    </row>
    <row r="133" spans="14:20" x14ac:dyDescent="0.2">
      <c r="N133" s="645"/>
      <c r="O133" s="646"/>
      <c r="P133" s="617"/>
      <c r="R133" s="618"/>
      <c r="S133" s="618"/>
      <c r="T133" s="13"/>
    </row>
    <row r="134" spans="14:20" x14ac:dyDescent="0.2">
      <c r="N134" s="645"/>
      <c r="O134" s="646"/>
      <c r="P134" s="617"/>
      <c r="R134" s="618"/>
      <c r="S134" s="618"/>
      <c r="T134" s="13"/>
    </row>
    <row r="135" spans="14:20" x14ac:dyDescent="0.2">
      <c r="N135" s="645"/>
      <c r="O135" s="646"/>
      <c r="P135" s="617"/>
      <c r="R135" s="618"/>
      <c r="S135" s="618"/>
      <c r="T135" s="13"/>
    </row>
    <row r="136" spans="14:20" x14ac:dyDescent="0.2">
      <c r="N136" s="645"/>
      <c r="O136" s="646"/>
      <c r="P136" s="617"/>
      <c r="R136" s="618"/>
      <c r="S136" s="618"/>
      <c r="T136" s="13"/>
    </row>
    <row r="137" spans="14:20" x14ac:dyDescent="0.2">
      <c r="N137" s="645"/>
      <c r="O137" s="646"/>
      <c r="P137" s="617"/>
      <c r="R137" s="618"/>
      <c r="S137" s="618"/>
      <c r="T137" s="13"/>
    </row>
    <row r="138" spans="14:20" x14ac:dyDescent="0.2">
      <c r="N138" s="645"/>
      <c r="O138" s="646"/>
      <c r="P138" s="617"/>
      <c r="R138" s="618"/>
      <c r="S138" s="618"/>
      <c r="T138" s="13"/>
    </row>
    <row r="139" spans="14:20" x14ac:dyDescent="0.2">
      <c r="N139" s="645"/>
      <c r="O139" s="646"/>
      <c r="P139" s="617"/>
      <c r="R139" s="618"/>
      <c r="S139" s="618"/>
      <c r="T139" s="13"/>
    </row>
    <row r="140" spans="14:20" x14ac:dyDescent="0.2">
      <c r="N140" s="645"/>
      <c r="O140" s="646"/>
      <c r="P140" s="617"/>
      <c r="R140" s="618"/>
      <c r="S140" s="618"/>
      <c r="T140" s="13"/>
    </row>
    <row r="141" spans="14:20" x14ac:dyDescent="0.2">
      <c r="N141" s="645"/>
      <c r="O141" s="646"/>
      <c r="P141" s="617"/>
      <c r="R141" s="618"/>
      <c r="S141" s="618"/>
      <c r="T141" s="13"/>
    </row>
    <row r="142" spans="14:20" x14ac:dyDescent="0.2">
      <c r="N142" s="645"/>
      <c r="O142" s="646"/>
      <c r="P142" s="617"/>
      <c r="R142" s="618"/>
      <c r="S142" s="618"/>
      <c r="T142" s="13"/>
    </row>
    <row r="143" spans="14:20" x14ac:dyDescent="0.2">
      <c r="N143" s="645"/>
      <c r="O143" s="646"/>
      <c r="P143" s="617"/>
      <c r="R143" s="618"/>
      <c r="S143" s="618"/>
      <c r="T143" s="13"/>
    </row>
    <row r="144" spans="14:20" x14ac:dyDescent="0.2">
      <c r="N144" s="645"/>
      <c r="O144" s="646"/>
      <c r="P144" s="617"/>
      <c r="R144" s="618"/>
      <c r="S144" s="618"/>
      <c r="T144" s="13"/>
    </row>
    <row r="145" spans="14:20" x14ac:dyDescent="0.2">
      <c r="N145" s="645"/>
      <c r="O145" s="646"/>
      <c r="P145" s="617"/>
      <c r="R145" s="618"/>
      <c r="S145" s="618"/>
      <c r="T145" s="13"/>
    </row>
    <row r="146" spans="14:20" x14ac:dyDescent="0.2">
      <c r="N146" s="645"/>
      <c r="O146" s="646"/>
      <c r="P146" s="617"/>
      <c r="R146" s="618"/>
      <c r="S146" s="618"/>
      <c r="T146" s="13"/>
    </row>
    <row r="147" spans="14:20" x14ac:dyDescent="0.2">
      <c r="N147" s="645"/>
      <c r="O147" s="646"/>
      <c r="P147" s="617"/>
      <c r="R147" s="618"/>
      <c r="S147" s="618"/>
      <c r="T147" s="13"/>
    </row>
    <row r="148" spans="14:20" x14ac:dyDescent="0.2">
      <c r="N148" s="645"/>
      <c r="O148" s="646"/>
      <c r="P148" s="617"/>
      <c r="R148" s="618"/>
      <c r="S148" s="618"/>
      <c r="T148" s="13"/>
    </row>
    <row r="149" spans="14:20" x14ac:dyDescent="0.2">
      <c r="N149" s="645"/>
      <c r="O149" s="646"/>
      <c r="P149" s="617"/>
      <c r="R149" s="618"/>
      <c r="S149" s="618"/>
      <c r="T149" s="13"/>
    </row>
    <row r="150" spans="14:20" x14ac:dyDescent="0.2">
      <c r="N150" s="645"/>
      <c r="O150" s="646"/>
      <c r="P150" s="617"/>
      <c r="R150" s="618"/>
      <c r="S150" s="618"/>
      <c r="T150" s="13"/>
    </row>
    <row r="151" spans="14:20" x14ac:dyDescent="0.2">
      <c r="N151" s="645"/>
      <c r="O151" s="646"/>
      <c r="P151" s="617"/>
      <c r="R151" s="618"/>
      <c r="S151" s="618"/>
      <c r="T151" s="13"/>
    </row>
    <row r="152" spans="14:20" x14ac:dyDescent="0.2">
      <c r="N152" s="645"/>
      <c r="O152" s="646"/>
      <c r="P152" s="617"/>
      <c r="R152" s="618"/>
      <c r="S152" s="618"/>
      <c r="T152" s="13"/>
    </row>
    <row r="153" spans="14:20" x14ac:dyDescent="0.2">
      <c r="N153" s="645"/>
      <c r="O153" s="646"/>
      <c r="P153" s="617"/>
      <c r="R153" s="618"/>
      <c r="S153" s="618"/>
      <c r="T153" s="13"/>
    </row>
    <row r="154" spans="14:20" x14ac:dyDescent="0.2">
      <c r="N154" s="645"/>
      <c r="O154" s="646"/>
      <c r="P154" s="617"/>
      <c r="R154" s="618"/>
      <c r="S154" s="618"/>
      <c r="T154" s="13"/>
    </row>
    <row r="155" spans="14:20" x14ac:dyDescent="0.2">
      <c r="N155" s="645"/>
      <c r="O155" s="646"/>
      <c r="P155" s="617"/>
      <c r="R155" s="618"/>
      <c r="S155" s="618"/>
      <c r="T155" s="13"/>
    </row>
    <row r="156" spans="14:20" x14ac:dyDescent="0.2">
      <c r="N156" s="645"/>
      <c r="O156" s="646"/>
      <c r="P156" s="617"/>
      <c r="R156" s="618"/>
      <c r="S156" s="618"/>
      <c r="T156" s="13"/>
    </row>
    <row r="157" spans="14:20" x14ac:dyDescent="0.2">
      <c r="N157" s="645"/>
      <c r="O157" s="646"/>
      <c r="P157" s="617"/>
      <c r="R157" s="618"/>
      <c r="S157" s="618"/>
      <c r="T157" s="13"/>
    </row>
    <row r="158" spans="14:20" x14ac:dyDescent="0.2">
      <c r="N158" s="645"/>
      <c r="O158" s="646"/>
      <c r="P158" s="617"/>
      <c r="R158" s="618"/>
      <c r="S158" s="618"/>
      <c r="T158" s="13"/>
    </row>
    <row r="159" spans="14:20" x14ac:dyDescent="0.2">
      <c r="N159" s="645"/>
      <c r="O159" s="646"/>
      <c r="P159" s="617"/>
      <c r="R159" s="618"/>
      <c r="S159" s="618"/>
      <c r="T159" s="13"/>
    </row>
    <row r="160" spans="14:20" x14ac:dyDescent="0.2">
      <c r="N160" s="645"/>
      <c r="O160" s="646"/>
      <c r="P160" s="617"/>
      <c r="R160" s="618"/>
      <c r="S160" s="618"/>
      <c r="T160" s="13"/>
    </row>
    <row r="161" spans="14:20" x14ac:dyDescent="0.2">
      <c r="N161" s="645"/>
      <c r="O161" s="646"/>
      <c r="P161" s="617"/>
      <c r="R161" s="618"/>
      <c r="S161" s="618"/>
      <c r="T161" s="13"/>
    </row>
    <row r="162" spans="14:20" x14ac:dyDescent="0.2">
      <c r="N162" s="645"/>
      <c r="O162" s="646"/>
      <c r="P162" s="617"/>
      <c r="R162" s="618"/>
      <c r="S162" s="618"/>
      <c r="T162" s="13"/>
    </row>
    <row r="163" spans="14:20" x14ac:dyDescent="0.2">
      <c r="N163" s="645"/>
      <c r="O163" s="646"/>
      <c r="P163" s="617"/>
      <c r="R163" s="618"/>
      <c r="S163" s="618"/>
      <c r="T163" s="13"/>
    </row>
    <row r="164" spans="14:20" x14ac:dyDescent="0.2">
      <c r="N164" s="645"/>
      <c r="O164" s="646"/>
      <c r="P164" s="617"/>
      <c r="R164" s="618"/>
      <c r="S164" s="618"/>
      <c r="T164" s="13"/>
    </row>
    <row r="165" spans="14:20" x14ac:dyDescent="0.2">
      <c r="N165" s="645"/>
      <c r="O165" s="646"/>
      <c r="P165" s="617"/>
      <c r="R165" s="618"/>
      <c r="S165" s="618"/>
      <c r="T165" s="13"/>
    </row>
    <row r="166" spans="14:20" x14ac:dyDescent="0.2">
      <c r="N166" s="645"/>
      <c r="O166" s="646"/>
      <c r="P166" s="617"/>
      <c r="R166" s="618"/>
      <c r="S166" s="618"/>
      <c r="T166" s="13"/>
    </row>
    <row r="167" spans="14:20" x14ac:dyDescent="0.2">
      <c r="N167" s="645"/>
      <c r="O167" s="646"/>
      <c r="P167" s="617"/>
      <c r="R167" s="618"/>
      <c r="S167" s="618"/>
      <c r="T167" s="13"/>
    </row>
    <row r="168" spans="14:20" x14ac:dyDescent="0.2">
      <c r="N168" s="645"/>
      <c r="O168" s="646"/>
      <c r="P168" s="617"/>
      <c r="R168" s="618"/>
      <c r="S168" s="618"/>
      <c r="T168" s="13"/>
    </row>
    <row r="169" spans="14:20" x14ac:dyDescent="0.2">
      <c r="N169" s="645"/>
      <c r="O169" s="646"/>
      <c r="P169" s="617"/>
      <c r="R169" s="618"/>
      <c r="S169" s="618"/>
      <c r="T169" s="13"/>
    </row>
    <row r="170" spans="14:20" x14ac:dyDescent="0.2">
      <c r="N170" s="645"/>
      <c r="O170" s="646"/>
      <c r="P170" s="617"/>
      <c r="R170" s="618"/>
      <c r="S170" s="618"/>
      <c r="T170" s="13"/>
    </row>
    <row r="171" spans="14:20" x14ac:dyDescent="0.2">
      <c r="N171" s="645"/>
      <c r="O171" s="646"/>
      <c r="P171" s="617"/>
      <c r="R171" s="618"/>
      <c r="S171" s="618"/>
      <c r="T171" s="13"/>
    </row>
    <row r="172" spans="14:20" x14ac:dyDescent="0.2">
      <c r="N172" s="645"/>
      <c r="O172" s="646"/>
      <c r="P172" s="617"/>
      <c r="R172" s="618"/>
      <c r="S172" s="618"/>
      <c r="T172" s="13"/>
    </row>
    <row r="173" spans="14:20" x14ac:dyDescent="0.2">
      <c r="N173" s="645"/>
      <c r="O173" s="646"/>
      <c r="P173" s="617"/>
      <c r="R173" s="618"/>
      <c r="S173" s="618"/>
      <c r="T173" s="13"/>
    </row>
    <row r="174" spans="14:20" x14ac:dyDescent="0.2">
      <c r="N174" s="645"/>
      <c r="O174" s="646"/>
      <c r="P174" s="617"/>
      <c r="R174" s="618"/>
      <c r="S174" s="618"/>
      <c r="T174" s="13"/>
    </row>
    <row r="175" spans="14:20" x14ac:dyDescent="0.2">
      <c r="N175" s="645"/>
      <c r="O175" s="646"/>
      <c r="P175" s="617"/>
      <c r="R175" s="618"/>
      <c r="S175" s="618"/>
      <c r="T175" s="13"/>
    </row>
    <row r="176" spans="14:20" x14ac:dyDescent="0.2">
      <c r="N176" s="645"/>
      <c r="O176" s="646"/>
      <c r="P176" s="617"/>
      <c r="R176" s="618"/>
      <c r="S176" s="618"/>
      <c r="T176" s="13"/>
    </row>
    <row r="177" spans="14:20" x14ac:dyDescent="0.2">
      <c r="N177" s="645"/>
      <c r="O177" s="646"/>
      <c r="P177" s="617"/>
      <c r="R177" s="618"/>
      <c r="S177" s="618"/>
      <c r="T177" s="13"/>
    </row>
    <row r="178" spans="14:20" x14ac:dyDescent="0.2">
      <c r="N178" s="645"/>
      <c r="O178" s="646"/>
      <c r="P178" s="617"/>
      <c r="R178" s="618"/>
      <c r="S178" s="618"/>
      <c r="T178" s="13"/>
    </row>
    <row r="179" spans="14:20" x14ac:dyDescent="0.2">
      <c r="N179" s="645"/>
      <c r="O179" s="646"/>
      <c r="P179" s="617"/>
      <c r="R179" s="618"/>
      <c r="S179" s="618"/>
      <c r="T179" s="13"/>
    </row>
    <row r="180" spans="14:20" x14ac:dyDescent="0.2">
      <c r="N180" s="645"/>
      <c r="O180" s="646"/>
      <c r="P180" s="617"/>
      <c r="R180" s="618"/>
      <c r="S180" s="618"/>
      <c r="T180" s="13"/>
    </row>
    <row r="181" spans="14:20" x14ac:dyDescent="0.2">
      <c r="N181" s="645"/>
      <c r="O181" s="646"/>
      <c r="P181" s="617"/>
      <c r="R181" s="618"/>
      <c r="S181" s="618"/>
      <c r="T181" s="13"/>
    </row>
    <row r="182" spans="14:20" x14ac:dyDescent="0.2">
      <c r="N182" s="645"/>
      <c r="O182" s="646"/>
      <c r="P182" s="617"/>
      <c r="R182" s="618"/>
      <c r="S182" s="618"/>
      <c r="T182" s="13"/>
    </row>
    <row r="183" spans="14:20" x14ac:dyDescent="0.2">
      <c r="N183" s="645"/>
      <c r="O183" s="646"/>
      <c r="P183" s="617"/>
      <c r="R183" s="618"/>
      <c r="S183" s="618"/>
      <c r="T183" s="13"/>
    </row>
    <row r="184" spans="14:20" x14ac:dyDescent="0.2">
      <c r="N184" s="645"/>
      <c r="O184" s="646"/>
      <c r="P184" s="617"/>
      <c r="R184" s="618"/>
      <c r="S184" s="618"/>
      <c r="T184" s="13"/>
    </row>
    <row r="185" spans="14:20" x14ac:dyDescent="0.2">
      <c r="N185" s="645"/>
      <c r="O185" s="646"/>
      <c r="P185" s="617"/>
      <c r="R185" s="618"/>
      <c r="S185" s="618"/>
      <c r="T185" s="13"/>
    </row>
    <row r="186" spans="14:20" x14ac:dyDescent="0.2">
      <c r="N186" s="645"/>
      <c r="O186" s="646"/>
      <c r="P186" s="617"/>
      <c r="R186" s="618"/>
      <c r="S186" s="618"/>
      <c r="T186" s="13"/>
    </row>
    <row r="187" spans="14:20" x14ac:dyDescent="0.2">
      <c r="N187" s="645"/>
      <c r="O187" s="646"/>
      <c r="P187" s="617"/>
      <c r="R187" s="618"/>
      <c r="S187" s="618"/>
      <c r="T187" s="13"/>
    </row>
    <row r="188" spans="14:20" x14ac:dyDescent="0.2">
      <c r="N188" s="645"/>
      <c r="O188" s="646"/>
      <c r="P188" s="617"/>
      <c r="R188" s="618"/>
      <c r="S188" s="618"/>
      <c r="T188" s="13"/>
    </row>
    <row r="189" spans="14:20" x14ac:dyDescent="0.2">
      <c r="N189" s="645"/>
      <c r="O189" s="646"/>
      <c r="P189" s="617"/>
      <c r="R189" s="618"/>
      <c r="S189" s="618"/>
      <c r="T189" s="13"/>
    </row>
    <row r="190" spans="14:20" x14ac:dyDescent="0.2">
      <c r="N190" s="645"/>
      <c r="O190" s="646"/>
      <c r="P190" s="617"/>
      <c r="R190" s="618"/>
      <c r="S190" s="618"/>
      <c r="T190" s="13"/>
    </row>
    <row r="191" spans="14:20" x14ac:dyDescent="0.2">
      <c r="N191" s="645"/>
      <c r="O191" s="646"/>
      <c r="P191" s="617"/>
      <c r="R191" s="618"/>
      <c r="S191" s="618"/>
      <c r="T191" s="13"/>
    </row>
    <row r="192" spans="14:20" x14ac:dyDescent="0.2">
      <c r="N192" s="645"/>
      <c r="O192" s="646"/>
      <c r="P192" s="617"/>
      <c r="R192" s="618"/>
      <c r="S192" s="618"/>
      <c r="T192" s="13"/>
    </row>
    <row r="193" spans="14:20" x14ac:dyDescent="0.2">
      <c r="N193" s="645"/>
      <c r="O193" s="646"/>
      <c r="P193" s="617"/>
      <c r="R193" s="618"/>
      <c r="S193" s="618"/>
      <c r="T193" s="13"/>
    </row>
    <row r="194" spans="14:20" x14ac:dyDescent="0.2">
      <c r="N194" s="645"/>
      <c r="O194" s="646"/>
      <c r="P194" s="617"/>
      <c r="R194" s="618"/>
      <c r="S194" s="618"/>
      <c r="T194" s="13"/>
    </row>
    <row r="195" spans="14:20" x14ac:dyDescent="0.2">
      <c r="N195" s="645"/>
      <c r="O195" s="646"/>
      <c r="P195" s="617"/>
      <c r="R195" s="618"/>
      <c r="S195" s="618"/>
      <c r="T195" s="13"/>
    </row>
    <row r="196" spans="14:20" x14ac:dyDescent="0.2">
      <c r="N196" s="645"/>
      <c r="O196" s="646"/>
      <c r="P196" s="617"/>
      <c r="R196" s="618"/>
      <c r="S196" s="618"/>
      <c r="T196" s="13"/>
    </row>
    <row r="197" spans="14:20" x14ac:dyDescent="0.2">
      <c r="N197" s="645"/>
      <c r="O197" s="646"/>
      <c r="P197" s="617"/>
      <c r="R197" s="618"/>
      <c r="S197" s="618"/>
      <c r="T197" s="13"/>
    </row>
    <row r="198" spans="14:20" x14ac:dyDescent="0.2">
      <c r="N198" s="645"/>
      <c r="O198" s="646"/>
      <c r="P198" s="617"/>
      <c r="R198" s="618"/>
      <c r="S198" s="618"/>
      <c r="T198" s="13"/>
    </row>
    <row r="199" spans="14:20" x14ac:dyDescent="0.2">
      <c r="N199" s="645"/>
      <c r="O199" s="646"/>
      <c r="P199" s="617"/>
      <c r="R199" s="618"/>
      <c r="S199" s="618"/>
      <c r="T199" s="13"/>
    </row>
    <row r="200" spans="14:20" x14ac:dyDescent="0.2">
      <c r="N200" s="645"/>
      <c r="O200" s="646"/>
      <c r="P200" s="617"/>
      <c r="R200" s="618"/>
      <c r="S200" s="618"/>
      <c r="T200" s="13"/>
    </row>
    <row r="201" spans="14:20" x14ac:dyDescent="0.2">
      <c r="N201" s="645"/>
      <c r="O201" s="646"/>
      <c r="P201" s="617"/>
      <c r="R201" s="618"/>
      <c r="S201" s="618"/>
      <c r="T201" s="13"/>
    </row>
    <row r="202" spans="14:20" x14ac:dyDescent="0.2">
      <c r="N202" s="645"/>
      <c r="O202" s="646"/>
      <c r="P202" s="617"/>
      <c r="R202" s="618"/>
      <c r="S202" s="618"/>
      <c r="T202" s="13"/>
    </row>
    <row r="203" spans="14:20" x14ac:dyDescent="0.2">
      <c r="N203" s="645"/>
      <c r="O203" s="646"/>
      <c r="P203" s="617"/>
      <c r="R203" s="618"/>
      <c r="S203" s="618"/>
      <c r="T203" s="13"/>
    </row>
    <row r="204" spans="14:20" x14ac:dyDescent="0.2">
      <c r="N204" s="645"/>
      <c r="O204" s="646"/>
      <c r="P204" s="617"/>
      <c r="R204" s="618"/>
      <c r="S204" s="618"/>
      <c r="T204" s="13"/>
    </row>
    <row r="205" spans="14:20" x14ac:dyDescent="0.2">
      <c r="N205" s="645"/>
      <c r="O205" s="646"/>
      <c r="P205" s="617"/>
      <c r="R205" s="618"/>
      <c r="S205" s="618"/>
      <c r="T205" s="13"/>
    </row>
    <row r="206" spans="14:20" x14ac:dyDescent="0.2">
      <c r="N206" s="645"/>
      <c r="O206" s="646"/>
      <c r="P206" s="617"/>
      <c r="R206" s="618"/>
      <c r="S206" s="618"/>
      <c r="T206" s="13"/>
    </row>
    <row r="207" spans="14:20" x14ac:dyDescent="0.2">
      <c r="N207" s="645"/>
      <c r="O207" s="646"/>
      <c r="P207" s="617"/>
      <c r="R207" s="618"/>
      <c r="S207" s="618"/>
      <c r="T207" s="13"/>
    </row>
    <row r="208" spans="14:20" x14ac:dyDescent="0.2">
      <c r="N208" s="645"/>
      <c r="O208" s="646"/>
      <c r="P208" s="617"/>
      <c r="R208" s="618"/>
      <c r="S208" s="618"/>
      <c r="T208" s="13"/>
    </row>
    <row r="209" spans="14:20" x14ac:dyDescent="0.2">
      <c r="N209" s="645"/>
      <c r="O209" s="646"/>
      <c r="P209" s="617"/>
      <c r="R209" s="618"/>
      <c r="S209" s="618"/>
      <c r="T209" s="13"/>
    </row>
    <row r="210" spans="14:20" x14ac:dyDescent="0.2">
      <c r="N210" s="645"/>
      <c r="O210" s="646"/>
      <c r="P210" s="617"/>
      <c r="R210" s="618"/>
      <c r="S210" s="618"/>
      <c r="T210" s="13"/>
    </row>
    <row r="211" spans="14:20" x14ac:dyDescent="0.2">
      <c r="N211" s="645"/>
      <c r="O211" s="646"/>
      <c r="P211" s="617"/>
      <c r="R211" s="618"/>
      <c r="S211" s="618"/>
      <c r="T211" s="13"/>
    </row>
    <row r="212" spans="14:20" x14ac:dyDescent="0.2">
      <c r="N212" s="645"/>
      <c r="O212" s="646"/>
      <c r="P212" s="617"/>
      <c r="R212" s="618"/>
      <c r="S212" s="618"/>
      <c r="T212" s="13"/>
    </row>
    <row r="213" spans="14:20" x14ac:dyDescent="0.2">
      <c r="N213" s="645"/>
      <c r="O213" s="646"/>
      <c r="P213" s="617"/>
      <c r="R213" s="618"/>
      <c r="S213" s="618"/>
      <c r="T213" s="13"/>
    </row>
    <row r="214" spans="14:20" x14ac:dyDescent="0.2">
      <c r="N214" s="645"/>
      <c r="O214" s="646"/>
      <c r="P214" s="617"/>
      <c r="R214" s="618"/>
      <c r="S214" s="618"/>
      <c r="T214" s="13"/>
    </row>
    <row r="215" spans="14:20" x14ac:dyDescent="0.2">
      <c r="N215" s="645"/>
      <c r="O215" s="646"/>
      <c r="P215" s="617"/>
      <c r="R215" s="618"/>
      <c r="S215" s="618"/>
      <c r="T215" s="13"/>
    </row>
    <row r="216" spans="14:20" x14ac:dyDescent="0.2">
      <c r="N216" s="645"/>
      <c r="O216" s="646"/>
      <c r="P216" s="617"/>
      <c r="R216" s="618"/>
      <c r="S216" s="618"/>
      <c r="T216" s="13"/>
    </row>
    <row r="217" spans="14:20" x14ac:dyDescent="0.2">
      <c r="N217" s="645"/>
      <c r="O217" s="646"/>
      <c r="P217" s="617"/>
      <c r="R217" s="618"/>
      <c r="S217" s="618"/>
      <c r="T217" s="13"/>
    </row>
    <row r="218" spans="14:20" x14ac:dyDescent="0.2">
      <c r="N218" s="645"/>
      <c r="O218" s="646"/>
      <c r="P218" s="617"/>
      <c r="R218" s="618"/>
      <c r="S218" s="618"/>
      <c r="T218" s="13"/>
    </row>
    <row r="219" spans="14:20" x14ac:dyDescent="0.2">
      <c r="N219" s="645"/>
      <c r="O219" s="646"/>
      <c r="P219" s="617"/>
      <c r="R219" s="618"/>
      <c r="S219" s="618"/>
      <c r="T219" s="13"/>
    </row>
    <row r="220" spans="14:20" x14ac:dyDescent="0.2">
      <c r="N220" s="645"/>
      <c r="O220" s="646"/>
      <c r="P220" s="617"/>
      <c r="R220" s="618"/>
      <c r="S220" s="618"/>
      <c r="T220" s="13"/>
    </row>
    <row r="221" spans="14:20" x14ac:dyDescent="0.2">
      <c r="N221" s="645"/>
      <c r="O221" s="646"/>
      <c r="P221" s="617"/>
      <c r="R221" s="618"/>
      <c r="S221" s="618"/>
      <c r="T221" s="13"/>
    </row>
    <row r="222" spans="14:20" x14ac:dyDescent="0.2">
      <c r="N222" s="645"/>
      <c r="O222" s="646"/>
      <c r="P222" s="617"/>
      <c r="R222" s="618"/>
      <c r="S222" s="618"/>
      <c r="T222" s="13"/>
    </row>
    <row r="223" spans="14:20" x14ac:dyDescent="0.2">
      <c r="N223" s="645"/>
      <c r="O223" s="646"/>
      <c r="P223" s="617"/>
      <c r="R223" s="618"/>
      <c r="S223" s="618"/>
      <c r="T223" s="13"/>
    </row>
    <row r="224" spans="14:20" x14ac:dyDescent="0.2">
      <c r="N224" s="645"/>
      <c r="O224" s="646"/>
      <c r="P224" s="617"/>
      <c r="R224" s="618"/>
      <c r="S224" s="618"/>
      <c r="T224" s="13"/>
    </row>
    <row r="225" spans="14:20" x14ac:dyDescent="0.2">
      <c r="N225" s="645"/>
      <c r="O225" s="646"/>
      <c r="P225" s="617"/>
      <c r="R225" s="618"/>
      <c r="S225" s="618"/>
      <c r="T225" s="13"/>
    </row>
    <row r="226" spans="14:20" x14ac:dyDescent="0.2">
      <c r="N226" s="645"/>
      <c r="O226" s="646"/>
      <c r="P226" s="617"/>
      <c r="R226" s="618"/>
      <c r="S226" s="618"/>
      <c r="T226" s="13"/>
    </row>
    <row r="227" spans="14:20" x14ac:dyDescent="0.2">
      <c r="N227" s="645"/>
      <c r="O227" s="646"/>
      <c r="P227" s="617"/>
      <c r="R227" s="618"/>
      <c r="S227" s="618"/>
      <c r="T227" s="13"/>
    </row>
    <row r="228" spans="14:20" x14ac:dyDescent="0.2">
      <c r="N228" s="645"/>
      <c r="O228" s="646"/>
      <c r="P228" s="617"/>
      <c r="R228" s="618"/>
      <c r="S228" s="618"/>
      <c r="T228" s="13"/>
    </row>
    <row r="229" spans="14:20" x14ac:dyDescent="0.2">
      <c r="N229" s="645"/>
      <c r="O229" s="646"/>
      <c r="P229" s="617"/>
      <c r="R229" s="618"/>
      <c r="S229" s="618"/>
      <c r="T229" s="13"/>
    </row>
    <row r="230" spans="14:20" x14ac:dyDescent="0.2">
      <c r="N230" s="645"/>
      <c r="O230" s="646"/>
      <c r="P230" s="617"/>
      <c r="R230" s="618"/>
      <c r="S230" s="618"/>
      <c r="T230" s="13"/>
    </row>
    <row r="231" spans="14:20" x14ac:dyDescent="0.2">
      <c r="N231" s="645"/>
      <c r="O231" s="646"/>
      <c r="P231" s="617"/>
      <c r="R231" s="618"/>
      <c r="S231" s="618"/>
      <c r="T231" s="13"/>
    </row>
    <row r="232" spans="14:20" x14ac:dyDescent="0.2">
      <c r="N232" s="645"/>
      <c r="O232" s="646"/>
      <c r="P232" s="617"/>
      <c r="R232" s="618"/>
      <c r="S232" s="618"/>
      <c r="T232" s="13"/>
    </row>
    <row r="233" spans="14:20" x14ac:dyDescent="0.2">
      <c r="N233" s="645"/>
      <c r="O233" s="646"/>
      <c r="P233" s="617"/>
      <c r="R233" s="618"/>
      <c r="S233" s="618"/>
      <c r="T233" s="13"/>
    </row>
    <row r="234" spans="14:20" x14ac:dyDescent="0.2">
      <c r="N234" s="645"/>
      <c r="O234" s="646"/>
      <c r="P234" s="617"/>
      <c r="R234" s="618"/>
      <c r="S234" s="618"/>
      <c r="T234" s="13"/>
    </row>
    <row r="235" spans="14:20" x14ac:dyDescent="0.2">
      <c r="N235" s="645"/>
      <c r="O235" s="646"/>
      <c r="P235" s="617"/>
      <c r="R235" s="618"/>
      <c r="S235" s="618"/>
      <c r="T235" s="13"/>
    </row>
    <row r="236" spans="14:20" x14ac:dyDescent="0.2">
      <c r="N236" s="645"/>
      <c r="O236" s="646"/>
      <c r="P236" s="617"/>
      <c r="R236" s="618"/>
      <c r="S236" s="618"/>
      <c r="T236" s="13"/>
    </row>
    <row r="237" spans="14:20" x14ac:dyDescent="0.2">
      <c r="N237" s="645"/>
      <c r="O237" s="646"/>
      <c r="P237" s="617"/>
      <c r="R237" s="618"/>
      <c r="S237" s="618"/>
      <c r="T237" s="13"/>
    </row>
    <row r="238" spans="14:20" x14ac:dyDescent="0.2">
      <c r="N238" s="645"/>
      <c r="O238" s="646"/>
      <c r="P238" s="617"/>
      <c r="R238" s="618"/>
      <c r="S238" s="618"/>
      <c r="T238" s="13"/>
    </row>
    <row r="239" spans="14:20" x14ac:dyDescent="0.2">
      <c r="N239" s="645"/>
      <c r="O239" s="646"/>
      <c r="P239" s="617"/>
      <c r="R239" s="618"/>
      <c r="S239" s="618"/>
      <c r="T239" s="13"/>
    </row>
    <row r="240" spans="14:20" x14ac:dyDescent="0.2">
      <c r="N240" s="645"/>
      <c r="O240" s="646"/>
      <c r="P240" s="617"/>
      <c r="R240" s="618"/>
      <c r="S240" s="618"/>
      <c r="T240" s="13"/>
    </row>
    <row r="241" spans="14:20" x14ac:dyDescent="0.2">
      <c r="N241" s="645"/>
      <c r="O241" s="646"/>
      <c r="P241" s="617"/>
      <c r="R241" s="618"/>
      <c r="S241" s="618"/>
      <c r="T241" s="13"/>
    </row>
    <row r="242" spans="14:20" x14ac:dyDescent="0.2">
      <c r="N242" s="645"/>
      <c r="O242" s="646"/>
      <c r="P242" s="617"/>
      <c r="R242" s="618"/>
      <c r="S242" s="618"/>
      <c r="T242" s="13"/>
    </row>
    <row r="243" spans="14:20" x14ac:dyDescent="0.2">
      <c r="N243" s="645"/>
      <c r="O243" s="646"/>
      <c r="P243" s="617"/>
      <c r="R243" s="618"/>
      <c r="S243" s="618"/>
      <c r="T243" s="13"/>
    </row>
    <row r="244" spans="14:20" x14ac:dyDescent="0.2">
      <c r="N244" s="645"/>
      <c r="O244" s="646"/>
      <c r="P244" s="617"/>
      <c r="R244" s="618"/>
      <c r="S244" s="618"/>
      <c r="T244" s="13"/>
    </row>
    <row r="245" spans="14:20" x14ac:dyDescent="0.2">
      <c r="N245" s="645"/>
      <c r="O245" s="646"/>
      <c r="P245" s="617"/>
      <c r="R245" s="618"/>
      <c r="S245" s="618"/>
      <c r="T245" s="13"/>
    </row>
    <row r="246" spans="14:20" x14ac:dyDescent="0.2">
      <c r="N246" s="645"/>
      <c r="O246" s="646"/>
      <c r="P246" s="617"/>
      <c r="R246" s="618"/>
      <c r="S246" s="618"/>
      <c r="T246" s="13"/>
    </row>
    <row r="247" spans="14:20" x14ac:dyDescent="0.2">
      <c r="N247" s="645"/>
      <c r="O247" s="646"/>
      <c r="P247" s="617"/>
      <c r="R247" s="618"/>
      <c r="S247" s="618"/>
      <c r="T247" s="13"/>
    </row>
    <row r="248" spans="14:20" x14ac:dyDescent="0.2">
      <c r="N248" s="645"/>
      <c r="O248" s="646"/>
      <c r="P248" s="617"/>
      <c r="R248" s="618"/>
      <c r="S248" s="618"/>
      <c r="T248" s="13"/>
    </row>
    <row r="249" spans="14:20" x14ac:dyDescent="0.2">
      <c r="N249" s="645"/>
      <c r="O249" s="646"/>
      <c r="P249" s="617"/>
      <c r="R249" s="618"/>
      <c r="S249" s="618"/>
      <c r="T249" s="13"/>
    </row>
    <row r="250" spans="14:20" x14ac:dyDescent="0.2">
      <c r="N250" s="645"/>
      <c r="O250" s="646"/>
      <c r="P250" s="617"/>
      <c r="R250" s="618"/>
      <c r="S250" s="618"/>
      <c r="T250" s="13"/>
    </row>
    <row r="251" spans="14:20" x14ac:dyDescent="0.2">
      <c r="N251" s="645"/>
      <c r="O251" s="646"/>
      <c r="P251" s="617"/>
      <c r="R251" s="618"/>
      <c r="S251" s="618"/>
      <c r="T251" s="13"/>
    </row>
    <row r="252" spans="14:20" x14ac:dyDescent="0.2">
      <c r="N252" s="645"/>
      <c r="O252" s="646"/>
      <c r="P252" s="617"/>
      <c r="R252" s="618"/>
      <c r="S252" s="618"/>
      <c r="T252" s="13"/>
    </row>
    <row r="253" spans="14:20" x14ac:dyDescent="0.2">
      <c r="N253" s="645"/>
      <c r="O253" s="646"/>
      <c r="P253" s="617"/>
      <c r="R253" s="618"/>
      <c r="S253" s="618"/>
      <c r="T253" s="13"/>
    </row>
    <row r="254" spans="14:20" x14ac:dyDescent="0.2">
      <c r="N254" s="645"/>
      <c r="O254" s="646"/>
      <c r="P254" s="617"/>
      <c r="R254" s="618"/>
      <c r="S254" s="618"/>
      <c r="T254" s="13"/>
    </row>
    <row r="255" spans="14:20" x14ac:dyDescent="0.2">
      <c r="N255" s="645"/>
      <c r="O255" s="646"/>
      <c r="P255" s="617"/>
      <c r="R255" s="618"/>
      <c r="S255" s="618"/>
      <c r="T255" s="13"/>
    </row>
    <row r="256" spans="14:20" x14ac:dyDescent="0.2">
      <c r="N256" s="645"/>
      <c r="O256" s="646"/>
      <c r="P256" s="617"/>
      <c r="R256" s="618"/>
      <c r="S256" s="618"/>
      <c r="T256" s="13"/>
    </row>
    <row r="257" spans="14:20" x14ac:dyDescent="0.2">
      <c r="N257" s="645"/>
      <c r="O257" s="646"/>
      <c r="P257" s="617"/>
      <c r="R257" s="618"/>
      <c r="S257" s="618"/>
      <c r="T257" s="13"/>
    </row>
    <row r="258" spans="14:20" x14ac:dyDescent="0.2">
      <c r="N258" s="645"/>
      <c r="O258" s="646"/>
      <c r="P258" s="617"/>
      <c r="R258" s="618"/>
      <c r="S258" s="618"/>
      <c r="T258" s="13"/>
    </row>
    <row r="259" spans="14:20" x14ac:dyDescent="0.2">
      <c r="N259" s="645"/>
      <c r="O259" s="646"/>
      <c r="P259" s="617"/>
      <c r="R259" s="618"/>
      <c r="S259" s="618"/>
      <c r="T259" s="13"/>
    </row>
    <row r="260" spans="14:20" x14ac:dyDescent="0.2">
      <c r="N260" s="645"/>
      <c r="O260" s="646"/>
      <c r="P260" s="617"/>
      <c r="R260" s="618"/>
      <c r="S260" s="618"/>
      <c r="T260" s="13"/>
    </row>
    <row r="261" spans="14:20" x14ac:dyDescent="0.2">
      <c r="N261" s="645"/>
      <c r="O261" s="646"/>
      <c r="P261" s="617"/>
      <c r="R261" s="618"/>
      <c r="S261" s="618"/>
      <c r="T261" s="13"/>
    </row>
    <row r="262" spans="14:20" x14ac:dyDescent="0.2">
      <c r="N262" s="645"/>
      <c r="O262" s="646"/>
      <c r="P262" s="617"/>
      <c r="R262" s="618"/>
      <c r="S262" s="618"/>
      <c r="T262" s="13"/>
    </row>
    <row r="263" spans="14:20" x14ac:dyDescent="0.2">
      <c r="N263" s="645"/>
      <c r="O263" s="646"/>
      <c r="P263" s="617"/>
      <c r="R263" s="618"/>
      <c r="S263" s="618"/>
      <c r="T263" s="13"/>
    </row>
    <row r="264" spans="14:20" x14ac:dyDescent="0.2">
      <c r="N264" s="645"/>
      <c r="O264" s="646"/>
      <c r="P264" s="617"/>
      <c r="R264" s="618"/>
      <c r="S264" s="618"/>
      <c r="T264" s="13"/>
    </row>
    <row r="265" spans="14:20" x14ac:dyDescent="0.2">
      <c r="N265" s="645"/>
      <c r="O265" s="646"/>
      <c r="P265" s="617"/>
      <c r="R265" s="618"/>
      <c r="S265" s="618"/>
      <c r="T265" s="13"/>
    </row>
    <row r="266" spans="14:20" x14ac:dyDescent="0.2">
      <c r="N266" s="645"/>
      <c r="O266" s="646"/>
      <c r="P266" s="617"/>
      <c r="R266" s="618"/>
      <c r="S266" s="618"/>
      <c r="T266" s="13"/>
    </row>
    <row r="267" spans="14:20" x14ac:dyDescent="0.2">
      <c r="N267" s="645"/>
      <c r="O267" s="646"/>
      <c r="P267" s="617"/>
      <c r="R267" s="618"/>
      <c r="S267" s="618"/>
      <c r="T267" s="13"/>
    </row>
    <row r="268" spans="14:20" x14ac:dyDescent="0.2">
      <c r="N268" s="645"/>
      <c r="O268" s="646"/>
      <c r="P268" s="617"/>
      <c r="R268" s="618"/>
      <c r="S268" s="618"/>
      <c r="T268" s="13"/>
    </row>
    <row r="269" spans="14:20" x14ac:dyDescent="0.2">
      <c r="N269" s="645"/>
      <c r="O269" s="646"/>
      <c r="P269" s="617"/>
      <c r="R269" s="618"/>
      <c r="S269" s="618"/>
      <c r="T269" s="13"/>
    </row>
    <row r="270" spans="14:20" x14ac:dyDescent="0.2">
      <c r="N270" s="645"/>
      <c r="O270" s="646"/>
      <c r="P270" s="617"/>
      <c r="R270" s="618"/>
      <c r="S270" s="618"/>
      <c r="T270" s="13"/>
    </row>
    <row r="271" spans="14:20" x14ac:dyDescent="0.2">
      <c r="N271" s="645"/>
      <c r="O271" s="646"/>
      <c r="P271" s="617"/>
      <c r="R271" s="618"/>
      <c r="S271" s="618"/>
      <c r="T271" s="13"/>
    </row>
    <row r="272" spans="14:20" x14ac:dyDescent="0.2">
      <c r="N272" s="645"/>
      <c r="O272" s="646"/>
      <c r="P272" s="617"/>
      <c r="R272" s="618"/>
      <c r="S272" s="618"/>
      <c r="T272" s="13"/>
    </row>
    <row r="273" spans="14:20" x14ac:dyDescent="0.2">
      <c r="N273" s="645"/>
      <c r="O273" s="646"/>
      <c r="P273" s="617"/>
      <c r="R273" s="618"/>
      <c r="S273" s="618"/>
      <c r="T273" s="13"/>
    </row>
    <row r="274" spans="14:20" x14ac:dyDescent="0.2">
      <c r="N274" s="645"/>
      <c r="O274" s="646"/>
      <c r="P274" s="617"/>
      <c r="R274" s="618"/>
      <c r="S274" s="618"/>
      <c r="T274" s="13"/>
    </row>
    <row r="275" spans="14:20" x14ac:dyDescent="0.2">
      <c r="N275" s="645"/>
      <c r="O275" s="646"/>
      <c r="P275" s="617"/>
      <c r="R275" s="618"/>
      <c r="S275" s="618"/>
      <c r="T275" s="13"/>
    </row>
    <row r="276" spans="14:20" x14ac:dyDescent="0.2">
      <c r="N276" s="645"/>
      <c r="O276" s="646"/>
      <c r="P276" s="617"/>
      <c r="R276" s="618"/>
      <c r="S276" s="618"/>
      <c r="T276" s="13"/>
    </row>
    <row r="277" spans="14:20" x14ac:dyDescent="0.2">
      <c r="N277" s="645"/>
      <c r="O277" s="646"/>
      <c r="P277" s="617"/>
      <c r="R277" s="618"/>
      <c r="S277" s="618"/>
      <c r="T277" s="13"/>
    </row>
    <row r="278" spans="14:20" x14ac:dyDescent="0.2">
      <c r="N278" s="645"/>
      <c r="O278" s="646"/>
      <c r="P278" s="617"/>
      <c r="R278" s="618"/>
      <c r="S278" s="618"/>
      <c r="T278" s="13"/>
    </row>
    <row r="279" spans="14:20" x14ac:dyDescent="0.2">
      <c r="N279" s="645"/>
      <c r="O279" s="646"/>
      <c r="P279" s="617"/>
      <c r="R279" s="618"/>
      <c r="S279" s="618"/>
      <c r="T279" s="13"/>
    </row>
    <row r="280" spans="14:20" x14ac:dyDescent="0.2">
      <c r="N280" s="645"/>
      <c r="O280" s="646"/>
      <c r="P280" s="617"/>
      <c r="R280" s="618"/>
      <c r="S280" s="618"/>
      <c r="T280" s="13"/>
    </row>
    <row r="281" spans="14:20" x14ac:dyDescent="0.2">
      <c r="N281" s="645"/>
      <c r="O281" s="646"/>
      <c r="P281" s="617"/>
      <c r="R281" s="618"/>
      <c r="S281" s="618"/>
      <c r="T281" s="13"/>
    </row>
    <row r="282" spans="14:20" x14ac:dyDescent="0.2">
      <c r="N282" s="645"/>
      <c r="O282" s="646"/>
      <c r="P282" s="617"/>
      <c r="R282" s="618"/>
      <c r="S282" s="618"/>
      <c r="T282" s="13"/>
    </row>
    <row r="283" spans="14:20" x14ac:dyDescent="0.2">
      <c r="N283" s="645"/>
      <c r="O283" s="646"/>
      <c r="P283" s="617"/>
      <c r="R283" s="618"/>
      <c r="S283" s="618"/>
      <c r="T283" s="13"/>
    </row>
    <row r="284" spans="14:20" x14ac:dyDescent="0.2">
      <c r="N284" s="645"/>
      <c r="O284" s="646"/>
      <c r="P284" s="617"/>
      <c r="R284" s="618"/>
      <c r="S284" s="618"/>
      <c r="T284" s="13"/>
    </row>
    <row r="285" spans="14:20" x14ac:dyDescent="0.2">
      <c r="N285" s="645"/>
      <c r="O285" s="646"/>
      <c r="P285" s="617"/>
      <c r="R285" s="618"/>
      <c r="S285" s="618"/>
      <c r="T285" s="13"/>
    </row>
    <row r="286" spans="14:20" x14ac:dyDescent="0.2">
      <c r="N286" s="645"/>
      <c r="O286" s="646"/>
      <c r="P286" s="617"/>
      <c r="R286" s="618"/>
      <c r="S286" s="618"/>
      <c r="T286" s="13"/>
    </row>
    <row r="287" spans="14:20" x14ac:dyDescent="0.2">
      <c r="N287" s="645"/>
      <c r="O287" s="646"/>
      <c r="P287" s="617"/>
      <c r="R287" s="618"/>
      <c r="S287" s="618"/>
      <c r="T287" s="13"/>
    </row>
    <row r="288" spans="14:20" x14ac:dyDescent="0.2">
      <c r="N288" s="645"/>
      <c r="O288" s="646"/>
      <c r="P288" s="617"/>
      <c r="R288" s="618"/>
      <c r="S288" s="618"/>
      <c r="T288" s="13"/>
    </row>
    <row r="289" spans="14:20" x14ac:dyDescent="0.2">
      <c r="N289" s="645"/>
      <c r="O289" s="646"/>
      <c r="P289" s="617"/>
      <c r="R289" s="618"/>
      <c r="S289" s="618"/>
      <c r="T289" s="13"/>
    </row>
    <row r="290" spans="14:20" x14ac:dyDescent="0.2">
      <c r="N290" s="645"/>
      <c r="O290" s="646"/>
      <c r="P290" s="617"/>
      <c r="R290" s="618"/>
      <c r="S290" s="618"/>
      <c r="T290" s="13"/>
    </row>
    <row r="291" spans="14:20" x14ac:dyDescent="0.2">
      <c r="N291" s="645"/>
      <c r="O291" s="646"/>
      <c r="P291" s="617"/>
      <c r="R291" s="618"/>
      <c r="S291" s="618"/>
      <c r="T291" s="13"/>
    </row>
    <row r="292" spans="14:20" x14ac:dyDescent="0.2">
      <c r="N292" s="645"/>
      <c r="O292" s="646"/>
      <c r="P292" s="617"/>
      <c r="R292" s="618"/>
      <c r="S292" s="618"/>
      <c r="T292" s="13"/>
    </row>
    <row r="293" spans="14:20" x14ac:dyDescent="0.2">
      <c r="N293" s="645"/>
      <c r="O293" s="646"/>
      <c r="P293" s="617"/>
      <c r="R293" s="618"/>
      <c r="S293" s="618"/>
      <c r="T293" s="13"/>
    </row>
    <row r="294" spans="14:20" x14ac:dyDescent="0.2">
      <c r="N294" s="645"/>
      <c r="O294" s="646"/>
      <c r="P294" s="617"/>
      <c r="R294" s="618"/>
      <c r="S294" s="618"/>
      <c r="T294" s="13"/>
    </row>
    <row r="295" spans="14:20" x14ac:dyDescent="0.2">
      <c r="N295" s="645"/>
      <c r="O295" s="646"/>
      <c r="P295" s="617"/>
      <c r="R295" s="618"/>
      <c r="S295" s="618"/>
      <c r="T295" s="13"/>
    </row>
    <row r="296" spans="14:20" x14ac:dyDescent="0.2">
      <c r="N296" s="645"/>
      <c r="O296" s="646"/>
      <c r="P296" s="617"/>
      <c r="R296" s="618"/>
      <c r="S296" s="618"/>
      <c r="T296" s="13"/>
    </row>
    <row r="297" spans="14:20" x14ac:dyDescent="0.2">
      <c r="N297" s="645"/>
      <c r="O297" s="646"/>
      <c r="P297" s="617"/>
      <c r="R297" s="618"/>
      <c r="S297" s="618"/>
      <c r="T297" s="13"/>
    </row>
    <row r="298" spans="14:20" x14ac:dyDescent="0.2">
      <c r="N298" s="645"/>
      <c r="O298" s="646"/>
      <c r="P298" s="617"/>
      <c r="R298" s="618"/>
      <c r="S298" s="618"/>
      <c r="T298" s="13"/>
    </row>
    <row r="299" spans="14:20" x14ac:dyDescent="0.2">
      <c r="N299" s="645"/>
      <c r="O299" s="646"/>
      <c r="P299" s="617"/>
      <c r="R299" s="618"/>
      <c r="S299" s="618"/>
      <c r="T299" s="13"/>
    </row>
    <row r="300" spans="14:20" x14ac:dyDescent="0.2">
      <c r="N300" s="645"/>
      <c r="O300" s="646"/>
      <c r="P300" s="617"/>
      <c r="R300" s="618"/>
      <c r="S300" s="618"/>
      <c r="T300" s="13"/>
    </row>
    <row r="301" spans="14:20" x14ac:dyDescent="0.2">
      <c r="N301" s="645"/>
      <c r="O301" s="646"/>
      <c r="P301" s="617"/>
      <c r="R301" s="618"/>
      <c r="S301" s="618"/>
      <c r="T301" s="13"/>
    </row>
    <row r="302" spans="14:20" x14ac:dyDescent="0.2">
      <c r="N302" s="645"/>
      <c r="O302" s="646"/>
      <c r="P302" s="617"/>
      <c r="R302" s="618"/>
      <c r="S302" s="618"/>
      <c r="T302" s="13"/>
    </row>
    <row r="303" spans="14:20" x14ac:dyDescent="0.2">
      <c r="N303" s="645"/>
      <c r="O303" s="646"/>
      <c r="P303" s="617"/>
      <c r="R303" s="618"/>
      <c r="S303" s="618"/>
      <c r="T303" s="13"/>
    </row>
    <row r="304" spans="14:20" x14ac:dyDescent="0.2">
      <c r="N304" s="645"/>
      <c r="O304" s="646"/>
      <c r="P304" s="617"/>
      <c r="R304" s="618"/>
      <c r="S304" s="618"/>
      <c r="T304" s="13"/>
    </row>
    <row r="305" spans="14:20" x14ac:dyDescent="0.2">
      <c r="N305" s="645"/>
      <c r="O305" s="646"/>
      <c r="P305" s="617"/>
      <c r="R305" s="618"/>
      <c r="S305" s="618"/>
      <c r="T305" s="13"/>
    </row>
    <row r="306" spans="14:20" x14ac:dyDescent="0.2">
      <c r="N306" s="645"/>
      <c r="O306" s="646"/>
      <c r="P306" s="617"/>
      <c r="R306" s="618"/>
      <c r="S306" s="618"/>
      <c r="T306" s="13"/>
    </row>
    <row r="307" spans="14:20" x14ac:dyDescent="0.2">
      <c r="N307" s="645"/>
      <c r="O307" s="646"/>
      <c r="P307" s="617"/>
      <c r="R307" s="618"/>
      <c r="S307" s="618"/>
      <c r="T307" s="13"/>
    </row>
    <row r="308" spans="14:20" x14ac:dyDescent="0.2">
      <c r="N308" s="645"/>
      <c r="O308" s="646"/>
      <c r="P308" s="617"/>
      <c r="R308" s="618"/>
      <c r="S308" s="618"/>
      <c r="T308" s="13"/>
    </row>
    <row r="309" spans="14:20" x14ac:dyDescent="0.2">
      <c r="N309" s="645"/>
      <c r="O309" s="646"/>
      <c r="P309" s="617"/>
      <c r="R309" s="618"/>
      <c r="S309" s="618"/>
      <c r="T309" s="13"/>
    </row>
    <row r="310" spans="14:20" x14ac:dyDescent="0.2">
      <c r="N310" s="645"/>
      <c r="O310" s="646"/>
      <c r="P310" s="617"/>
      <c r="R310" s="618"/>
      <c r="S310" s="618"/>
      <c r="T310" s="13"/>
    </row>
    <row r="311" spans="14:20" x14ac:dyDescent="0.2">
      <c r="N311" s="645"/>
      <c r="O311" s="646"/>
      <c r="P311" s="617"/>
      <c r="R311" s="618"/>
      <c r="S311" s="618"/>
      <c r="T311" s="13"/>
    </row>
    <row r="312" spans="14:20" x14ac:dyDescent="0.2">
      <c r="N312" s="645"/>
      <c r="O312" s="646"/>
      <c r="P312" s="617"/>
      <c r="R312" s="618"/>
      <c r="S312" s="618"/>
      <c r="T312" s="13"/>
    </row>
    <row r="313" spans="14:20" x14ac:dyDescent="0.2">
      <c r="N313" s="645"/>
      <c r="O313" s="646"/>
      <c r="P313" s="617"/>
      <c r="R313" s="618"/>
      <c r="S313" s="618"/>
      <c r="T313" s="13"/>
    </row>
    <row r="314" spans="14:20" x14ac:dyDescent="0.2">
      <c r="N314" s="645"/>
      <c r="O314" s="646"/>
      <c r="P314" s="617"/>
      <c r="R314" s="618"/>
      <c r="S314" s="618"/>
      <c r="T314" s="13"/>
    </row>
    <row r="315" spans="14:20" x14ac:dyDescent="0.2">
      <c r="N315" s="645"/>
      <c r="O315" s="646"/>
      <c r="P315" s="617"/>
      <c r="R315" s="618"/>
      <c r="S315" s="618"/>
      <c r="T315" s="13"/>
    </row>
    <row r="316" spans="14:20" x14ac:dyDescent="0.2">
      <c r="N316" s="645"/>
      <c r="O316" s="646"/>
      <c r="P316" s="617"/>
      <c r="R316" s="618"/>
      <c r="S316" s="618"/>
      <c r="T316" s="13"/>
    </row>
    <row r="317" spans="14:20" x14ac:dyDescent="0.2">
      <c r="N317" s="645"/>
      <c r="O317" s="646"/>
      <c r="P317" s="617"/>
      <c r="R317" s="618"/>
      <c r="S317" s="618"/>
      <c r="T317" s="13"/>
    </row>
    <row r="318" spans="14:20" x14ac:dyDescent="0.2">
      <c r="N318" s="645"/>
      <c r="O318" s="646"/>
      <c r="P318" s="617"/>
      <c r="R318" s="618"/>
      <c r="S318" s="618"/>
      <c r="T318" s="13"/>
    </row>
    <row r="319" spans="14:20" x14ac:dyDescent="0.2">
      <c r="N319" s="645"/>
      <c r="O319" s="646"/>
      <c r="P319" s="617"/>
      <c r="R319" s="618"/>
      <c r="S319" s="618"/>
      <c r="T319" s="13"/>
    </row>
    <row r="320" spans="14:20" x14ac:dyDescent="0.2">
      <c r="N320" s="645"/>
      <c r="O320" s="646"/>
      <c r="P320" s="617"/>
      <c r="R320" s="618"/>
      <c r="S320" s="618"/>
      <c r="T320" s="13"/>
    </row>
    <row r="321" spans="14:20" x14ac:dyDescent="0.2">
      <c r="N321" s="645"/>
      <c r="O321" s="646"/>
      <c r="P321" s="617"/>
      <c r="R321" s="618"/>
      <c r="S321" s="618"/>
      <c r="T321" s="13"/>
    </row>
    <row r="322" spans="14:20" x14ac:dyDescent="0.2">
      <c r="N322" s="645"/>
      <c r="O322" s="646"/>
      <c r="P322" s="617"/>
      <c r="R322" s="618"/>
      <c r="S322" s="618"/>
      <c r="T322" s="13"/>
    </row>
    <row r="323" spans="14:20" x14ac:dyDescent="0.2">
      <c r="N323" s="645"/>
      <c r="O323" s="646"/>
      <c r="P323" s="617"/>
      <c r="R323" s="618"/>
      <c r="S323" s="618"/>
      <c r="T323" s="13"/>
    </row>
    <row r="324" spans="14:20" x14ac:dyDescent="0.2">
      <c r="N324" s="645"/>
      <c r="O324" s="646"/>
      <c r="P324" s="617"/>
      <c r="R324" s="618"/>
      <c r="S324" s="618"/>
      <c r="T324" s="13"/>
    </row>
    <row r="325" spans="14:20" x14ac:dyDescent="0.2">
      <c r="N325" s="645"/>
      <c r="O325" s="646"/>
      <c r="P325" s="617"/>
      <c r="R325" s="618"/>
      <c r="S325" s="618"/>
      <c r="T325" s="13"/>
    </row>
    <row r="326" spans="14:20" x14ac:dyDescent="0.2">
      <c r="N326" s="645"/>
      <c r="O326" s="646"/>
      <c r="P326" s="617"/>
      <c r="R326" s="618"/>
      <c r="S326" s="618"/>
      <c r="T326" s="13"/>
    </row>
    <row r="327" spans="14:20" x14ac:dyDescent="0.2">
      <c r="N327" s="645"/>
      <c r="O327" s="646"/>
      <c r="P327" s="617"/>
      <c r="R327" s="618"/>
      <c r="S327" s="618"/>
      <c r="T327" s="13"/>
    </row>
    <row r="328" spans="14:20" x14ac:dyDescent="0.2">
      <c r="N328" s="645"/>
      <c r="O328" s="646"/>
      <c r="P328" s="617"/>
      <c r="R328" s="618"/>
      <c r="S328" s="618"/>
      <c r="T328" s="13"/>
    </row>
    <row r="329" spans="14:20" x14ac:dyDescent="0.2">
      <c r="N329" s="645"/>
      <c r="O329" s="646"/>
      <c r="P329" s="617"/>
      <c r="R329" s="618"/>
      <c r="S329" s="618"/>
      <c r="T329" s="13"/>
    </row>
    <row r="330" spans="14:20" x14ac:dyDescent="0.2">
      <c r="N330" s="645"/>
      <c r="O330" s="646"/>
      <c r="P330" s="617"/>
      <c r="R330" s="618"/>
      <c r="S330" s="618"/>
      <c r="T330" s="13"/>
    </row>
    <row r="331" spans="14:20" x14ac:dyDescent="0.2">
      <c r="N331" s="645"/>
      <c r="O331" s="646"/>
      <c r="P331" s="617"/>
      <c r="R331" s="618"/>
      <c r="S331" s="618"/>
      <c r="T331" s="13"/>
    </row>
    <row r="332" spans="14:20" x14ac:dyDescent="0.2">
      <c r="N332" s="645"/>
      <c r="O332" s="646"/>
      <c r="P332" s="617"/>
      <c r="R332" s="618"/>
      <c r="S332" s="618"/>
      <c r="T332" s="13"/>
    </row>
    <row r="333" spans="14:20" x14ac:dyDescent="0.2">
      <c r="N333" s="645"/>
      <c r="O333" s="646"/>
      <c r="P333" s="617"/>
      <c r="R333" s="618"/>
      <c r="S333" s="618"/>
      <c r="T333" s="13"/>
    </row>
    <row r="334" spans="14:20" x14ac:dyDescent="0.2">
      <c r="N334" s="645"/>
      <c r="O334" s="646"/>
      <c r="P334" s="617"/>
      <c r="R334" s="618"/>
      <c r="S334" s="618"/>
      <c r="T334" s="13"/>
    </row>
    <row r="335" spans="14:20" x14ac:dyDescent="0.2">
      <c r="N335" s="645"/>
      <c r="O335" s="646"/>
      <c r="P335" s="617"/>
      <c r="R335" s="618"/>
      <c r="S335" s="618"/>
      <c r="T335" s="13"/>
    </row>
    <row r="336" spans="14:20" x14ac:dyDescent="0.2">
      <c r="N336" s="645"/>
      <c r="O336" s="646"/>
      <c r="P336" s="617"/>
      <c r="R336" s="618"/>
      <c r="S336" s="618"/>
      <c r="T336" s="13"/>
    </row>
    <row r="337" spans="14:20" x14ac:dyDescent="0.2">
      <c r="N337" s="645"/>
      <c r="O337" s="646"/>
      <c r="P337" s="617"/>
      <c r="R337" s="618"/>
      <c r="S337" s="618"/>
      <c r="T337" s="13"/>
    </row>
    <row r="338" spans="14:20" x14ac:dyDescent="0.2">
      <c r="N338" s="645"/>
      <c r="O338" s="646"/>
      <c r="P338" s="617"/>
      <c r="R338" s="618"/>
      <c r="S338" s="618"/>
      <c r="T338" s="13"/>
    </row>
    <row r="339" spans="14:20" x14ac:dyDescent="0.2">
      <c r="N339" s="645"/>
      <c r="O339" s="646"/>
      <c r="P339" s="617"/>
      <c r="R339" s="618"/>
      <c r="S339" s="618"/>
      <c r="T339" s="13"/>
    </row>
    <row r="340" spans="14:20" x14ac:dyDescent="0.2">
      <c r="N340" s="645"/>
      <c r="O340" s="646"/>
      <c r="P340" s="617"/>
      <c r="R340" s="618"/>
      <c r="S340" s="618"/>
      <c r="T340" s="13"/>
    </row>
    <row r="341" spans="14:20" x14ac:dyDescent="0.2">
      <c r="N341" s="645"/>
      <c r="O341" s="646"/>
      <c r="P341" s="617"/>
      <c r="R341" s="618"/>
      <c r="S341" s="618"/>
      <c r="T341" s="13"/>
    </row>
    <row r="342" spans="14:20" x14ac:dyDescent="0.2">
      <c r="N342" s="645"/>
      <c r="O342" s="646"/>
      <c r="P342" s="617"/>
      <c r="R342" s="618"/>
      <c r="S342" s="618"/>
      <c r="T342" s="13"/>
    </row>
    <row r="343" spans="14:20" x14ac:dyDescent="0.2">
      <c r="N343" s="645"/>
      <c r="O343" s="646"/>
      <c r="P343" s="617"/>
      <c r="R343" s="618"/>
      <c r="S343" s="618"/>
      <c r="T343" s="13"/>
    </row>
    <row r="344" spans="14:20" x14ac:dyDescent="0.2">
      <c r="N344" s="645"/>
      <c r="O344" s="646"/>
      <c r="P344" s="617"/>
      <c r="R344" s="618"/>
      <c r="S344" s="618"/>
      <c r="T344" s="13"/>
    </row>
    <row r="345" spans="14:20" x14ac:dyDescent="0.2">
      <c r="N345" s="645"/>
      <c r="O345" s="646"/>
      <c r="P345" s="617"/>
      <c r="R345" s="618"/>
      <c r="S345" s="618"/>
      <c r="T345" s="13"/>
    </row>
    <row r="346" spans="14:20" x14ac:dyDescent="0.2">
      <c r="N346" s="645"/>
      <c r="O346" s="646"/>
      <c r="P346" s="617"/>
      <c r="R346" s="618"/>
      <c r="S346" s="618"/>
      <c r="T346" s="13"/>
    </row>
    <row r="347" spans="14:20" x14ac:dyDescent="0.2">
      <c r="N347" s="645"/>
      <c r="O347" s="646"/>
      <c r="P347" s="617"/>
      <c r="R347" s="618"/>
      <c r="S347" s="618"/>
      <c r="T347" s="13"/>
    </row>
    <row r="348" spans="14:20" x14ac:dyDescent="0.2">
      <c r="N348" s="645"/>
      <c r="O348" s="646"/>
      <c r="P348" s="617"/>
      <c r="R348" s="618"/>
      <c r="S348" s="618"/>
      <c r="T348" s="13"/>
    </row>
    <row r="349" spans="14:20" x14ac:dyDescent="0.2">
      <c r="N349" s="645"/>
      <c r="O349" s="646"/>
      <c r="P349" s="617"/>
      <c r="R349" s="618"/>
      <c r="S349" s="618"/>
      <c r="T349" s="13"/>
    </row>
    <row r="350" spans="14:20" x14ac:dyDescent="0.2">
      <c r="N350" s="645"/>
      <c r="O350" s="646"/>
      <c r="P350" s="617"/>
      <c r="R350" s="618"/>
      <c r="S350" s="618"/>
      <c r="T350" s="13"/>
    </row>
    <row r="351" spans="14:20" x14ac:dyDescent="0.2">
      <c r="N351" s="645"/>
      <c r="O351" s="646"/>
      <c r="P351" s="617"/>
      <c r="R351" s="618"/>
      <c r="S351" s="618"/>
      <c r="T351" s="13"/>
    </row>
    <row r="352" spans="14:20" x14ac:dyDescent="0.2">
      <c r="N352" s="645"/>
      <c r="O352" s="646"/>
      <c r="P352" s="617"/>
      <c r="R352" s="618"/>
      <c r="S352" s="618"/>
      <c r="T352" s="13"/>
    </row>
    <row r="353" spans="14:20" x14ac:dyDescent="0.2">
      <c r="N353" s="645"/>
      <c r="O353" s="646"/>
      <c r="P353" s="617"/>
      <c r="R353" s="618"/>
      <c r="S353" s="618"/>
      <c r="T353" s="13"/>
    </row>
    <row r="354" spans="14:20" x14ac:dyDescent="0.2">
      <c r="N354" s="645"/>
      <c r="O354" s="646"/>
      <c r="P354" s="617"/>
      <c r="R354" s="618"/>
      <c r="S354" s="618"/>
      <c r="T354" s="13"/>
    </row>
    <row r="355" spans="14:20" x14ac:dyDescent="0.2">
      <c r="N355" s="645"/>
      <c r="O355" s="646"/>
      <c r="P355" s="617"/>
      <c r="R355" s="618"/>
      <c r="S355" s="618"/>
      <c r="T355" s="13"/>
    </row>
    <row r="356" spans="14:20" x14ac:dyDescent="0.2">
      <c r="N356" s="645"/>
      <c r="O356" s="646"/>
      <c r="P356" s="617"/>
      <c r="R356" s="618"/>
      <c r="S356" s="618"/>
      <c r="T356" s="13"/>
    </row>
    <row r="357" spans="14:20" x14ac:dyDescent="0.2">
      <c r="N357" s="645"/>
      <c r="O357" s="646"/>
      <c r="P357" s="617"/>
      <c r="R357" s="618"/>
      <c r="S357" s="618"/>
      <c r="T357" s="13"/>
    </row>
    <row r="358" spans="14:20" x14ac:dyDescent="0.2">
      <c r="N358" s="645"/>
      <c r="O358" s="646"/>
      <c r="P358" s="617"/>
      <c r="R358" s="618"/>
      <c r="S358" s="618"/>
      <c r="T358" s="13"/>
    </row>
    <row r="359" spans="14:20" x14ac:dyDescent="0.2">
      <c r="N359" s="645"/>
      <c r="O359" s="646"/>
      <c r="P359" s="617"/>
      <c r="R359" s="618"/>
      <c r="S359" s="618"/>
      <c r="T359" s="13"/>
    </row>
    <row r="360" spans="14:20" x14ac:dyDescent="0.2">
      <c r="N360" s="645"/>
      <c r="O360" s="646"/>
      <c r="P360" s="617"/>
      <c r="R360" s="618"/>
      <c r="S360" s="618"/>
      <c r="T360" s="13"/>
    </row>
    <row r="361" spans="14:20" x14ac:dyDescent="0.2">
      <c r="N361" s="645"/>
      <c r="O361" s="646"/>
      <c r="P361" s="617"/>
      <c r="R361" s="618"/>
      <c r="S361" s="618"/>
      <c r="T361" s="13"/>
    </row>
    <row r="362" spans="14:20" x14ac:dyDescent="0.2">
      <c r="N362" s="645"/>
      <c r="O362" s="646"/>
      <c r="P362" s="617"/>
      <c r="R362" s="618"/>
      <c r="S362" s="618"/>
      <c r="T362" s="13"/>
    </row>
    <row r="363" spans="14:20" x14ac:dyDescent="0.2">
      <c r="N363" s="645"/>
      <c r="O363" s="646"/>
      <c r="P363" s="617"/>
      <c r="R363" s="618"/>
      <c r="S363" s="618"/>
      <c r="T363" s="13"/>
    </row>
    <row r="364" spans="14:20" x14ac:dyDescent="0.2">
      <c r="N364" s="645"/>
      <c r="O364" s="646"/>
      <c r="P364" s="617"/>
      <c r="R364" s="618"/>
      <c r="S364" s="618"/>
      <c r="T364" s="13"/>
    </row>
    <row r="365" spans="14:20" x14ac:dyDescent="0.2">
      <c r="N365" s="645"/>
      <c r="O365" s="646"/>
      <c r="P365" s="617"/>
      <c r="R365" s="618"/>
      <c r="S365" s="618"/>
      <c r="T365" s="13"/>
    </row>
    <row r="366" spans="14:20" x14ac:dyDescent="0.2">
      <c r="N366" s="645"/>
      <c r="O366" s="646"/>
      <c r="P366" s="617"/>
      <c r="R366" s="618"/>
      <c r="S366" s="618"/>
      <c r="T366" s="13"/>
    </row>
    <row r="367" spans="14:20" x14ac:dyDescent="0.2">
      <c r="N367" s="645"/>
      <c r="O367" s="646"/>
      <c r="P367" s="617"/>
      <c r="R367" s="618"/>
      <c r="S367" s="618"/>
      <c r="T367" s="13"/>
    </row>
    <row r="368" spans="14:20" x14ac:dyDescent="0.2">
      <c r="N368" s="645"/>
      <c r="O368" s="646"/>
      <c r="P368" s="617"/>
      <c r="R368" s="618"/>
      <c r="S368" s="618"/>
      <c r="T368" s="13"/>
    </row>
    <row r="369" spans="14:20" x14ac:dyDescent="0.2">
      <c r="N369" s="645"/>
      <c r="O369" s="646"/>
      <c r="P369" s="617"/>
      <c r="R369" s="618"/>
      <c r="S369" s="618"/>
      <c r="T369" s="13"/>
    </row>
    <row r="370" spans="14:20" x14ac:dyDescent="0.2">
      <c r="N370" s="645"/>
      <c r="O370" s="646"/>
      <c r="P370" s="617"/>
      <c r="R370" s="618"/>
      <c r="S370" s="618"/>
      <c r="T370" s="13"/>
    </row>
    <row r="371" spans="14:20" x14ac:dyDescent="0.2">
      <c r="N371" s="645"/>
      <c r="O371" s="646"/>
      <c r="P371" s="617"/>
      <c r="R371" s="618"/>
      <c r="S371" s="618"/>
      <c r="T371" s="13"/>
    </row>
    <row r="372" spans="14:20" x14ac:dyDescent="0.2">
      <c r="N372" s="645"/>
      <c r="O372" s="646"/>
      <c r="P372" s="617"/>
      <c r="R372" s="618"/>
      <c r="S372" s="618"/>
      <c r="T372" s="13"/>
    </row>
    <row r="373" spans="14:20" x14ac:dyDescent="0.2">
      <c r="N373" s="645"/>
      <c r="O373" s="646"/>
      <c r="P373" s="617"/>
      <c r="R373" s="618"/>
      <c r="S373" s="618"/>
      <c r="T373" s="13"/>
    </row>
    <row r="374" spans="14:20" x14ac:dyDescent="0.2">
      <c r="N374" s="645"/>
      <c r="O374" s="646"/>
      <c r="P374" s="617"/>
      <c r="R374" s="618"/>
      <c r="S374" s="618"/>
      <c r="T374" s="13"/>
    </row>
    <row r="375" spans="14:20" x14ac:dyDescent="0.2">
      <c r="N375" s="645"/>
      <c r="O375" s="646"/>
      <c r="P375" s="617"/>
      <c r="R375" s="618"/>
      <c r="S375" s="618"/>
      <c r="T375" s="13"/>
    </row>
    <row r="376" spans="14:20" x14ac:dyDescent="0.2">
      <c r="N376" s="645"/>
      <c r="O376" s="646"/>
      <c r="P376" s="617"/>
      <c r="R376" s="618"/>
      <c r="S376" s="618"/>
      <c r="T376" s="13"/>
    </row>
  </sheetData>
  <protectedRanges>
    <protectedRange password="8F60" sqref="S6" name="Calculations_40"/>
  </protectedRanges>
  <conditionalFormatting sqref="C4:C6">
    <cfRule type="duplicateValues" dxfId="137" priority="3"/>
  </conditionalFormatting>
  <conditionalFormatting sqref="D4:D6">
    <cfRule type="duplicateValues" dxfId="136" priority="4"/>
  </conditionalFormatting>
  <conditionalFormatting sqref="D1:D3">
    <cfRule type="duplicateValues" dxfId="135" priority="1"/>
  </conditionalFormatting>
  <conditionalFormatting sqref="E1:E3">
    <cfRule type="duplicateValues" dxfId="134" priority="2"/>
  </conditionalFormatting>
  <pageMargins left="0.7" right="0.7" top="0.75" bottom="0.75" header="0.3" footer="0.3"/>
  <pageSetup scale="70" orientation="landscape"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92A582-11C2-4BDD-BF62-7F0EFDC9C139}">
  <sheetPr>
    <pageSetUpPr fitToPage="1"/>
  </sheetPr>
  <dimension ref="A1:AA36"/>
  <sheetViews>
    <sheetView zoomScaleNormal="100" workbookViewId="0">
      <pane xSplit="4" ySplit="6" topLeftCell="L7" activePane="bottomRight" state="frozen"/>
      <selection pane="topRight" activeCell="F1" sqref="F1"/>
      <selection pane="bottomLeft" activeCell="A7" sqref="A7"/>
      <selection pane="bottomRight" activeCell="B8" sqref="B8"/>
    </sheetView>
  </sheetViews>
  <sheetFormatPr defaultColWidth="9.28515625" defaultRowHeight="12.75" x14ac:dyDescent="0.2"/>
  <cols>
    <col min="1" max="1" width="18.7109375" style="12" customWidth="1"/>
    <col min="2" max="2" width="42.42578125" style="12" customWidth="1"/>
    <col min="3" max="3" width="9.28515625" style="12" customWidth="1"/>
    <col min="4" max="4" width="14.28515625" style="12" customWidth="1"/>
    <col min="5" max="5" width="6.140625" style="13" customWidth="1"/>
    <col min="6" max="6" width="8.5703125" style="13" customWidth="1"/>
    <col min="7" max="7" width="9.42578125" style="13" customWidth="1"/>
    <col min="8" max="8" width="7.28515625" style="13" customWidth="1"/>
    <col min="9" max="10" width="9.28515625" style="13"/>
    <col min="11" max="11" width="16.140625" style="13" customWidth="1"/>
    <col min="12" max="12" width="12.85546875" style="13" customWidth="1"/>
    <col min="13" max="14" width="9.28515625" style="14"/>
    <col min="15" max="15" width="3.7109375" style="17" customWidth="1"/>
    <col min="16" max="16" width="13.5703125" style="14" customWidth="1"/>
    <col min="17" max="18" width="11.28515625" style="14" customWidth="1"/>
    <col min="19" max="19" width="14" style="13" customWidth="1"/>
    <col min="20" max="20" width="9.28515625" style="13"/>
    <col min="21" max="21" width="8.140625" style="13" customWidth="1"/>
    <col min="22" max="22" width="9" style="13" customWidth="1"/>
    <col min="23" max="23" width="13" style="14" customWidth="1"/>
    <col min="24" max="25" width="11.28515625" style="14" customWidth="1"/>
    <col min="26" max="26" width="12.5703125" style="14" customWidth="1"/>
    <col min="27" max="27" width="9.28515625" style="13"/>
    <col min="28" max="16384" width="9.28515625" style="12"/>
  </cols>
  <sheetData>
    <row r="1" spans="1:27" s="22" customFormat="1" x14ac:dyDescent="0.2">
      <c r="A1" s="77"/>
      <c r="B1" s="78" t="s">
        <v>41</v>
      </c>
      <c r="C1" s="78"/>
      <c r="D1" s="78"/>
      <c r="E1" s="79"/>
      <c r="F1" s="79"/>
      <c r="G1" s="79"/>
      <c r="H1" s="79"/>
      <c r="I1" s="79"/>
      <c r="J1" s="79"/>
      <c r="K1" s="79"/>
      <c r="L1" s="79"/>
      <c r="M1" s="81"/>
      <c r="N1" s="81"/>
      <c r="O1" s="82"/>
      <c r="P1" s="81"/>
      <c r="Q1" s="83"/>
      <c r="R1" s="83"/>
      <c r="S1" s="79"/>
      <c r="T1" s="79"/>
      <c r="U1" s="79"/>
      <c r="V1" s="79"/>
      <c r="W1" s="81"/>
      <c r="X1" s="81"/>
      <c r="Y1" s="81"/>
      <c r="Z1" s="84"/>
      <c r="AA1" s="85"/>
    </row>
    <row r="2" spans="1:27" s="22" customFormat="1" x14ac:dyDescent="0.2">
      <c r="A2" s="86"/>
      <c r="B2" s="87" t="s">
        <v>40</v>
      </c>
      <c r="C2" s="87"/>
      <c r="D2" s="87"/>
      <c r="E2" s="88"/>
      <c r="F2" s="89"/>
      <c r="G2" s="89"/>
      <c r="H2" s="89"/>
      <c r="I2" s="89"/>
      <c r="J2" s="89"/>
      <c r="K2" s="89"/>
      <c r="L2" s="89"/>
      <c r="M2" s="91"/>
      <c r="N2" s="91"/>
      <c r="O2" s="92"/>
      <c r="P2" s="91"/>
      <c r="Q2" s="93"/>
      <c r="R2" s="93"/>
      <c r="S2" s="89"/>
      <c r="T2" s="88"/>
      <c r="U2" s="89"/>
      <c r="V2" s="89"/>
      <c r="W2" s="91"/>
      <c r="X2" s="91"/>
      <c r="Y2" s="91"/>
      <c r="Z2" s="94"/>
      <c r="AA2" s="57"/>
    </row>
    <row r="3" spans="1:27" s="22" customFormat="1" x14ac:dyDescent="0.2">
      <c r="A3" s="86"/>
      <c r="B3" s="95" t="s">
        <v>0</v>
      </c>
      <c r="C3" s="95"/>
      <c r="D3" s="95"/>
      <c r="E3" s="96"/>
      <c r="F3" s="97"/>
      <c r="G3" s="97"/>
      <c r="H3" s="97"/>
      <c r="I3" s="97"/>
      <c r="J3" s="97"/>
      <c r="K3" s="97"/>
      <c r="L3" s="97"/>
      <c r="M3" s="99"/>
      <c r="N3" s="99"/>
      <c r="O3" s="100"/>
      <c r="P3" s="99"/>
      <c r="Q3" s="101"/>
      <c r="R3" s="101"/>
      <c r="S3" s="97"/>
      <c r="T3" s="126"/>
      <c r="U3" s="97"/>
      <c r="V3" s="97"/>
      <c r="W3" s="99"/>
      <c r="X3" s="99"/>
      <c r="Y3" s="99"/>
      <c r="Z3" s="94"/>
      <c r="AA3" s="57"/>
    </row>
    <row r="4" spans="1:27" s="22" customFormat="1" ht="13.5" thickBot="1" x14ac:dyDescent="0.25">
      <c r="A4" s="86"/>
      <c r="B4" s="95" t="s">
        <v>3884</v>
      </c>
      <c r="C4" s="95"/>
      <c r="D4" s="96"/>
      <c r="E4" s="97"/>
      <c r="F4" s="97"/>
      <c r="G4" s="97"/>
      <c r="H4" s="97"/>
      <c r="I4" s="97"/>
      <c r="J4" s="97"/>
      <c r="K4" s="97"/>
      <c r="L4" s="97"/>
      <c r="M4" s="99"/>
      <c r="N4" s="99"/>
      <c r="O4" s="100"/>
      <c r="P4" s="99"/>
      <c r="Q4" s="101"/>
      <c r="R4" s="101"/>
      <c r="S4" s="97"/>
      <c r="T4" s="96"/>
      <c r="U4" s="97"/>
      <c r="V4" s="97"/>
      <c r="W4" s="99"/>
      <c r="X4" s="99"/>
      <c r="Y4" s="99"/>
      <c r="Z4" s="94"/>
      <c r="AA4" s="57"/>
    </row>
    <row r="5" spans="1:27" ht="15.75" customHeight="1" thickBot="1" x14ac:dyDescent="0.25">
      <c r="A5" s="26"/>
      <c r="B5" s="102"/>
      <c r="C5" s="102"/>
      <c r="D5" s="127" t="s">
        <v>1</v>
      </c>
      <c r="E5" s="104"/>
      <c r="F5" s="105"/>
      <c r="G5" s="105"/>
      <c r="H5" s="105"/>
      <c r="I5" s="105"/>
      <c r="J5" s="105"/>
      <c r="K5" s="106"/>
      <c r="L5" s="104"/>
      <c r="M5" s="108"/>
      <c r="N5" s="108"/>
      <c r="O5" s="109"/>
      <c r="P5" s="128" t="s">
        <v>19</v>
      </c>
      <c r="Q5" s="129"/>
      <c r="R5" s="130"/>
      <c r="S5" s="131" t="s">
        <v>2</v>
      </c>
      <c r="T5" s="132"/>
      <c r="U5" s="133"/>
      <c r="V5" s="133"/>
      <c r="W5" s="134"/>
      <c r="X5" s="134"/>
      <c r="Y5" s="135"/>
      <c r="Z5" s="111"/>
      <c r="AA5" s="27"/>
    </row>
    <row r="6" spans="1:27" ht="75.75" customHeight="1" thickBot="1" x14ac:dyDescent="0.25">
      <c r="A6" s="112" t="s">
        <v>3</v>
      </c>
      <c r="B6" s="113" t="s">
        <v>8</v>
      </c>
      <c r="C6" s="113" t="s">
        <v>4</v>
      </c>
      <c r="D6" s="114" t="s">
        <v>18</v>
      </c>
      <c r="E6" s="115" t="s">
        <v>9</v>
      </c>
      <c r="F6" s="115" t="s">
        <v>5</v>
      </c>
      <c r="G6" s="115" t="s">
        <v>6</v>
      </c>
      <c r="H6" s="113" t="s">
        <v>37</v>
      </c>
      <c r="I6" s="115" t="s">
        <v>38</v>
      </c>
      <c r="J6" s="116" t="s">
        <v>10</v>
      </c>
      <c r="K6" s="115" t="s">
        <v>11</v>
      </c>
      <c r="L6" s="136" t="s">
        <v>27</v>
      </c>
      <c r="M6" s="1" t="s">
        <v>12</v>
      </c>
      <c r="N6" s="1" t="s">
        <v>13</v>
      </c>
      <c r="O6" s="119"/>
      <c r="P6" s="117" t="s">
        <v>3533</v>
      </c>
      <c r="Q6" s="117" t="s">
        <v>32</v>
      </c>
      <c r="R6" s="117" t="s">
        <v>33</v>
      </c>
      <c r="S6" s="114" t="s">
        <v>15</v>
      </c>
      <c r="T6" s="115" t="s">
        <v>9</v>
      </c>
      <c r="U6" s="113" t="s">
        <v>39</v>
      </c>
      <c r="V6" s="115" t="s">
        <v>38</v>
      </c>
      <c r="W6" s="117" t="s">
        <v>3534</v>
      </c>
      <c r="X6" s="117" t="s">
        <v>35</v>
      </c>
      <c r="Y6" s="117" t="s">
        <v>36</v>
      </c>
      <c r="Z6" s="120" t="s">
        <v>17</v>
      </c>
      <c r="AA6" s="117" t="s">
        <v>7</v>
      </c>
    </row>
    <row r="7" spans="1:27" ht="30" customHeight="1" x14ac:dyDescent="0.2">
      <c r="A7" s="137" t="s">
        <v>3470</v>
      </c>
      <c r="B7" s="138" t="s">
        <v>3885</v>
      </c>
      <c r="C7" s="45" t="s">
        <v>3535</v>
      </c>
      <c r="D7" s="139" t="s">
        <v>3471</v>
      </c>
      <c r="E7" s="139" t="s">
        <v>24</v>
      </c>
      <c r="F7" s="140">
        <v>21.38</v>
      </c>
      <c r="G7" s="141">
        <v>23.8</v>
      </c>
      <c r="H7" s="142">
        <v>72</v>
      </c>
      <c r="I7" s="140">
        <v>4.75</v>
      </c>
      <c r="J7" s="143">
        <v>110244</v>
      </c>
      <c r="K7" s="144" t="s">
        <v>3472</v>
      </c>
      <c r="L7" s="146">
        <v>9</v>
      </c>
      <c r="M7" s="147">
        <v>1.8467</v>
      </c>
      <c r="N7" s="148">
        <v>16.62</v>
      </c>
      <c r="P7" s="187">
        <v>47.879999999999995</v>
      </c>
      <c r="Q7" s="144" t="s">
        <v>373</v>
      </c>
      <c r="R7" s="144" t="s">
        <v>373</v>
      </c>
      <c r="S7" s="139" t="s">
        <v>3471</v>
      </c>
      <c r="T7" s="139" t="s">
        <v>24</v>
      </c>
      <c r="U7" s="142">
        <v>72</v>
      </c>
      <c r="V7" s="140">
        <v>4.75</v>
      </c>
      <c r="W7" s="145">
        <v>64.5</v>
      </c>
      <c r="X7" s="144" t="s">
        <v>373</v>
      </c>
      <c r="Y7" s="144" t="s">
        <v>373</v>
      </c>
      <c r="Z7" s="144" t="s">
        <v>373</v>
      </c>
    </row>
    <row r="8" spans="1:27" ht="30" customHeight="1" x14ac:dyDescent="0.2">
      <c r="A8" s="137" t="s">
        <v>3470</v>
      </c>
      <c r="B8" s="138" t="s">
        <v>3886</v>
      </c>
      <c r="C8" s="45" t="s">
        <v>3535</v>
      </c>
      <c r="D8" s="139" t="s">
        <v>3473</v>
      </c>
      <c r="E8" s="139" t="s">
        <v>24</v>
      </c>
      <c r="F8" s="140">
        <v>21.85</v>
      </c>
      <c r="G8" s="141">
        <v>24.27</v>
      </c>
      <c r="H8" s="142">
        <v>72</v>
      </c>
      <c r="I8" s="140">
        <v>4.8600000000000003</v>
      </c>
      <c r="J8" s="143">
        <v>110244</v>
      </c>
      <c r="K8" s="144" t="s">
        <v>3472</v>
      </c>
      <c r="L8" s="146">
        <v>7.88</v>
      </c>
      <c r="M8" s="147">
        <v>1.8467</v>
      </c>
      <c r="N8" s="148">
        <v>14.55</v>
      </c>
      <c r="P8" s="187">
        <v>52.45</v>
      </c>
      <c r="Q8" s="144" t="s">
        <v>373</v>
      </c>
      <c r="R8" s="144" t="s">
        <v>373</v>
      </c>
      <c r="S8" s="139" t="s">
        <v>3473</v>
      </c>
      <c r="T8" s="139" t="s">
        <v>24</v>
      </c>
      <c r="U8" s="142">
        <v>72</v>
      </c>
      <c r="V8" s="140">
        <v>4.8600000000000003</v>
      </c>
      <c r="W8" s="145">
        <v>67</v>
      </c>
      <c r="X8" s="144" t="s">
        <v>373</v>
      </c>
      <c r="Y8" s="144" t="s">
        <v>373</v>
      </c>
      <c r="Z8" s="144" t="s">
        <v>373</v>
      </c>
    </row>
    <row r="9" spans="1:27" ht="30" customHeight="1" x14ac:dyDescent="0.2">
      <c r="A9" s="137" t="s">
        <v>3470</v>
      </c>
      <c r="B9" s="138" t="s">
        <v>3887</v>
      </c>
      <c r="C9" s="45" t="s">
        <v>3535</v>
      </c>
      <c r="D9" s="45" t="s">
        <v>3474</v>
      </c>
      <c r="E9" s="139" t="s">
        <v>24</v>
      </c>
      <c r="F9" s="141">
        <v>22.98</v>
      </c>
      <c r="G9" s="141">
        <v>25.4</v>
      </c>
      <c r="H9" s="142">
        <v>72</v>
      </c>
      <c r="I9" s="141">
        <v>5.1100000000000003</v>
      </c>
      <c r="J9" s="143">
        <v>110244</v>
      </c>
      <c r="K9" s="144" t="s">
        <v>3472</v>
      </c>
      <c r="L9" s="149">
        <v>9</v>
      </c>
      <c r="M9" s="150">
        <v>1.8467</v>
      </c>
      <c r="N9" s="151">
        <v>16.62</v>
      </c>
      <c r="P9" s="187">
        <v>51.929999999999993</v>
      </c>
      <c r="Q9" s="144" t="s">
        <v>373</v>
      </c>
      <c r="R9" s="144" t="s">
        <v>373</v>
      </c>
      <c r="S9" s="45" t="s">
        <v>3474</v>
      </c>
      <c r="T9" s="139" t="s">
        <v>24</v>
      </c>
      <c r="U9" s="142">
        <v>72</v>
      </c>
      <c r="V9" s="141">
        <v>5.1100000000000003</v>
      </c>
      <c r="W9" s="145">
        <v>68.55</v>
      </c>
      <c r="X9" s="144" t="s">
        <v>373</v>
      </c>
      <c r="Y9" s="144" t="s">
        <v>373</v>
      </c>
      <c r="Z9" s="144" t="s">
        <v>373</v>
      </c>
    </row>
    <row r="10" spans="1:27" ht="30" customHeight="1" x14ac:dyDescent="0.2">
      <c r="A10" s="137" t="s">
        <v>3470</v>
      </c>
      <c r="B10" s="138" t="s">
        <v>3888</v>
      </c>
      <c r="C10" s="45" t="s">
        <v>3535</v>
      </c>
      <c r="D10" s="45" t="s">
        <v>3475</v>
      </c>
      <c r="E10" s="139" t="s">
        <v>24</v>
      </c>
      <c r="F10" s="141">
        <v>30.34</v>
      </c>
      <c r="G10" s="141">
        <v>33.32</v>
      </c>
      <c r="H10" s="142">
        <v>90</v>
      </c>
      <c r="I10" s="141">
        <v>5.4</v>
      </c>
      <c r="J10" s="143">
        <v>110244</v>
      </c>
      <c r="K10" s="144" t="s">
        <v>3472</v>
      </c>
      <c r="L10" s="146">
        <v>11.25</v>
      </c>
      <c r="M10" s="147">
        <v>1.8467</v>
      </c>
      <c r="N10" s="148">
        <v>20.78</v>
      </c>
      <c r="P10" s="187">
        <v>56.22</v>
      </c>
      <c r="Q10" s="144" t="s">
        <v>373</v>
      </c>
      <c r="R10" s="144" t="s">
        <v>373</v>
      </c>
      <c r="S10" s="45" t="s">
        <v>3475</v>
      </c>
      <c r="T10" s="139" t="s">
        <v>24</v>
      </c>
      <c r="U10" s="142">
        <v>90</v>
      </c>
      <c r="V10" s="141">
        <v>5.4</v>
      </c>
      <c r="W10" s="145">
        <v>77</v>
      </c>
      <c r="X10" s="144" t="s">
        <v>373</v>
      </c>
      <c r="Y10" s="144" t="s">
        <v>373</v>
      </c>
      <c r="Z10" s="144" t="s">
        <v>373</v>
      </c>
    </row>
    <row r="11" spans="1:27" ht="30" customHeight="1" x14ac:dyDescent="0.2">
      <c r="A11" s="137" t="s">
        <v>3470</v>
      </c>
      <c r="B11" s="138" t="s">
        <v>3889</v>
      </c>
      <c r="C11" s="45" t="s">
        <v>3535</v>
      </c>
      <c r="D11" s="45" t="s">
        <v>3476</v>
      </c>
      <c r="E11" s="139" t="s">
        <v>24</v>
      </c>
      <c r="F11" s="141">
        <v>30.85</v>
      </c>
      <c r="G11" s="141">
        <v>33.79</v>
      </c>
      <c r="H11" s="142">
        <v>90</v>
      </c>
      <c r="I11" s="141">
        <v>5.49</v>
      </c>
      <c r="J11" s="143">
        <v>110244</v>
      </c>
      <c r="K11" s="144" t="s">
        <v>3472</v>
      </c>
      <c r="L11" s="146">
        <v>10.130000000000001</v>
      </c>
      <c r="M11" s="147">
        <v>1.8467</v>
      </c>
      <c r="N11" s="148">
        <v>18.71</v>
      </c>
      <c r="P11" s="187">
        <v>60.35</v>
      </c>
      <c r="Q11" s="144" t="s">
        <v>373</v>
      </c>
      <c r="R11" s="144" t="s">
        <v>373</v>
      </c>
      <c r="S11" s="45" t="s">
        <v>3476</v>
      </c>
      <c r="T11" s="139" t="s">
        <v>24</v>
      </c>
      <c r="U11" s="142">
        <v>90</v>
      </c>
      <c r="V11" s="141">
        <v>5.49</v>
      </c>
      <c r="W11" s="145">
        <v>79.06</v>
      </c>
      <c r="X11" s="144" t="s">
        <v>373</v>
      </c>
      <c r="Y11" s="144" t="s">
        <v>373</v>
      </c>
      <c r="Z11" s="144" t="s">
        <v>373</v>
      </c>
    </row>
    <row r="12" spans="1:27" ht="30" customHeight="1" x14ac:dyDescent="0.2">
      <c r="A12" s="137" t="s">
        <v>3470</v>
      </c>
      <c r="B12" s="138" t="s">
        <v>3477</v>
      </c>
      <c r="C12" s="45" t="s">
        <v>3535</v>
      </c>
      <c r="D12" s="139" t="s">
        <v>3478</v>
      </c>
      <c r="E12" s="139" t="s">
        <v>24</v>
      </c>
      <c r="F12" s="140">
        <v>21.38</v>
      </c>
      <c r="G12" s="140">
        <v>23.8</v>
      </c>
      <c r="H12" s="142">
        <v>72</v>
      </c>
      <c r="I12" s="140">
        <v>4.75</v>
      </c>
      <c r="J12" s="143">
        <v>110244</v>
      </c>
      <c r="K12" s="144" t="s">
        <v>3472</v>
      </c>
      <c r="L12" s="146">
        <v>9</v>
      </c>
      <c r="M12" s="147">
        <v>1.8467</v>
      </c>
      <c r="N12" s="148">
        <v>16.62</v>
      </c>
      <c r="P12" s="187">
        <v>43.86</v>
      </c>
      <c r="Q12" s="144" t="s">
        <v>373</v>
      </c>
      <c r="R12" s="144" t="s">
        <v>373</v>
      </c>
      <c r="S12" s="139" t="s">
        <v>3478</v>
      </c>
      <c r="T12" s="139" t="s">
        <v>24</v>
      </c>
      <c r="U12" s="142">
        <v>72</v>
      </c>
      <c r="V12" s="140">
        <v>4.75</v>
      </c>
      <c r="W12" s="152">
        <v>60.48</v>
      </c>
      <c r="X12" s="144" t="s">
        <v>373</v>
      </c>
      <c r="Y12" s="144" t="s">
        <v>373</v>
      </c>
      <c r="Z12" s="144" t="s">
        <v>373</v>
      </c>
    </row>
    <row r="13" spans="1:27" s="13" customFormat="1" ht="30" customHeight="1" x14ac:dyDescent="0.2">
      <c r="A13" s="137" t="s">
        <v>3470</v>
      </c>
      <c r="B13" s="138" t="s">
        <v>3479</v>
      </c>
      <c r="C13" s="45" t="s">
        <v>3535</v>
      </c>
      <c r="D13" s="139" t="s">
        <v>3480</v>
      </c>
      <c r="E13" s="139" t="s">
        <v>24</v>
      </c>
      <c r="F13" s="140">
        <v>21.85</v>
      </c>
      <c r="G13" s="140">
        <v>24.27</v>
      </c>
      <c r="H13" s="142">
        <v>72</v>
      </c>
      <c r="I13" s="140">
        <v>4.8600000000000003</v>
      </c>
      <c r="J13" s="143">
        <v>110244</v>
      </c>
      <c r="K13" s="144" t="s">
        <v>3472</v>
      </c>
      <c r="L13" s="146">
        <v>7.88</v>
      </c>
      <c r="M13" s="147">
        <v>1.8467</v>
      </c>
      <c r="N13" s="148">
        <v>14.55</v>
      </c>
      <c r="O13" s="17"/>
      <c r="P13" s="187">
        <v>46.45</v>
      </c>
      <c r="Q13" s="144" t="s">
        <v>373</v>
      </c>
      <c r="R13" s="144" t="s">
        <v>373</v>
      </c>
      <c r="S13" s="139" t="s">
        <v>3480</v>
      </c>
      <c r="T13" s="139" t="s">
        <v>24</v>
      </c>
      <c r="U13" s="142">
        <v>72</v>
      </c>
      <c r="V13" s="140">
        <v>4.8600000000000003</v>
      </c>
      <c r="W13" s="152">
        <v>61</v>
      </c>
      <c r="X13" s="144" t="s">
        <v>373</v>
      </c>
      <c r="Y13" s="144" t="s">
        <v>373</v>
      </c>
      <c r="Z13" s="144" t="s">
        <v>373</v>
      </c>
    </row>
    <row r="14" spans="1:27" s="13" customFormat="1" ht="30" customHeight="1" x14ac:dyDescent="0.2">
      <c r="A14" s="137" t="s">
        <v>3470</v>
      </c>
      <c r="B14" s="138" t="s">
        <v>3481</v>
      </c>
      <c r="C14" s="45" t="s">
        <v>3535</v>
      </c>
      <c r="D14" s="139" t="s">
        <v>3482</v>
      </c>
      <c r="E14" s="139" t="s">
        <v>24</v>
      </c>
      <c r="F14" s="140">
        <v>23.91</v>
      </c>
      <c r="G14" s="140">
        <v>26.33</v>
      </c>
      <c r="H14" s="142">
        <v>72</v>
      </c>
      <c r="I14" s="140">
        <v>5.31</v>
      </c>
      <c r="J14" s="143">
        <v>110244</v>
      </c>
      <c r="K14" s="144" t="s">
        <v>3472</v>
      </c>
      <c r="L14" s="146">
        <v>9</v>
      </c>
      <c r="M14" s="147">
        <v>1.8467</v>
      </c>
      <c r="N14" s="148">
        <v>16.62</v>
      </c>
      <c r="O14" s="17"/>
      <c r="P14" s="187">
        <v>51.379999999999995</v>
      </c>
      <c r="Q14" s="144" t="s">
        <v>373</v>
      </c>
      <c r="R14" s="144" t="s">
        <v>373</v>
      </c>
      <c r="S14" s="139" t="s">
        <v>3482</v>
      </c>
      <c r="T14" s="139" t="s">
        <v>24</v>
      </c>
      <c r="U14" s="142">
        <v>72</v>
      </c>
      <c r="V14" s="140">
        <v>5.31</v>
      </c>
      <c r="W14" s="152">
        <v>68</v>
      </c>
      <c r="X14" s="144" t="s">
        <v>373</v>
      </c>
      <c r="Y14" s="144" t="s">
        <v>373</v>
      </c>
      <c r="Z14" s="144" t="s">
        <v>373</v>
      </c>
    </row>
    <row r="15" spans="1:27" s="13" customFormat="1" ht="30" customHeight="1" x14ac:dyDescent="0.2">
      <c r="A15" s="137" t="s">
        <v>3470</v>
      </c>
      <c r="B15" s="138" t="s">
        <v>3890</v>
      </c>
      <c r="C15" s="45" t="s">
        <v>3535</v>
      </c>
      <c r="D15" s="139" t="s">
        <v>3483</v>
      </c>
      <c r="E15" s="139" t="s">
        <v>24</v>
      </c>
      <c r="F15" s="140">
        <v>22.98</v>
      </c>
      <c r="G15" s="140">
        <v>25.4</v>
      </c>
      <c r="H15" s="142">
        <v>72</v>
      </c>
      <c r="I15" s="140">
        <v>5.1100000000000003</v>
      </c>
      <c r="J15" s="143">
        <v>110244</v>
      </c>
      <c r="K15" s="144" t="s">
        <v>3472</v>
      </c>
      <c r="L15" s="146">
        <v>9</v>
      </c>
      <c r="M15" s="147">
        <v>1.8467</v>
      </c>
      <c r="N15" s="148">
        <v>16.62</v>
      </c>
      <c r="O15" s="17"/>
      <c r="P15" s="187">
        <v>46.879999999999995</v>
      </c>
      <c r="Q15" s="144" t="s">
        <v>373</v>
      </c>
      <c r="R15" s="144" t="s">
        <v>373</v>
      </c>
      <c r="S15" s="139" t="s">
        <v>3483</v>
      </c>
      <c r="T15" s="139" t="s">
        <v>24</v>
      </c>
      <c r="U15" s="142">
        <v>72</v>
      </c>
      <c r="V15" s="140">
        <v>5.1100000000000003</v>
      </c>
      <c r="W15" s="152">
        <v>63.5</v>
      </c>
      <c r="X15" s="144" t="s">
        <v>373</v>
      </c>
      <c r="Y15" s="144" t="s">
        <v>373</v>
      </c>
      <c r="Z15" s="144" t="s">
        <v>373</v>
      </c>
    </row>
    <row r="16" spans="1:27" s="13" customFormat="1" ht="30" customHeight="1" x14ac:dyDescent="0.2">
      <c r="A16" s="137" t="s">
        <v>3470</v>
      </c>
      <c r="B16" s="154" t="s">
        <v>3484</v>
      </c>
      <c r="C16" s="45" t="s">
        <v>3535</v>
      </c>
      <c r="D16" s="155" t="s">
        <v>3485</v>
      </c>
      <c r="E16" s="155" t="s">
        <v>24</v>
      </c>
      <c r="F16" s="156">
        <v>28.4</v>
      </c>
      <c r="G16" s="156">
        <v>30.88</v>
      </c>
      <c r="H16" s="157">
        <v>72</v>
      </c>
      <c r="I16" s="158" t="s">
        <v>3486</v>
      </c>
      <c r="J16" s="159">
        <v>110244</v>
      </c>
      <c r="K16" s="144" t="s">
        <v>3487</v>
      </c>
      <c r="L16" s="146">
        <v>9</v>
      </c>
      <c r="M16" s="147">
        <v>1.8467</v>
      </c>
      <c r="N16" s="148">
        <v>16.62</v>
      </c>
      <c r="O16" s="17"/>
      <c r="P16" s="187">
        <v>46.379999999999995</v>
      </c>
      <c r="Q16" s="144" t="s">
        <v>373</v>
      </c>
      <c r="R16" s="144" t="s">
        <v>373</v>
      </c>
      <c r="S16" s="155" t="s">
        <v>3485</v>
      </c>
      <c r="T16" s="155" t="s">
        <v>24</v>
      </c>
      <c r="U16" s="157">
        <v>72</v>
      </c>
      <c r="V16" s="158" t="s">
        <v>3486</v>
      </c>
      <c r="W16" s="152">
        <v>63</v>
      </c>
      <c r="X16" s="144" t="s">
        <v>373</v>
      </c>
      <c r="Y16" s="144" t="s">
        <v>373</v>
      </c>
      <c r="Z16" s="144" t="s">
        <v>373</v>
      </c>
    </row>
    <row r="17" spans="1:26" s="13" customFormat="1" ht="30" customHeight="1" x14ac:dyDescent="0.2">
      <c r="A17" s="137" t="s">
        <v>3470</v>
      </c>
      <c r="B17" s="154" t="s">
        <v>3488</v>
      </c>
      <c r="C17" s="45" t="s">
        <v>3535</v>
      </c>
      <c r="D17" s="155" t="s">
        <v>3489</v>
      </c>
      <c r="E17" s="155" t="s">
        <v>24</v>
      </c>
      <c r="F17" s="160">
        <v>28.69</v>
      </c>
      <c r="G17" s="160">
        <v>31.17</v>
      </c>
      <c r="H17" s="161">
        <v>72</v>
      </c>
      <c r="I17" s="158" t="s">
        <v>3490</v>
      </c>
      <c r="J17" s="159">
        <v>110244</v>
      </c>
      <c r="K17" s="144" t="s">
        <v>3487</v>
      </c>
      <c r="L17" s="146">
        <v>7.88</v>
      </c>
      <c r="M17" s="147">
        <v>1.8467</v>
      </c>
      <c r="N17" s="148">
        <v>14.55</v>
      </c>
      <c r="O17" s="17"/>
      <c r="P17" s="187">
        <v>51.350000000000009</v>
      </c>
      <c r="Q17" s="144" t="s">
        <v>373</v>
      </c>
      <c r="R17" s="144" t="s">
        <v>373</v>
      </c>
      <c r="S17" s="155" t="s">
        <v>3489</v>
      </c>
      <c r="T17" s="155" t="s">
        <v>24</v>
      </c>
      <c r="U17" s="161">
        <v>72</v>
      </c>
      <c r="V17" s="158" t="s">
        <v>3490</v>
      </c>
      <c r="W17" s="152">
        <v>65.900000000000006</v>
      </c>
      <c r="X17" s="144" t="s">
        <v>373</v>
      </c>
      <c r="Y17" s="144" t="s">
        <v>373</v>
      </c>
      <c r="Z17" s="144" t="s">
        <v>373</v>
      </c>
    </row>
    <row r="18" spans="1:26" s="13" customFormat="1" ht="30" customHeight="1" x14ac:dyDescent="0.2">
      <c r="A18" s="137" t="s">
        <v>3470</v>
      </c>
      <c r="B18" s="154" t="s">
        <v>3491</v>
      </c>
      <c r="C18" s="45" t="s">
        <v>3535</v>
      </c>
      <c r="D18" s="155" t="s">
        <v>3492</v>
      </c>
      <c r="E18" s="155" t="s">
        <v>24</v>
      </c>
      <c r="F18" s="160">
        <v>30.38</v>
      </c>
      <c r="G18" s="160">
        <v>33.380000000000003</v>
      </c>
      <c r="H18" s="161">
        <v>72</v>
      </c>
      <c r="I18" s="158" t="s">
        <v>3493</v>
      </c>
      <c r="J18" s="159">
        <v>110244</v>
      </c>
      <c r="K18" s="144" t="s">
        <v>3487</v>
      </c>
      <c r="L18" s="146">
        <v>7.88</v>
      </c>
      <c r="M18" s="147">
        <v>1.8467</v>
      </c>
      <c r="N18" s="148">
        <v>14.55</v>
      </c>
      <c r="O18" s="17"/>
      <c r="P18" s="187">
        <v>56.150000000000006</v>
      </c>
      <c r="Q18" s="144" t="s">
        <v>373</v>
      </c>
      <c r="R18" s="144" t="s">
        <v>373</v>
      </c>
      <c r="S18" s="155" t="s">
        <v>3492</v>
      </c>
      <c r="T18" s="155" t="s">
        <v>24</v>
      </c>
      <c r="U18" s="161">
        <v>72</v>
      </c>
      <c r="V18" s="158" t="s">
        <v>3493</v>
      </c>
      <c r="W18" s="152">
        <v>70.7</v>
      </c>
      <c r="X18" s="144" t="s">
        <v>373</v>
      </c>
      <c r="Y18" s="144" t="s">
        <v>373</v>
      </c>
      <c r="Z18" s="144" t="s">
        <v>373</v>
      </c>
    </row>
    <row r="19" spans="1:26" s="13" customFormat="1" ht="30" customHeight="1" x14ac:dyDescent="0.2">
      <c r="A19" s="137" t="s">
        <v>3470</v>
      </c>
      <c r="B19" s="154" t="s">
        <v>3494</v>
      </c>
      <c r="C19" s="45" t="s">
        <v>3535</v>
      </c>
      <c r="D19" s="155" t="s">
        <v>3495</v>
      </c>
      <c r="E19" s="155" t="s">
        <v>24</v>
      </c>
      <c r="F19" s="162">
        <v>32.340000000000003</v>
      </c>
      <c r="G19" s="162">
        <v>35.340000000000003</v>
      </c>
      <c r="H19" s="161">
        <v>72</v>
      </c>
      <c r="I19" s="158" t="s">
        <v>3496</v>
      </c>
      <c r="J19" s="159">
        <v>110244</v>
      </c>
      <c r="K19" s="144" t="s">
        <v>3487</v>
      </c>
      <c r="L19" s="146">
        <v>9</v>
      </c>
      <c r="M19" s="147">
        <v>1.8467</v>
      </c>
      <c r="N19" s="148">
        <v>16.62</v>
      </c>
      <c r="O19" s="17"/>
      <c r="P19" s="187">
        <v>55.179999999999993</v>
      </c>
      <c r="Q19" s="144" t="s">
        <v>373</v>
      </c>
      <c r="R19" s="144" t="s">
        <v>373</v>
      </c>
      <c r="S19" s="155" t="s">
        <v>3495</v>
      </c>
      <c r="T19" s="155" t="s">
        <v>24</v>
      </c>
      <c r="U19" s="161">
        <v>72</v>
      </c>
      <c r="V19" s="158" t="s">
        <v>3496</v>
      </c>
      <c r="W19" s="152">
        <v>71.8</v>
      </c>
      <c r="X19" s="144" t="s">
        <v>373</v>
      </c>
      <c r="Y19" s="144" t="s">
        <v>373</v>
      </c>
      <c r="Z19" s="144" t="s">
        <v>373</v>
      </c>
    </row>
    <row r="20" spans="1:26" s="13" customFormat="1" ht="30" customHeight="1" x14ac:dyDescent="0.2">
      <c r="A20" s="137" t="s">
        <v>3470</v>
      </c>
      <c r="B20" s="138" t="s">
        <v>3497</v>
      </c>
      <c r="C20" s="45" t="s">
        <v>3535</v>
      </c>
      <c r="D20" s="139" t="s">
        <v>3498</v>
      </c>
      <c r="E20" s="139" t="s">
        <v>24</v>
      </c>
      <c r="F20" s="163">
        <v>23.91</v>
      </c>
      <c r="G20" s="163">
        <v>26.33</v>
      </c>
      <c r="H20" s="142">
        <v>72</v>
      </c>
      <c r="I20" s="140" t="s">
        <v>3499</v>
      </c>
      <c r="J20" s="143">
        <v>110244</v>
      </c>
      <c r="K20" s="144" t="s">
        <v>3487</v>
      </c>
      <c r="L20" s="146">
        <v>9</v>
      </c>
      <c r="M20" s="147">
        <v>1.8467</v>
      </c>
      <c r="N20" s="148">
        <v>16.62</v>
      </c>
      <c r="O20" s="17"/>
      <c r="P20" s="187">
        <v>44.379999999999995</v>
      </c>
      <c r="Q20" s="144" t="s">
        <v>373</v>
      </c>
      <c r="R20" s="144" t="s">
        <v>373</v>
      </c>
      <c r="S20" s="139" t="s">
        <v>3498</v>
      </c>
      <c r="T20" s="139" t="s">
        <v>24</v>
      </c>
      <c r="U20" s="142">
        <v>72</v>
      </c>
      <c r="V20" s="140" t="s">
        <v>3499</v>
      </c>
      <c r="W20" s="152">
        <v>61</v>
      </c>
      <c r="X20" s="144" t="s">
        <v>373</v>
      </c>
      <c r="Y20" s="144" t="s">
        <v>373</v>
      </c>
      <c r="Z20" s="144" t="s">
        <v>373</v>
      </c>
    </row>
    <row r="21" spans="1:26" s="13" customFormat="1" ht="30" customHeight="1" x14ac:dyDescent="0.2">
      <c r="A21" s="137" t="s">
        <v>3470</v>
      </c>
      <c r="B21" s="138" t="s">
        <v>3500</v>
      </c>
      <c r="C21" s="45" t="s">
        <v>3535</v>
      </c>
      <c r="D21" s="139" t="s">
        <v>3501</v>
      </c>
      <c r="E21" s="139" t="s">
        <v>24</v>
      </c>
      <c r="F21" s="163">
        <v>24.38</v>
      </c>
      <c r="G21" s="163">
        <v>26.8</v>
      </c>
      <c r="H21" s="142">
        <v>72</v>
      </c>
      <c r="I21" s="140" t="s">
        <v>3502</v>
      </c>
      <c r="J21" s="143">
        <v>110244</v>
      </c>
      <c r="K21" s="144" t="s">
        <v>3487</v>
      </c>
      <c r="L21" s="146">
        <v>7.88</v>
      </c>
      <c r="M21" s="147">
        <v>1.8467</v>
      </c>
      <c r="N21" s="148">
        <v>14.55</v>
      </c>
      <c r="O21" s="17"/>
      <c r="P21" s="187">
        <v>46.95</v>
      </c>
      <c r="Q21" s="144" t="s">
        <v>373</v>
      </c>
      <c r="R21" s="144" t="s">
        <v>373</v>
      </c>
      <c r="S21" s="139" t="s">
        <v>3501</v>
      </c>
      <c r="T21" s="139" t="s">
        <v>24</v>
      </c>
      <c r="U21" s="142">
        <v>72</v>
      </c>
      <c r="V21" s="140" t="s">
        <v>3502</v>
      </c>
      <c r="W21" s="152">
        <v>61.5</v>
      </c>
      <c r="X21" s="144" t="s">
        <v>373</v>
      </c>
      <c r="Y21" s="144" t="s">
        <v>373</v>
      </c>
      <c r="Z21" s="144" t="s">
        <v>373</v>
      </c>
    </row>
    <row r="22" spans="1:26" s="13" customFormat="1" ht="30" customHeight="1" x14ac:dyDescent="0.2">
      <c r="A22" s="137" t="s">
        <v>3470</v>
      </c>
      <c r="B22" s="138" t="s">
        <v>3503</v>
      </c>
      <c r="C22" s="45" t="s">
        <v>3535</v>
      </c>
      <c r="D22" s="139" t="s">
        <v>3504</v>
      </c>
      <c r="E22" s="139" t="s">
        <v>24</v>
      </c>
      <c r="F22" s="163">
        <v>28.41</v>
      </c>
      <c r="G22" s="163">
        <v>31.35</v>
      </c>
      <c r="H22" s="142">
        <v>72</v>
      </c>
      <c r="I22" s="140" t="s">
        <v>3486</v>
      </c>
      <c r="J22" s="143">
        <v>110244</v>
      </c>
      <c r="K22" s="144" t="s">
        <v>3487</v>
      </c>
      <c r="L22" s="146">
        <v>9</v>
      </c>
      <c r="M22" s="147">
        <v>1.8467</v>
      </c>
      <c r="N22" s="148">
        <v>16.62</v>
      </c>
      <c r="O22" s="17"/>
      <c r="P22" s="187">
        <v>54.879999999999995</v>
      </c>
      <c r="Q22" s="144" t="s">
        <v>373</v>
      </c>
      <c r="R22" s="144" t="s">
        <v>373</v>
      </c>
      <c r="S22" s="139" t="s">
        <v>3504</v>
      </c>
      <c r="T22" s="139" t="s">
        <v>24</v>
      </c>
      <c r="U22" s="142">
        <v>72</v>
      </c>
      <c r="V22" s="140" t="s">
        <v>3486</v>
      </c>
      <c r="W22" s="152">
        <v>71.5</v>
      </c>
      <c r="X22" s="144" t="s">
        <v>373</v>
      </c>
      <c r="Y22" s="144" t="s">
        <v>373</v>
      </c>
      <c r="Z22" s="144" t="s">
        <v>373</v>
      </c>
    </row>
    <row r="23" spans="1:26" s="13" customFormat="1" ht="30" customHeight="1" x14ac:dyDescent="0.2">
      <c r="A23" s="137" t="s">
        <v>3470</v>
      </c>
      <c r="B23" s="138" t="s">
        <v>3505</v>
      </c>
      <c r="C23" s="45" t="s">
        <v>3535</v>
      </c>
      <c r="D23" s="139" t="s">
        <v>3506</v>
      </c>
      <c r="E23" s="139" t="s">
        <v>24</v>
      </c>
      <c r="F23" s="163">
        <v>26.83</v>
      </c>
      <c r="G23" s="163">
        <v>29.25</v>
      </c>
      <c r="H23" s="142">
        <v>72</v>
      </c>
      <c r="I23" s="140" t="s">
        <v>3507</v>
      </c>
      <c r="J23" s="143">
        <v>110244</v>
      </c>
      <c r="K23" s="144" t="s">
        <v>3487</v>
      </c>
      <c r="L23" s="146">
        <v>9</v>
      </c>
      <c r="M23" s="147">
        <v>1.8467</v>
      </c>
      <c r="N23" s="148">
        <v>16.62</v>
      </c>
      <c r="O23" s="17"/>
      <c r="P23" s="187">
        <v>54.379999999999995</v>
      </c>
      <c r="Q23" s="144" t="s">
        <v>373</v>
      </c>
      <c r="R23" s="144" t="s">
        <v>373</v>
      </c>
      <c r="S23" s="139" t="s">
        <v>3506</v>
      </c>
      <c r="T23" s="139" t="s">
        <v>24</v>
      </c>
      <c r="U23" s="142">
        <v>72</v>
      </c>
      <c r="V23" s="140" t="s">
        <v>3507</v>
      </c>
      <c r="W23" s="152">
        <v>71</v>
      </c>
      <c r="X23" s="144" t="s">
        <v>373</v>
      </c>
      <c r="Y23" s="144" t="s">
        <v>373</v>
      </c>
      <c r="Z23" s="144" t="s">
        <v>373</v>
      </c>
    </row>
    <row r="24" spans="1:26" s="13" customFormat="1" ht="30" customHeight="1" x14ac:dyDescent="0.2">
      <c r="A24" s="137" t="s">
        <v>3470</v>
      </c>
      <c r="B24" s="164" t="s">
        <v>3891</v>
      </c>
      <c r="C24" s="45" t="s">
        <v>3535</v>
      </c>
      <c r="D24" s="165" t="s">
        <v>3508</v>
      </c>
      <c r="E24" s="165" t="s">
        <v>24</v>
      </c>
      <c r="F24" s="165">
        <v>21.94</v>
      </c>
      <c r="G24" s="165">
        <v>24.36</v>
      </c>
      <c r="H24" s="166">
        <v>72</v>
      </c>
      <c r="I24" s="165" t="s">
        <v>3509</v>
      </c>
      <c r="J24" s="165">
        <v>110244</v>
      </c>
      <c r="K24" s="165" t="s">
        <v>3472</v>
      </c>
      <c r="L24" s="168">
        <v>9</v>
      </c>
      <c r="M24" s="147">
        <v>1.8467</v>
      </c>
      <c r="N24" s="148">
        <v>16.62</v>
      </c>
      <c r="O24" s="17"/>
      <c r="P24" s="187">
        <v>43.86</v>
      </c>
      <c r="Q24" s="144" t="s">
        <v>373</v>
      </c>
      <c r="R24" s="144" t="s">
        <v>373</v>
      </c>
      <c r="S24" s="165" t="s">
        <v>3508</v>
      </c>
      <c r="T24" s="165" t="s">
        <v>24</v>
      </c>
      <c r="U24" s="166">
        <v>72</v>
      </c>
      <c r="V24" s="165" t="s">
        <v>3509</v>
      </c>
      <c r="W24" s="167">
        <v>60.48</v>
      </c>
      <c r="X24" s="144" t="s">
        <v>373</v>
      </c>
      <c r="Y24" s="144" t="s">
        <v>373</v>
      </c>
      <c r="Z24" s="144" t="s">
        <v>373</v>
      </c>
    </row>
    <row r="25" spans="1:26" s="13" customFormat="1" ht="30" customHeight="1" x14ac:dyDescent="0.2">
      <c r="A25" s="137" t="s">
        <v>3470</v>
      </c>
      <c r="B25" s="164" t="s">
        <v>3892</v>
      </c>
      <c r="C25" s="45" t="s">
        <v>3535</v>
      </c>
      <c r="D25" s="165" t="s">
        <v>3510</v>
      </c>
      <c r="E25" s="165" t="s">
        <v>24</v>
      </c>
      <c r="F25" s="165">
        <v>22.42</v>
      </c>
      <c r="G25" s="165">
        <v>24.84</v>
      </c>
      <c r="H25" s="166">
        <v>72</v>
      </c>
      <c r="I25" s="165" t="s">
        <v>3511</v>
      </c>
      <c r="J25" s="165">
        <v>110244</v>
      </c>
      <c r="K25" s="165" t="s">
        <v>3472</v>
      </c>
      <c r="L25" s="168">
        <v>7.88</v>
      </c>
      <c r="M25" s="147">
        <v>1.8467</v>
      </c>
      <c r="N25" s="148">
        <v>14.55</v>
      </c>
      <c r="O25" s="17"/>
      <c r="P25" s="187">
        <v>46.45</v>
      </c>
      <c r="Q25" s="144" t="s">
        <v>373</v>
      </c>
      <c r="R25" s="144" t="s">
        <v>373</v>
      </c>
      <c r="S25" s="165" t="s">
        <v>3510</v>
      </c>
      <c r="T25" s="165" t="s">
        <v>24</v>
      </c>
      <c r="U25" s="166">
        <v>72</v>
      </c>
      <c r="V25" s="165" t="s">
        <v>3511</v>
      </c>
      <c r="W25" s="167">
        <v>61</v>
      </c>
      <c r="X25" s="144" t="s">
        <v>373</v>
      </c>
      <c r="Y25" s="144" t="s">
        <v>373</v>
      </c>
      <c r="Z25" s="144" t="s">
        <v>373</v>
      </c>
    </row>
    <row r="26" spans="1:26" s="13" customFormat="1" ht="30" customHeight="1" x14ac:dyDescent="0.2">
      <c r="A26" s="137" t="s">
        <v>3470</v>
      </c>
      <c r="B26" s="154" t="s">
        <v>3893</v>
      </c>
      <c r="C26" s="45" t="s">
        <v>3535</v>
      </c>
      <c r="D26" s="155" t="s">
        <v>3512</v>
      </c>
      <c r="E26" s="155" t="s">
        <v>24</v>
      </c>
      <c r="F26" s="170">
        <v>26.44</v>
      </c>
      <c r="G26" s="170">
        <v>28.86</v>
      </c>
      <c r="H26" s="171">
        <v>72</v>
      </c>
      <c r="I26" s="172" t="s">
        <v>3513</v>
      </c>
      <c r="J26" s="159">
        <v>110244</v>
      </c>
      <c r="K26" s="144" t="s">
        <v>3487</v>
      </c>
      <c r="L26" s="173">
        <v>9</v>
      </c>
      <c r="M26" s="147">
        <v>1.8467</v>
      </c>
      <c r="N26" s="148">
        <v>16.62</v>
      </c>
      <c r="O26" s="17"/>
      <c r="P26" s="187">
        <v>44.629999999999995</v>
      </c>
      <c r="Q26" s="144" t="s">
        <v>373</v>
      </c>
      <c r="R26" s="144" t="s">
        <v>373</v>
      </c>
      <c r="S26" s="155" t="s">
        <v>3512</v>
      </c>
      <c r="T26" s="155" t="s">
        <v>24</v>
      </c>
      <c r="U26" s="171">
        <v>72</v>
      </c>
      <c r="V26" s="172" t="s">
        <v>3513</v>
      </c>
      <c r="W26" s="152">
        <v>61.25</v>
      </c>
      <c r="X26" s="144" t="s">
        <v>373</v>
      </c>
      <c r="Y26" s="144" t="s">
        <v>373</v>
      </c>
      <c r="Z26" s="144" t="s">
        <v>373</v>
      </c>
    </row>
    <row r="27" spans="1:26" s="13" customFormat="1" ht="30" customHeight="1" x14ac:dyDescent="0.2">
      <c r="A27" s="137" t="s">
        <v>3470</v>
      </c>
      <c r="B27" s="154" t="s">
        <v>3894</v>
      </c>
      <c r="C27" s="45" t="s">
        <v>3535</v>
      </c>
      <c r="D27" s="155" t="s">
        <v>3514</v>
      </c>
      <c r="E27" s="155" t="s">
        <v>24</v>
      </c>
      <c r="F27" s="174">
        <v>26.72</v>
      </c>
      <c r="G27" s="174">
        <v>29.14</v>
      </c>
      <c r="H27" s="175">
        <v>72</v>
      </c>
      <c r="I27" s="176" t="s">
        <v>3515</v>
      </c>
      <c r="J27" s="159">
        <v>110244</v>
      </c>
      <c r="K27" s="144" t="s">
        <v>3487</v>
      </c>
      <c r="L27" s="173">
        <v>7.88</v>
      </c>
      <c r="M27" s="147">
        <v>1.8467</v>
      </c>
      <c r="N27" s="148">
        <v>14.55</v>
      </c>
      <c r="O27" s="17"/>
      <c r="P27" s="187">
        <v>48.22</v>
      </c>
      <c r="Q27" s="144" t="s">
        <v>373</v>
      </c>
      <c r="R27" s="144" t="s">
        <v>373</v>
      </c>
      <c r="S27" s="155" t="s">
        <v>3514</v>
      </c>
      <c r="T27" s="155" t="s">
        <v>24</v>
      </c>
      <c r="U27" s="175">
        <v>72</v>
      </c>
      <c r="V27" s="176" t="s">
        <v>3515</v>
      </c>
      <c r="W27" s="152">
        <v>62.77</v>
      </c>
      <c r="X27" s="144" t="s">
        <v>373</v>
      </c>
      <c r="Y27" s="144" t="s">
        <v>373</v>
      </c>
      <c r="Z27" s="144" t="s">
        <v>373</v>
      </c>
    </row>
    <row r="28" spans="1:26" s="13" customFormat="1" ht="30" customHeight="1" x14ac:dyDescent="0.2">
      <c r="A28" s="137" t="s">
        <v>3470</v>
      </c>
      <c r="B28" s="138" t="s">
        <v>3895</v>
      </c>
      <c r="C28" s="45" t="s">
        <v>3535</v>
      </c>
      <c r="D28" s="139" t="s">
        <v>3516</v>
      </c>
      <c r="E28" s="139" t="s">
        <v>24</v>
      </c>
      <c r="F28" s="163">
        <v>28.41</v>
      </c>
      <c r="G28" s="163">
        <v>31.35</v>
      </c>
      <c r="H28" s="142">
        <v>72</v>
      </c>
      <c r="I28" s="140" t="s">
        <v>3486</v>
      </c>
      <c r="J28" s="143">
        <v>110244</v>
      </c>
      <c r="K28" s="144" t="s">
        <v>3487</v>
      </c>
      <c r="L28" s="177">
        <v>7.88</v>
      </c>
      <c r="M28" s="147">
        <v>1.8467</v>
      </c>
      <c r="N28" s="148">
        <v>14.55</v>
      </c>
      <c r="O28" s="17"/>
      <c r="P28" s="187">
        <v>53.95</v>
      </c>
      <c r="Q28" s="144" t="s">
        <v>373</v>
      </c>
      <c r="R28" s="144" t="s">
        <v>373</v>
      </c>
      <c r="S28" s="139" t="s">
        <v>3516</v>
      </c>
      <c r="T28" s="139" t="s">
        <v>24</v>
      </c>
      <c r="U28" s="142">
        <v>72</v>
      </c>
      <c r="V28" s="140" t="s">
        <v>3486</v>
      </c>
      <c r="W28" s="152">
        <v>68.5</v>
      </c>
      <c r="X28" s="144" t="s">
        <v>373</v>
      </c>
      <c r="Y28" s="144" t="s">
        <v>373</v>
      </c>
      <c r="Z28" s="144" t="s">
        <v>373</v>
      </c>
    </row>
    <row r="29" spans="1:26" s="13" customFormat="1" ht="30" customHeight="1" x14ac:dyDescent="0.2">
      <c r="A29" s="137" t="s">
        <v>3470</v>
      </c>
      <c r="B29" s="159" t="s">
        <v>3896</v>
      </c>
      <c r="C29" s="45" t="s">
        <v>3535</v>
      </c>
      <c r="D29" s="178" t="s">
        <v>3517</v>
      </c>
      <c r="E29" s="178" t="s">
        <v>24</v>
      </c>
      <c r="F29" s="179">
        <v>21</v>
      </c>
      <c r="G29" s="179">
        <v>24.01</v>
      </c>
      <c r="H29" s="157">
        <v>48</v>
      </c>
      <c r="I29" s="176" t="s">
        <v>3518</v>
      </c>
      <c r="J29" s="159">
        <v>110244</v>
      </c>
      <c r="K29" s="144" t="s">
        <v>3487</v>
      </c>
      <c r="L29" s="177">
        <v>6</v>
      </c>
      <c r="M29" s="147">
        <v>1.8467</v>
      </c>
      <c r="N29" s="148">
        <v>11.08</v>
      </c>
      <c r="O29" s="17"/>
      <c r="P29" s="187">
        <v>54.92</v>
      </c>
      <c r="Q29" s="144" t="s">
        <v>373</v>
      </c>
      <c r="R29" s="144" t="s">
        <v>373</v>
      </c>
      <c r="S29" s="178" t="s">
        <v>3517</v>
      </c>
      <c r="T29" s="178" t="s">
        <v>24</v>
      </c>
      <c r="U29" s="157">
        <v>48</v>
      </c>
      <c r="V29" s="176" t="s">
        <v>3518</v>
      </c>
      <c r="W29" s="152">
        <v>66</v>
      </c>
      <c r="X29" s="144" t="s">
        <v>373</v>
      </c>
      <c r="Y29" s="144" t="s">
        <v>373</v>
      </c>
      <c r="Z29" s="144" t="s">
        <v>373</v>
      </c>
    </row>
    <row r="30" spans="1:26" s="13" customFormat="1" ht="30" customHeight="1" x14ac:dyDescent="0.2">
      <c r="A30" s="137" t="s">
        <v>3470</v>
      </c>
      <c r="B30" s="154" t="s">
        <v>3897</v>
      </c>
      <c r="C30" s="45" t="s">
        <v>3535</v>
      </c>
      <c r="D30" s="155" t="s">
        <v>3519</v>
      </c>
      <c r="E30" s="155" t="s">
        <v>24</v>
      </c>
      <c r="F30" s="180">
        <v>21.75</v>
      </c>
      <c r="G30" s="180">
        <v>24.76</v>
      </c>
      <c r="H30" s="181">
        <v>48</v>
      </c>
      <c r="I30" s="140" t="s">
        <v>3520</v>
      </c>
      <c r="J30" s="159">
        <v>110244</v>
      </c>
      <c r="K30" s="144" t="s">
        <v>3487</v>
      </c>
      <c r="L30" s="177">
        <v>6</v>
      </c>
      <c r="M30" s="147">
        <v>1.8467</v>
      </c>
      <c r="N30" s="148">
        <v>11.08</v>
      </c>
      <c r="O30" s="17"/>
      <c r="P30" s="187">
        <v>57.820000000000007</v>
      </c>
      <c r="Q30" s="144" t="s">
        <v>373</v>
      </c>
      <c r="R30" s="144" t="s">
        <v>373</v>
      </c>
      <c r="S30" s="155" t="s">
        <v>3519</v>
      </c>
      <c r="T30" s="155" t="s">
        <v>24</v>
      </c>
      <c r="U30" s="181">
        <v>48</v>
      </c>
      <c r="V30" s="140" t="s">
        <v>3520</v>
      </c>
      <c r="W30" s="152">
        <v>68.900000000000006</v>
      </c>
      <c r="X30" s="144" t="s">
        <v>373</v>
      </c>
      <c r="Y30" s="144" t="s">
        <v>373</v>
      </c>
      <c r="Z30" s="144" t="s">
        <v>373</v>
      </c>
    </row>
    <row r="31" spans="1:26" s="13" customFormat="1" ht="30" customHeight="1" x14ac:dyDescent="0.2">
      <c r="A31" s="137" t="s">
        <v>3470</v>
      </c>
      <c r="B31" s="137" t="s">
        <v>3521</v>
      </c>
      <c r="C31" s="45" t="s">
        <v>3535</v>
      </c>
      <c r="D31" s="182" t="s">
        <v>3522</v>
      </c>
      <c r="E31" s="182" t="s">
        <v>24</v>
      </c>
      <c r="F31" s="183">
        <v>21.38</v>
      </c>
      <c r="G31" s="183">
        <v>22.65</v>
      </c>
      <c r="H31" s="184">
        <v>60</v>
      </c>
      <c r="I31" s="185" t="s">
        <v>3523</v>
      </c>
      <c r="J31" s="137">
        <v>110244</v>
      </c>
      <c r="K31" s="137" t="s">
        <v>3487</v>
      </c>
      <c r="L31" s="177">
        <v>7.5</v>
      </c>
      <c r="M31" s="147">
        <v>1.8467</v>
      </c>
      <c r="N31" s="148">
        <v>13.85</v>
      </c>
      <c r="O31" s="17"/>
      <c r="P31" s="187">
        <v>44.53</v>
      </c>
      <c r="Q31" s="144" t="s">
        <v>373</v>
      </c>
      <c r="R31" s="144" t="s">
        <v>373</v>
      </c>
      <c r="S31" s="182" t="s">
        <v>3522</v>
      </c>
      <c r="T31" s="182" t="s">
        <v>24</v>
      </c>
      <c r="U31" s="184">
        <v>60</v>
      </c>
      <c r="V31" s="185" t="s">
        <v>3523</v>
      </c>
      <c r="W31" s="186">
        <v>58.38</v>
      </c>
      <c r="X31" s="144" t="s">
        <v>373</v>
      </c>
      <c r="Y31" s="144" t="s">
        <v>373</v>
      </c>
      <c r="Z31" s="144" t="s">
        <v>373</v>
      </c>
    </row>
    <row r="32" spans="1:26" s="13" customFormat="1" ht="30" customHeight="1" x14ac:dyDescent="0.2">
      <c r="A32" s="137" t="s">
        <v>3470</v>
      </c>
      <c r="B32" s="137" t="s">
        <v>3524</v>
      </c>
      <c r="C32" s="45" t="s">
        <v>3535</v>
      </c>
      <c r="D32" s="182" t="s">
        <v>3525</v>
      </c>
      <c r="E32" s="182" t="s">
        <v>24</v>
      </c>
      <c r="F32" s="183">
        <v>21.6</v>
      </c>
      <c r="G32" s="183">
        <v>22.87</v>
      </c>
      <c r="H32" s="184">
        <v>60</v>
      </c>
      <c r="I32" s="185" t="s">
        <v>3526</v>
      </c>
      <c r="J32" s="137">
        <v>110244</v>
      </c>
      <c r="K32" s="137" t="s">
        <v>3487</v>
      </c>
      <c r="L32" s="177">
        <v>6.98</v>
      </c>
      <c r="M32" s="147">
        <v>1.8467</v>
      </c>
      <c r="N32" s="148">
        <v>12.89</v>
      </c>
      <c r="O32" s="17"/>
      <c r="P32" s="187">
        <v>46.61</v>
      </c>
      <c r="Q32" s="144" t="s">
        <v>373</v>
      </c>
      <c r="R32" s="144" t="s">
        <v>373</v>
      </c>
      <c r="S32" s="182" t="s">
        <v>3525</v>
      </c>
      <c r="T32" s="182" t="s">
        <v>24</v>
      </c>
      <c r="U32" s="184">
        <v>60</v>
      </c>
      <c r="V32" s="185" t="s">
        <v>3526</v>
      </c>
      <c r="W32" s="186">
        <v>59.5</v>
      </c>
      <c r="X32" s="144" t="s">
        <v>373</v>
      </c>
      <c r="Y32" s="144" t="s">
        <v>373</v>
      </c>
      <c r="Z32" s="144" t="s">
        <v>373</v>
      </c>
    </row>
    <row r="33" spans="1:26" s="13" customFormat="1" ht="30" customHeight="1" x14ac:dyDescent="0.2">
      <c r="A33" s="137" t="s">
        <v>3470</v>
      </c>
      <c r="B33" s="137" t="s">
        <v>3527</v>
      </c>
      <c r="C33" s="45" t="s">
        <v>3535</v>
      </c>
      <c r="D33" s="182" t="s">
        <v>3528</v>
      </c>
      <c r="E33" s="182" t="s">
        <v>24</v>
      </c>
      <c r="F33" s="183">
        <v>19.88</v>
      </c>
      <c r="G33" s="183">
        <v>27.38</v>
      </c>
      <c r="H33" s="184">
        <v>60</v>
      </c>
      <c r="I33" s="185" t="s">
        <v>3529</v>
      </c>
      <c r="J33" s="137">
        <v>110244</v>
      </c>
      <c r="K33" s="137" t="s">
        <v>3487</v>
      </c>
      <c r="L33" s="177">
        <v>7.5</v>
      </c>
      <c r="M33" s="147">
        <v>1.8467</v>
      </c>
      <c r="N33" s="148">
        <v>13.85</v>
      </c>
      <c r="O33" s="17"/>
      <c r="P33" s="187">
        <v>81.150000000000006</v>
      </c>
      <c r="Q33" s="144" t="s">
        <v>373</v>
      </c>
      <c r="R33" s="144" t="s">
        <v>373</v>
      </c>
      <c r="S33" s="182" t="s">
        <v>3528</v>
      </c>
      <c r="T33" s="182" t="s">
        <v>24</v>
      </c>
      <c r="U33" s="184">
        <v>60</v>
      </c>
      <c r="V33" s="185" t="s">
        <v>3529</v>
      </c>
      <c r="W33" s="186">
        <v>95</v>
      </c>
      <c r="X33" s="144" t="s">
        <v>373</v>
      </c>
      <c r="Y33" s="144" t="s">
        <v>373</v>
      </c>
      <c r="Z33" s="144" t="s">
        <v>373</v>
      </c>
    </row>
    <row r="34" spans="1:26" s="13" customFormat="1" ht="30" customHeight="1" x14ac:dyDescent="0.2">
      <c r="A34" s="137" t="s">
        <v>3470</v>
      </c>
      <c r="B34" s="137" t="s">
        <v>3530</v>
      </c>
      <c r="C34" s="45" t="s">
        <v>3535</v>
      </c>
      <c r="D34" s="182" t="s">
        <v>3531</v>
      </c>
      <c r="E34" s="182" t="s">
        <v>24</v>
      </c>
      <c r="F34" s="183">
        <v>20.440000000000001</v>
      </c>
      <c r="G34" s="183">
        <v>27.84</v>
      </c>
      <c r="H34" s="142">
        <v>60</v>
      </c>
      <c r="I34" s="140" t="s">
        <v>3532</v>
      </c>
      <c r="J34" s="143">
        <v>110244</v>
      </c>
      <c r="K34" s="144" t="s">
        <v>3487</v>
      </c>
      <c r="L34" s="177">
        <v>6.98</v>
      </c>
      <c r="M34" s="147">
        <v>1.8467</v>
      </c>
      <c r="N34" s="148">
        <v>12.89</v>
      </c>
      <c r="O34" s="17"/>
      <c r="P34" s="187">
        <v>83.11</v>
      </c>
      <c r="Q34" s="144" t="s">
        <v>373</v>
      </c>
      <c r="R34" s="144" t="s">
        <v>373</v>
      </c>
      <c r="S34" s="182" t="s">
        <v>3531</v>
      </c>
      <c r="T34" s="182" t="s">
        <v>24</v>
      </c>
      <c r="U34" s="142">
        <v>60</v>
      </c>
      <c r="V34" s="140" t="s">
        <v>3532</v>
      </c>
      <c r="W34" s="152">
        <v>96</v>
      </c>
      <c r="X34" s="144" t="s">
        <v>373</v>
      </c>
      <c r="Y34" s="144" t="s">
        <v>373</v>
      </c>
      <c r="Z34" s="144" t="s">
        <v>373</v>
      </c>
    </row>
    <row r="35" spans="1:26" s="13" customFormat="1" ht="30" customHeight="1" x14ac:dyDescent="0.2">
      <c r="A35" s="12"/>
      <c r="B35" s="12"/>
      <c r="C35" s="12"/>
      <c r="D35" s="12"/>
      <c r="M35" s="14"/>
      <c r="N35" s="14"/>
      <c r="O35" s="17"/>
      <c r="P35" s="14"/>
      <c r="Q35" s="14"/>
      <c r="R35" s="14"/>
      <c r="W35" s="14"/>
      <c r="X35" s="14"/>
      <c r="Y35" s="14"/>
      <c r="Z35" s="14"/>
    </row>
    <row r="36" spans="1:26" s="13" customFormat="1" ht="30" customHeight="1" x14ac:dyDescent="0.2">
      <c r="A36" s="12"/>
      <c r="B36" s="12"/>
      <c r="C36" s="12"/>
      <c r="D36" s="12"/>
      <c r="M36" s="14"/>
      <c r="N36" s="14"/>
      <c r="O36" s="17"/>
      <c r="P36" s="14"/>
      <c r="Q36" s="14"/>
      <c r="R36" s="14"/>
      <c r="W36" s="14"/>
      <c r="X36" s="14"/>
      <c r="Y36" s="14"/>
      <c r="Z36" s="14"/>
    </row>
  </sheetData>
  <protectedRanges>
    <protectedRange password="8F60" sqref="Z6" name="Calculations_40"/>
  </protectedRanges>
  <mergeCells count="1">
    <mergeCell ref="P5:Q5"/>
  </mergeCells>
  <conditionalFormatting sqref="D1:D3 D5:D6">
    <cfRule type="duplicateValues" dxfId="316" priority="4"/>
  </conditionalFormatting>
  <conditionalFormatting sqref="T6">
    <cfRule type="duplicateValues" dxfId="315" priority="3"/>
  </conditionalFormatting>
  <conditionalFormatting sqref="E1:E3 E5:E6">
    <cfRule type="duplicateValues" dxfId="314" priority="5"/>
  </conditionalFormatting>
  <conditionalFormatting sqref="T1:T5 S1:S6">
    <cfRule type="duplicateValues" dxfId="313" priority="6"/>
  </conditionalFormatting>
  <conditionalFormatting sqref="C4">
    <cfRule type="duplicateValues" dxfId="312" priority="1"/>
  </conditionalFormatting>
  <conditionalFormatting sqref="D4">
    <cfRule type="duplicateValues" dxfId="311" priority="2"/>
  </conditionalFormatting>
  <pageMargins left="0.7" right="0.7" top="0.5" bottom="0.5" header="0.3" footer="0.3"/>
  <pageSetup paperSize="5" scale="50" fitToHeight="0" orientation="landscape" verticalDpi="0" r:id="rId1"/>
  <rowBreaks count="1" manualBreakCount="1">
    <brk id="34" max="16383" man="1"/>
  </rowBreaks>
  <legacyDrawing r:id="rId2"/>
</worksheet>
</file>

<file path=xl/worksheets/sheet5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0DDE49-573A-4AE4-B618-687B14939545}">
  <dimension ref="A1:T28"/>
  <sheetViews>
    <sheetView workbookViewId="0">
      <pane xSplit="3" ySplit="6" topLeftCell="J7" activePane="bottomRight" state="frozen"/>
      <selection pane="topRight" activeCell="F1" sqref="F1"/>
      <selection pane="bottomLeft" activeCell="A7" sqref="A7"/>
      <selection pane="bottomRight" activeCell="B15" sqref="B15"/>
    </sheetView>
  </sheetViews>
  <sheetFormatPr defaultColWidth="9.28515625" defaultRowHeight="12.75" x14ac:dyDescent="0.2"/>
  <cols>
    <col min="1" max="1" width="15.7109375" style="12" bestFit="1" customWidth="1"/>
    <col min="2" max="2" width="35.7109375" style="12" customWidth="1"/>
    <col min="3" max="3" width="27.28515625" style="12" bestFit="1" customWidth="1"/>
    <col min="4" max="6" width="10.28515625" style="13" bestFit="1" customWidth="1"/>
    <col min="7" max="7" width="8.42578125" style="13" bestFit="1" customWidth="1"/>
    <col min="8" max="8" width="7.42578125" style="13" bestFit="1" customWidth="1"/>
    <col min="9" max="9" width="9.28515625" style="13"/>
    <col min="10" max="10" width="22" style="13" bestFit="1" customWidth="1"/>
    <col min="11" max="11" width="20.7109375" style="13" customWidth="1"/>
    <col min="12" max="12" width="21.7109375" style="13" customWidth="1"/>
    <col min="13" max="13" width="20.7109375" style="13" customWidth="1"/>
    <col min="14" max="14" width="10.28515625" style="15" bestFit="1" customWidth="1"/>
    <col min="15" max="16" width="8.5703125" style="14" bestFit="1" customWidth="1"/>
    <col min="17" max="17" width="5.7109375" style="17" customWidth="1"/>
    <col min="18" max="18" width="16" style="14" bestFit="1" customWidth="1"/>
    <col min="19" max="19" width="15.7109375" style="14" bestFit="1" customWidth="1"/>
    <col min="20" max="20" width="20.28515625" style="13" bestFit="1" customWidth="1"/>
    <col min="21" max="16384" width="9.28515625" style="12"/>
  </cols>
  <sheetData>
    <row r="1" spans="1:20" s="22" customFormat="1" x14ac:dyDescent="0.2">
      <c r="A1" s="77"/>
      <c r="B1" s="78" t="s">
        <v>41</v>
      </c>
      <c r="C1" s="78"/>
      <c r="D1" s="78"/>
      <c r="E1" s="79"/>
      <c r="F1" s="79"/>
      <c r="G1" s="79"/>
      <c r="H1" s="79"/>
      <c r="I1" s="79"/>
      <c r="J1" s="79"/>
      <c r="K1" s="79"/>
      <c r="L1" s="79"/>
      <c r="M1" s="79"/>
      <c r="N1" s="80"/>
      <c r="O1" s="81"/>
      <c r="P1" s="81"/>
      <c r="Q1" s="82"/>
      <c r="R1" s="83"/>
      <c r="S1" s="84"/>
      <c r="T1" s="85"/>
    </row>
    <row r="2" spans="1:20" s="22" customFormat="1" x14ac:dyDescent="0.2">
      <c r="A2" s="86"/>
      <c r="B2" s="87" t="s">
        <v>40</v>
      </c>
      <c r="C2" s="87"/>
      <c r="D2" s="87"/>
      <c r="E2" s="88"/>
      <c r="F2" s="89"/>
      <c r="G2" s="89"/>
      <c r="H2" s="89"/>
      <c r="I2" s="89"/>
      <c r="J2" s="89"/>
      <c r="K2" s="89"/>
      <c r="L2" s="89"/>
      <c r="M2" s="89"/>
      <c r="N2" s="90"/>
      <c r="O2" s="91"/>
      <c r="P2" s="91"/>
      <c r="Q2" s="92"/>
      <c r="R2" s="93"/>
      <c r="S2" s="94"/>
      <c r="T2" s="57"/>
    </row>
    <row r="3" spans="1:20" s="22" customFormat="1" x14ac:dyDescent="0.2">
      <c r="A3" s="86"/>
      <c r="B3" s="95" t="s">
        <v>0</v>
      </c>
      <c r="C3" s="95"/>
      <c r="D3" s="95"/>
      <c r="E3" s="96"/>
      <c r="F3" s="97"/>
      <c r="G3" s="97"/>
      <c r="H3" s="97"/>
      <c r="I3" s="97"/>
      <c r="J3" s="97"/>
      <c r="K3" s="97"/>
      <c r="L3" s="97"/>
      <c r="M3" s="97"/>
      <c r="N3" s="98"/>
      <c r="O3" s="99"/>
      <c r="P3" s="99"/>
      <c r="Q3" s="100"/>
      <c r="R3" s="101"/>
      <c r="S3" s="94"/>
      <c r="T3" s="57"/>
    </row>
    <row r="4" spans="1:20" s="22" customFormat="1" ht="13.5" thickBot="1" x14ac:dyDescent="0.25">
      <c r="A4" s="86"/>
      <c r="B4" s="95"/>
      <c r="C4" s="95"/>
      <c r="D4" s="96"/>
      <c r="E4" s="97"/>
      <c r="F4" s="97"/>
      <c r="G4" s="97"/>
      <c r="H4" s="97"/>
      <c r="I4" s="97"/>
      <c r="J4" s="97"/>
      <c r="K4" s="97"/>
      <c r="L4" s="97"/>
      <c r="M4" s="97"/>
      <c r="N4" s="98"/>
      <c r="O4" s="99"/>
      <c r="P4" s="99"/>
      <c r="Q4" s="100"/>
      <c r="R4" s="101"/>
      <c r="S4" s="94"/>
      <c r="T4" s="57"/>
    </row>
    <row r="5" spans="1:20" ht="15.75" customHeight="1" thickBot="1" x14ac:dyDescent="0.25">
      <c r="A5" s="26"/>
      <c r="B5" s="102"/>
      <c r="C5" s="103" t="s">
        <v>1</v>
      </c>
      <c r="D5" s="104"/>
      <c r="E5" s="105"/>
      <c r="F5" s="105"/>
      <c r="G5" s="105"/>
      <c r="H5" s="105"/>
      <c r="I5" s="105"/>
      <c r="J5" s="106"/>
      <c r="K5" s="106"/>
      <c r="L5" s="106"/>
      <c r="M5" s="106"/>
      <c r="N5" s="107"/>
      <c r="O5" s="108"/>
      <c r="P5" s="108"/>
      <c r="Q5" s="109"/>
      <c r="R5" s="110" t="s">
        <v>14</v>
      </c>
      <c r="S5" s="111"/>
      <c r="T5" s="27"/>
    </row>
    <row r="6" spans="1:20" ht="64.5" thickBot="1" x14ac:dyDescent="0.25">
      <c r="A6" s="112" t="s">
        <v>3</v>
      </c>
      <c r="B6" s="113" t="s">
        <v>8</v>
      </c>
      <c r="C6" s="114" t="s">
        <v>18</v>
      </c>
      <c r="D6" s="115" t="s">
        <v>9</v>
      </c>
      <c r="E6" s="115" t="s">
        <v>5</v>
      </c>
      <c r="F6" s="115" t="s">
        <v>20</v>
      </c>
      <c r="G6" s="113" t="s">
        <v>37</v>
      </c>
      <c r="H6" s="115" t="s">
        <v>38</v>
      </c>
      <c r="I6" s="116" t="s">
        <v>10</v>
      </c>
      <c r="J6" s="115" t="s">
        <v>11</v>
      </c>
      <c r="K6" s="117" t="s">
        <v>28</v>
      </c>
      <c r="L6" s="118" t="s">
        <v>29</v>
      </c>
      <c r="M6" s="117" t="s">
        <v>30</v>
      </c>
      <c r="N6" s="2" t="s">
        <v>27</v>
      </c>
      <c r="O6" s="1" t="s">
        <v>12</v>
      </c>
      <c r="P6" s="1" t="s">
        <v>13</v>
      </c>
      <c r="Q6" s="119"/>
      <c r="R6" s="1" t="s">
        <v>16</v>
      </c>
      <c r="S6" s="120" t="s">
        <v>17</v>
      </c>
      <c r="T6" s="117" t="s">
        <v>7</v>
      </c>
    </row>
    <row r="7" spans="1:20" x14ac:dyDescent="0.2">
      <c r="A7" s="12" t="s">
        <v>2290</v>
      </c>
      <c r="B7" s="12" t="s">
        <v>2291</v>
      </c>
      <c r="C7" s="12" t="s">
        <v>2292</v>
      </c>
      <c r="D7" s="13" t="s">
        <v>24</v>
      </c>
      <c r="E7" s="13">
        <v>26.1</v>
      </c>
      <c r="F7" s="13">
        <v>29.32</v>
      </c>
      <c r="G7" s="13">
        <v>144</v>
      </c>
      <c r="H7" s="13">
        <v>2.9</v>
      </c>
      <c r="I7" s="13">
        <v>100047</v>
      </c>
      <c r="J7" s="13" t="s">
        <v>2293</v>
      </c>
      <c r="K7" s="647">
        <v>78.03</v>
      </c>
      <c r="L7" s="647">
        <v>78.03</v>
      </c>
      <c r="M7" s="647">
        <v>78.03</v>
      </c>
      <c r="N7" s="15">
        <v>8.68</v>
      </c>
      <c r="O7" s="14">
        <v>0.53900000000000003</v>
      </c>
      <c r="P7" s="14">
        <v>4.68</v>
      </c>
      <c r="R7" s="647">
        <v>4.6800000000000068</v>
      </c>
      <c r="S7" s="647"/>
      <c r="T7" s="13" t="s">
        <v>2294</v>
      </c>
    </row>
    <row r="8" spans="1:20" x14ac:dyDescent="0.2">
      <c r="A8" s="12" t="s">
        <v>2290</v>
      </c>
      <c r="B8" s="12" t="s">
        <v>2295</v>
      </c>
      <c r="C8" s="12" t="s">
        <v>2296</v>
      </c>
      <c r="D8" s="13" t="s">
        <v>24</v>
      </c>
      <c r="E8" s="13">
        <v>15.41</v>
      </c>
      <c r="F8" s="13">
        <v>17.88</v>
      </c>
      <c r="G8" s="13">
        <v>85</v>
      </c>
      <c r="H8" s="13">
        <v>2.9</v>
      </c>
      <c r="I8" s="13">
        <v>100047</v>
      </c>
      <c r="J8" s="13" t="s">
        <v>2293</v>
      </c>
      <c r="K8" s="647">
        <v>34.35</v>
      </c>
      <c r="L8" s="647">
        <v>34.35</v>
      </c>
      <c r="M8" s="647">
        <v>34.35</v>
      </c>
      <c r="N8" s="15">
        <v>4.93</v>
      </c>
      <c r="O8" s="14">
        <v>0.53900000000000003</v>
      </c>
      <c r="P8" s="14">
        <v>2.66</v>
      </c>
      <c r="R8" s="647">
        <v>2.66</v>
      </c>
      <c r="S8" s="647"/>
      <c r="T8" s="13" t="s">
        <v>2294</v>
      </c>
    </row>
    <row r="9" spans="1:20" x14ac:dyDescent="0.2">
      <c r="A9" s="12" t="s">
        <v>2290</v>
      </c>
      <c r="B9" s="12" t="s">
        <v>2297</v>
      </c>
      <c r="C9" s="12" t="s">
        <v>2298</v>
      </c>
      <c r="D9" s="13" t="s">
        <v>24</v>
      </c>
      <c r="E9" s="13">
        <v>15.41</v>
      </c>
      <c r="F9" s="13">
        <v>17.88</v>
      </c>
      <c r="G9" s="13">
        <v>85</v>
      </c>
      <c r="H9" s="13">
        <v>2.9</v>
      </c>
      <c r="I9" s="13">
        <v>100047</v>
      </c>
      <c r="J9" s="13" t="s">
        <v>2293</v>
      </c>
      <c r="K9" s="647">
        <v>34.35</v>
      </c>
      <c r="L9" s="647">
        <v>34.35</v>
      </c>
      <c r="M9" s="647">
        <v>34.35</v>
      </c>
      <c r="N9" s="15">
        <v>4.93</v>
      </c>
      <c r="O9" s="14">
        <v>0.53900000000000003</v>
      </c>
      <c r="P9" s="14">
        <v>2.66</v>
      </c>
      <c r="R9" s="647">
        <v>2.66</v>
      </c>
      <c r="S9" s="647"/>
      <c r="T9" s="13" t="s">
        <v>2294</v>
      </c>
    </row>
    <row r="10" spans="1:20" x14ac:dyDescent="0.2">
      <c r="A10" s="12" t="s">
        <v>2290</v>
      </c>
      <c r="B10" s="12" t="s">
        <v>2299</v>
      </c>
      <c r="C10" s="12" t="s">
        <v>2300</v>
      </c>
      <c r="D10" s="13" t="s">
        <v>24</v>
      </c>
      <c r="E10" s="13">
        <v>26.1</v>
      </c>
      <c r="F10" s="13">
        <v>29.32</v>
      </c>
      <c r="G10" s="13">
        <v>144</v>
      </c>
      <c r="H10" s="13">
        <v>2.9</v>
      </c>
      <c r="I10" s="13">
        <v>100047</v>
      </c>
      <c r="J10" s="13" t="s">
        <v>2293</v>
      </c>
      <c r="K10" s="647">
        <v>58.36</v>
      </c>
      <c r="L10" s="647">
        <v>58.36</v>
      </c>
      <c r="M10" s="647">
        <v>58.36</v>
      </c>
      <c r="N10" s="15">
        <v>8.66</v>
      </c>
      <c r="O10" s="14">
        <v>0.53900000000000003</v>
      </c>
      <c r="P10" s="14">
        <v>4.66</v>
      </c>
      <c r="R10" s="647">
        <v>4.6599999999999966</v>
      </c>
      <c r="S10" s="647"/>
      <c r="T10" s="13" t="s">
        <v>2294</v>
      </c>
    </row>
    <row r="11" spans="1:20" x14ac:dyDescent="0.2">
      <c r="A11" s="12" t="s">
        <v>2290</v>
      </c>
      <c r="B11" s="12" t="s">
        <v>2301</v>
      </c>
      <c r="C11" s="12" t="s">
        <v>2302</v>
      </c>
      <c r="D11" s="13" t="s">
        <v>24</v>
      </c>
      <c r="E11" s="13">
        <v>18.13</v>
      </c>
      <c r="F11" s="13">
        <v>20.59</v>
      </c>
      <c r="G11" s="13">
        <v>100</v>
      </c>
      <c r="H11" s="13">
        <v>2.9</v>
      </c>
      <c r="I11" s="13">
        <v>100047</v>
      </c>
      <c r="J11" s="13" t="s">
        <v>2293</v>
      </c>
      <c r="K11" s="647">
        <v>61.77</v>
      </c>
      <c r="L11" s="647">
        <v>61.77</v>
      </c>
      <c r="M11" s="647">
        <v>61.77</v>
      </c>
      <c r="N11" s="15">
        <v>5.79</v>
      </c>
      <c r="O11" s="14">
        <v>0.53900000000000003</v>
      </c>
      <c r="P11" s="14">
        <v>3.12</v>
      </c>
      <c r="R11" s="647">
        <v>3.1200000000000045</v>
      </c>
      <c r="S11" s="647"/>
      <c r="T11" s="13" t="s">
        <v>2294</v>
      </c>
    </row>
    <row r="12" spans="1:20" x14ac:dyDescent="0.2">
      <c r="A12" s="12" t="s">
        <v>2290</v>
      </c>
      <c r="B12" s="12" t="s">
        <v>2303</v>
      </c>
      <c r="C12" s="12" t="s">
        <v>2304</v>
      </c>
      <c r="D12" s="13" t="s">
        <v>24</v>
      </c>
      <c r="E12" s="13">
        <v>16.25</v>
      </c>
      <c r="F12" s="13">
        <v>18.72</v>
      </c>
      <c r="G12" s="13">
        <v>100</v>
      </c>
      <c r="H12" s="13">
        <v>2.6</v>
      </c>
      <c r="I12" s="13">
        <v>100047</v>
      </c>
      <c r="J12" s="13" t="s">
        <v>2293</v>
      </c>
      <c r="K12" s="647">
        <v>34.909999999999997</v>
      </c>
      <c r="L12" s="647">
        <v>34.909999999999997</v>
      </c>
      <c r="M12" s="647">
        <v>34.909999999999997</v>
      </c>
      <c r="N12" s="15">
        <v>5.8</v>
      </c>
      <c r="O12" s="14">
        <v>0.53900000000000003</v>
      </c>
      <c r="P12" s="14">
        <v>3.13</v>
      </c>
      <c r="R12" s="647">
        <v>3.1299999999999955</v>
      </c>
      <c r="S12" s="647"/>
      <c r="T12" s="13" t="s">
        <v>2294</v>
      </c>
    </row>
    <row r="13" spans="1:20" x14ac:dyDescent="0.2">
      <c r="A13" s="12" t="s">
        <v>2290</v>
      </c>
      <c r="B13" s="12" t="s">
        <v>2305</v>
      </c>
      <c r="C13" s="12" t="s">
        <v>2306</v>
      </c>
      <c r="D13" s="13" t="s">
        <v>24</v>
      </c>
      <c r="E13" s="13">
        <v>16.25</v>
      </c>
      <c r="F13" s="13">
        <v>18.79</v>
      </c>
      <c r="G13" s="13">
        <v>100</v>
      </c>
      <c r="H13" s="13">
        <v>2.6</v>
      </c>
      <c r="I13" s="13">
        <v>100047</v>
      </c>
      <c r="J13" s="13" t="s">
        <v>2293</v>
      </c>
      <c r="K13" s="647">
        <v>34.630000000000003</v>
      </c>
      <c r="L13" s="647">
        <v>34.630000000000003</v>
      </c>
      <c r="M13" s="647">
        <v>34.630000000000003</v>
      </c>
      <c r="N13" s="15">
        <v>5.31</v>
      </c>
      <c r="O13" s="14">
        <v>0.53900000000000003</v>
      </c>
      <c r="P13" s="14">
        <v>2.86</v>
      </c>
      <c r="R13" s="647">
        <v>2.860000000000003</v>
      </c>
      <c r="S13" s="647"/>
      <c r="T13" s="13" t="s">
        <v>2294</v>
      </c>
    </row>
    <row r="14" spans="1:20" x14ac:dyDescent="0.2">
      <c r="A14" s="12" t="s">
        <v>2290</v>
      </c>
      <c r="B14" s="12" t="s">
        <v>2307</v>
      </c>
      <c r="C14" s="12" t="s">
        <v>2308</v>
      </c>
      <c r="D14" s="13" t="s">
        <v>24</v>
      </c>
      <c r="E14" s="13">
        <v>29.25</v>
      </c>
      <c r="F14" s="13">
        <v>32.18</v>
      </c>
      <c r="G14" s="13">
        <v>144</v>
      </c>
      <c r="H14" s="13">
        <v>3.25</v>
      </c>
      <c r="I14" s="13">
        <v>100047</v>
      </c>
      <c r="J14" s="13" t="s">
        <v>2293</v>
      </c>
      <c r="K14" s="647">
        <v>62.58</v>
      </c>
      <c r="L14" s="647">
        <v>62.58</v>
      </c>
      <c r="M14" s="647">
        <v>62.58</v>
      </c>
      <c r="N14" s="15">
        <v>7.35</v>
      </c>
      <c r="O14" s="14">
        <v>0.53900000000000003</v>
      </c>
      <c r="P14" s="14">
        <v>3.96</v>
      </c>
      <c r="R14" s="647">
        <v>3.9600000000000009</v>
      </c>
      <c r="S14" s="647"/>
      <c r="T14" s="13" t="s">
        <v>2294</v>
      </c>
    </row>
    <row r="15" spans="1:20" x14ac:dyDescent="0.2">
      <c r="A15" s="12" t="s">
        <v>2290</v>
      </c>
      <c r="B15" s="12" t="s">
        <v>2309</v>
      </c>
      <c r="C15" s="12" t="s">
        <v>2310</v>
      </c>
      <c r="D15" s="13" t="s">
        <v>24</v>
      </c>
      <c r="E15" s="13">
        <v>30</v>
      </c>
      <c r="F15" s="13">
        <v>32.840000000000003</v>
      </c>
      <c r="G15" s="13">
        <v>294</v>
      </c>
      <c r="H15" s="13">
        <v>1.63</v>
      </c>
      <c r="I15" s="13">
        <v>100047</v>
      </c>
      <c r="J15" s="13" t="s">
        <v>2293</v>
      </c>
      <c r="K15" s="647">
        <v>50.45</v>
      </c>
      <c r="L15" s="647">
        <v>50.45</v>
      </c>
      <c r="M15" s="647">
        <v>50.45</v>
      </c>
      <c r="N15" s="15">
        <v>29.88</v>
      </c>
      <c r="O15" s="14">
        <v>0.53900000000000003</v>
      </c>
      <c r="P15" s="14">
        <v>16.11</v>
      </c>
      <c r="R15" s="647">
        <v>16.11</v>
      </c>
      <c r="S15" s="647"/>
      <c r="T15" s="13" t="s">
        <v>2294</v>
      </c>
    </row>
    <row r="16" spans="1:20" x14ac:dyDescent="0.2">
      <c r="A16" s="12" t="s">
        <v>2290</v>
      </c>
      <c r="B16" s="12" t="s">
        <v>2311</v>
      </c>
      <c r="C16" s="12" t="s">
        <v>2312</v>
      </c>
      <c r="D16" s="13" t="s">
        <v>24</v>
      </c>
      <c r="E16" s="13">
        <v>30</v>
      </c>
      <c r="F16" s="13">
        <v>31.19</v>
      </c>
      <c r="G16" s="13">
        <v>110</v>
      </c>
      <c r="H16" s="13">
        <v>4</v>
      </c>
      <c r="I16" s="13">
        <v>100047</v>
      </c>
      <c r="J16" s="13" t="s">
        <v>2293</v>
      </c>
      <c r="K16" s="647">
        <v>48.99</v>
      </c>
      <c r="L16" s="647">
        <v>48.99</v>
      </c>
      <c r="M16" s="647">
        <v>48.99</v>
      </c>
      <c r="N16" s="15">
        <v>22.57</v>
      </c>
      <c r="O16" s="14">
        <v>0.53900000000000003</v>
      </c>
      <c r="P16" s="14">
        <v>12.17</v>
      </c>
      <c r="R16" s="647">
        <v>12.170000000000002</v>
      </c>
      <c r="S16" s="647"/>
      <c r="T16" s="13" t="s">
        <v>2294</v>
      </c>
    </row>
    <row r="17" spans="1:20" x14ac:dyDescent="0.2">
      <c r="A17" s="12" t="s">
        <v>2290</v>
      </c>
      <c r="B17" s="12" t="s">
        <v>2313</v>
      </c>
      <c r="C17" s="12" t="s">
        <v>2314</v>
      </c>
      <c r="D17" s="13" t="s">
        <v>24</v>
      </c>
      <c r="E17" s="13">
        <v>15</v>
      </c>
      <c r="F17" s="13">
        <v>16.579999999999998</v>
      </c>
      <c r="G17" s="13">
        <v>144</v>
      </c>
      <c r="H17" s="13" t="s">
        <v>2315</v>
      </c>
      <c r="I17" s="13">
        <v>100047</v>
      </c>
      <c r="J17" s="13" t="s">
        <v>2293</v>
      </c>
      <c r="K17" s="647">
        <v>34.5</v>
      </c>
      <c r="L17" s="647">
        <v>34.5</v>
      </c>
      <c r="M17" s="647">
        <v>34.5</v>
      </c>
      <c r="N17" s="15">
        <v>15</v>
      </c>
      <c r="O17" s="14">
        <v>0.53900000000000003</v>
      </c>
      <c r="P17" s="14">
        <v>8.09</v>
      </c>
      <c r="R17" s="647">
        <v>8.09</v>
      </c>
      <c r="S17" s="647"/>
      <c r="T17" s="13" t="s">
        <v>2294</v>
      </c>
    </row>
    <row r="18" spans="1:20" x14ac:dyDescent="0.2">
      <c r="A18" s="12" t="s">
        <v>2290</v>
      </c>
      <c r="B18" s="12" t="s">
        <v>2316</v>
      </c>
      <c r="C18" s="12" t="s">
        <v>2317</v>
      </c>
      <c r="D18" s="13" t="s">
        <v>24</v>
      </c>
      <c r="E18" s="13">
        <v>20</v>
      </c>
      <c r="F18" s="13">
        <v>21.84</v>
      </c>
      <c r="G18" s="13">
        <v>180</v>
      </c>
      <c r="H18" s="13" t="s">
        <v>2318</v>
      </c>
      <c r="I18" s="13">
        <v>100047</v>
      </c>
      <c r="J18" s="13" t="s">
        <v>2293</v>
      </c>
      <c r="K18" s="647">
        <v>41.13</v>
      </c>
      <c r="L18" s="647">
        <v>41.13</v>
      </c>
      <c r="M18" s="647">
        <v>41.13</v>
      </c>
      <c r="N18" s="15">
        <v>20</v>
      </c>
      <c r="O18" s="14">
        <v>0.53900000000000003</v>
      </c>
      <c r="P18" s="14">
        <v>10.78</v>
      </c>
      <c r="R18" s="647">
        <v>10.780000000000001</v>
      </c>
      <c r="S18" s="647"/>
      <c r="T18" s="13" t="s">
        <v>2294</v>
      </c>
    </row>
    <row r="19" spans="1:20" x14ac:dyDescent="0.2">
      <c r="A19" s="12" t="s">
        <v>2290</v>
      </c>
      <c r="B19" s="12" t="s">
        <v>2319</v>
      </c>
      <c r="C19" s="12" t="s">
        <v>2320</v>
      </c>
      <c r="D19" s="13" t="s">
        <v>24</v>
      </c>
      <c r="E19" s="13">
        <v>3.17</v>
      </c>
      <c r="F19" s="13">
        <v>4.2</v>
      </c>
      <c r="G19" s="13">
        <v>16</v>
      </c>
      <c r="H19" s="13" t="s">
        <v>2321</v>
      </c>
      <c r="I19" s="13">
        <v>100047</v>
      </c>
      <c r="J19" s="13" t="s">
        <v>2293</v>
      </c>
      <c r="K19" s="647">
        <v>10.85</v>
      </c>
      <c r="L19" s="647">
        <v>10.85</v>
      </c>
      <c r="M19" s="647">
        <v>10.85</v>
      </c>
      <c r="N19" s="15">
        <v>3.17</v>
      </c>
      <c r="O19" s="14">
        <v>0.53900000000000003</v>
      </c>
      <c r="P19" s="14">
        <v>1.71</v>
      </c>
      <c r="R19" s="647">
        <v>1.7099999999999991</v>
      </c>
      <c r="S19" s="647"/>
      <c r="T19" s="13" t="s">
        <v>2294</v>
      </c>
    </row>
    <row r="20" spans="1:20" x14ac:dyDescent="0.2">
      <c r="A20" s="12" t="s">
        <v>2290</v>
      </c>
      <c r="B20" s="12" t="s">
        <v>2322</v>
      </c>
      <c r="C20" s="12" t="s">
        <v>2323</v>
      </c>
      <c r="D20" s="13" t="s">
        <v>24</v>
      </c>
      <c r="E20" s="13">
        <v>11.25</v>
      </c>
      <c r="F20" s="13">
        <v>12.26</v>
      </c>
      <c r="G20" s="13">
        <v>120</v>
      </c>
      <c r="H20" s="13">
        <v>1.5</v>
      </c>
      <c r="I20" s="13">
        <v>100047</v>
      </c>
      <c r="J20" s="13" t="s">
        <v>2293</v>
      </c>
      <c r="K20" s="647">
        <v>26.46</v>
      </c>
      <c r="L20" s="647">
        <v>26.46</v>
      </c>
      <c r="M20" s="647">
        <v>26.46</v>
      </c>
      <c r="N20" s="15">
        <v>7.3</v>
      </c>
      <c r="O20" s="14">
        <v>0.53900000000000003</v>
      </c>
      <c r="P20" s="14">
        <v>3.93</v>
      </c>
      <c r="R20" s="647">
        <v>3.9299999999999997</v>
      </c>
      <c r="S20" s="647"/>
      <c r="T20" s="13" t="s">
        <v>2294</v>
      </c>
    </row>
    <row r="21" spans="1:20" x14ac:dyDescent="0.2">
      <c r="A21" s="12" t="s">
        <v>2290</v>
      </c>
      <c r="B21" s="12" t="s">
        <v>2324</v>
      </c>
      <c r="C21" s="12" t="s">
        <v>2325</v>
      </c>
      <c r="D21" s="13" t="s">
        <v>24</v>
      </c>
      <c r="E21" s="13">
        <v>11.25</v>
      </c>
      <c r="F21" s="13">
        <v>12.26</v>
      </c>
      <c r="G21" s="13">
        <v>120</v>
      </c>
      <c r="H21" s="13">
        <v>1.5</v>
      </c>
      <c r="I21" s="13">
        <v>100047</v>
      </c>
      <c r="J21" s="13" t="s">
        <v>2293</v>
      </c>
      <c r="K21" s="647">
        <v>26.51</v>
      </c>
      <c r="L21" s="647">
        <v>26.51</v>
      </c>
      <c r="M21" s="647">
        <v>26.51</v>
      </c>
      <c r="N21" s="15">
        <v>7.59</v>
      </c>
      <c r="O21" s="14">
        <v>0.53900000000000003</v>
      </c>
      <c r="P21" s="14">
        <v>4.09</v>
      </c>
      <c r="R21" s="647">
        <v>4.09</v>
      </c>
      <c r="S21" s="647"/>
      <c r="T21" s="13" t="s">
        <v>2294</v>
      </c>
    </row>
    <row r="22" spans="1:20" x14ac:dyDescent="0.2">
      <c r="A22" s="12" t="s">
        <v>2290</v>
      </c>
      <c r="B22" s="12" t="s">
        <v>2326</v>
      </c>
      <c r="C22" s="12" t="s">
        <v>2327</v>
      </c>
      <c r="D22" s="13" t="s">
        <v>24</v>
      </c>
      <c r="E22" s="13">
        <v>22.2</v>
      </c>
      <c r="F22" s="13">
        <v>24</v>
      </c>
      <c r="G22" s="13">
        <v>165</v>
      </c>
      <c r="H22" s="13">
        <v>2</v>
      </c>
      <c r="I22" s="13">
        <v>100047</v>
      </c>
      <c r="J22" s="13" t="s">
        <v>2293</v>
      </c>
      <c r="K22" s="647">
        <v>41.94</v>
      </c>
      <c r="L22" s="647">
        <v>41.94</v>
      </c>
      <c r="M22" s="647">
        <v>41.94</v>
      </c>
      <c r="N22" s="15">
        <v>15.16</v>
      </c>
      <c r="O22" s="14">
        <v>0.53900000000000003</v>
      </c>
      <c r="P22" s="14">
        <v>8.17</v>
      </c>
      <c r="R22" s="647">
        <v>8.1699999999999946</v>
      </c>
      <c r="S22" s="647"/>
      <c r="T22" s="13" t="s">
        <v>2294</v>
      </c>
    </row>
    <row r="23" spans="1:20" x14ac:dyDescent="0.2">
      <c r="A23" s="12" t="s">
        <v>2290</v>
      </c>
      <c r="B23" s="12" t="s">
        <v>2328</v>
      </c>
      <c r="C23" s="12" t="s">
        <v>2329</v>
      </c>
      <c r="D23" s="13" t="s">
        <v>24</v>
      </c>
      <c r="E23" s="13">
        <v>12.22</v>
      </c>
      <c r="F23" s="13">
        <v>14.06</v>
      </c>
      <c r="G23" s="13">
        <v>170</v>
      </c>
      <c r="H23" s="13">
        <v>1.1499999999999999</v>
      </c>
      <c r="I23" s="13">
        <v>100047</v>
      </c>
      <c r="J23" s="13" t="s">
        <v>2293</v>
      </c>
      <c r="K23" s="647">
        <v>37.799999999999997</v>
      </c>
      <c r="L23" s="647">
        <v>37.799999999999997</v>
      </c>
      <c r="M23" s="647">
        <v>37.799999999999997</v>
      </c>
      <c r="N23" s="15">
        <v>3.6</v>
      </c>
      <c r="O23" s="14">
        <v>0.53900000000000003</v>
      </c>
      <c r="P23" s="14">
        <v>1.94</v>
      </c>
      <c r="R23" s="647">
        <v>1.9399999999999977</v>
      </c>
      <c r="S23" s="647"/>
      <c r="T23" s="13" t="s">
        <v>2294</v>
      </c>
    </row>
    <row r="24" spans="1:20" x14ac:dyDescent="0.2">
      <c r="A24" s="12" t="s">
        <v>2290</v>
      </c>
      <c r="B24" s="12" t="s">
        <v>2330</v>
      </c>
      <c r="C24" s="12" t="s">
        <v>2331</v>
      </c>
      <c r="D24" s="13" t="s">
        <v>24</v>
      </c>
      <c r="E24" s="13">
        <v>15.75</v>
      </c>
      <c r="F24" s="13">
        <v>17.47</v>
      </c>
      <c r="G24" s="13">
        <v>72</v>
      </c>
      <c r="H24" s="13">
        <v>3.5</v>
      </c>
      <c r="I24" s="13">
        <v>100047</v>
      </c>
      <c r="J24" s="13" t="s">
        <v>2293</v>
      </c>
      <c r="K24" s="647">
        <v>42.99</v>
      </c>
      <c r="L24" s="647">
        <v>42.99</v>
      </c>
      <c r="M24" s="647">
        <v>42.99</v>
      </c>
      <c r="N24" s="15">
        <v>9.23</v>
      </c>
      <c r="O24" s="14">
        <v>0.53900000000000003</v>
      </c>
      <c r="P24" s="14">
        <v>4.97</v>
      </c>
      <c r="R24" s="647">
        <v>4.9699999999999989</v>
      </c>
      <c r="S24" s="647"/>
      <c r="T24" s="13" t="s">
        <v>2294</v>
      </c>
    </row>
    <row r="25" spans="1:20" x14ac:dyDescent="0.2">
      <c r="A25" s="12" t="s">
        <v>2290</v>
      </c>
      <c r="B25" s="12" t="s">
        <v>2332</v>
      </c>
      <c r="C25" s="12" t="s">
        <v>2333</v>
      </c>
      <c r="D25" s="13" t="s">
        <v>24</v>
      </c>
      <c r="E25" s="13">
        <v>11.25</v>
      </c>
      <c r="F25" s="13">
        <v>12.29</v>
      </c>
      <c r="G25" s="13">
        <v>90</v>
      </c>
      <c r="H25" s="13">
        <v>2</v>
      </c>
      <c r="I25" s="13">
        <v>100047</v>
      </c>
      <c r="J25" s="13" t="s">
        <v>2293</v>
      </c>
      <c r="K25" s="647">
        <v>35.590000000000003</v>
      </c>
      <c r="L25" s="647">
        <v>35.590000000000003</v>
      </c>
      <c r="M25" s="647">
        <v>35.590000000000003</v>
      </c>
      <c r="N25" s="15">
        <v>4.58</v>
      </c>
      <c r="O25" s="14">
        <v>0.53900000000000003</v>
      </c>
      <c r="P25" s="14">
        <v>2.4700000000000002</v>
      </c>
      <c r="R25" s="647">
        <v>2.470000000000006</v>
      </c>
      <c r="S25" s="647"/>
      <c r="T25" s="13" t="s">
        <v>2294</v>
      </c>
    </row>
    <row r="26" spans="1:20" x14ac:dyDescent="0.2">
      <c r="A26" s="12" t="s">
        <v>2290</v>
      </c>
      <c r="B26" s="12" t="s">
        <v>2334</v>
      </c>
      <c r="C26" s="12" t="s">
        <v>2335</v>
      </c>
      <c r="D26" s="13" t="s">
        <v>24</v>
      </c>
      <c r="E26" s="13">
        <v>11.25</v>
      </c>
      <c r="F26" s="13">
        <v>12.29</v>
      </c>
      <c r="G26" s="13">
        <v>90</v>
      </c>
      <c r="H26" s="13">
        <v>2</v>
      </c>
      <c r="I26" s="13">
        <v>100047</v>
      </c>
      <c r="J26" s="13" t="s">
        <v>2293</v>
      </c>
      <c r="K26" s="647">
        <v>35.590000000000003</v>
      </c>
      <c r="L26" s="647">
        <v>35.590000000000003</v>
      </c>
      <c r="M26" s="647">
        <v>35.590000000000003</v>
      </c>
      <c r="N26" s="15">
        <v>5.18</v>
      </c>
      <c r="O26" s="14">
        <v>0.53900000000000003</v>
      </c>
      <c r="P26" s="14">
        <v>2.79</v>
      </c>
      <c r="R26" s="647">
        <v>2.7900000000000063</v>
      </c>
      <c r="S26" s="647"/>
      <c r="T26" s="13" t="s">
        <v>2294</v>
      </c>
    </row>
    <row r="27" spans="1:20" x14ac:dyDescent="0.2">
      <c r="A27" s="12" t="s">
        <v>2290</v>
      </c>
      <c r="B27" s="12" t="s">
        <v>2336</v>
      </c>
      <c r="C27" s="12" t="s">
        <v>2337</v>
      </c>
      <c r="D27" s="13" t="s">
        <v>24</v>
      </c>
      <c r="E27" s="13">
        <v>30</v>
      </c>
      <c r="F27" s="13">
        <v>32.85</v>
      </c>
      <c r="G27" s="13">
        <v>300</v>
      </c>
      <c r="H27" s="13" t="s">
        <v>2338</v>
      </c>
      <c r="I27" s="13">
        <v>100047</v>
      </c>
      <c r="J27" s="13" t="s">
        <v>2293</v>
      </c>
      <c r="K27" s="647">
        <v>51.84</v>
      </c>
      <c r="L27" s="647">
        <v>51.84</v>
      </c>
      <c r="M27" s="647">
        <v>51.84</v>
      </c>
      <c r="N27" s="15">
        <v>29.98</v>
      </c>
      <c r="O27" s="14">
        <v>0.53900000000000003</v>
      </c>
      <c r="P27" s="14">
        <v>16.16</v>
      </c>
      <c r="R27" s="647">
        <v>16.160000000000004</v>
      </c>
      <c r="S27" s="647"/>
      <c r="T27" s="13" t="s">
        <v>2294</v>
      </c>
    </row>
    <row r="28" spans="1:20" x14ac:dyDescent="0.2">
      <c r="N28" s="279"/>
      <c r="O28" s="280"/>
      <c r="P28" s="280"/>
    </row>
  </sheetData>
  <protectedRanges>
    <protectedRange password="8F60" sqref="S6" name="Calculations_40"/>
  </protectedRanges>
  <conditionalFormatting sqref="C4:C6">
    <cfRule type="duplicateValues" dxfId="133" priority="3"/>
  </conditionalFormatting>
  <conditionalFormatting sqref="D4:D6">
    <cfRule type="duplicateValues" dxfId="132" priority="4"/>
  </conditionalFormatting>
  <conditionalFormatting sqref="D1:D3">
    <cfRule type="duplicateValues" dxfId="131" priority="1"/>
  </conditionalFormatting>
  <conditionalFormatting sqref="E1:E3">
    <cfRule type="duplicateValues" dxfId="130" priority="2"/>
  </conditionalFormatting>
  <pageMargins left="0.7" right="0.7" top="0.75" bottom="0.75" header="0.3" footer="0.3"/>
  <pageSetup orientation="portrait" r:id="rId1"/>
  <legacyDrawing r:id="rId2"/>
</worksheet>
</file>

<file path=xl/worksheets/sheet5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C10105-5107-445C-90E5-913E3694FE8C}">
  <dimension ref="A1:T55"/>
  <sheetViews>
    <sheetView zoomScale="90" zoomScaleNormal="90" workbookViewId="0">
      <pane xSplit="3" ySplit="6" topLeftCell="D7" activePane="bottomRight" state="frozen"/>
      <selection pane="topRight" activeCell="F1" sqref="F1"/>
      <selection pane="bottomLeft" activeCell="A7" sqref="A7"/>
      <selection pane="bottomRight" activeCell="D9" sqref="D9"/>
    </sheetView>
  </sheetViews>
  <sheetFormatPr defaultColWidth="9.28515625" defaultRowHeight="12.75" x14ac:dyDescent="0.2"/>
  <cols>
    <col min="1" max="1" width="11.5703125" style="12" bestFit="1" customWidth="1"/>
    <col min="2" max="2" width="20.28515625" style="12" customWidth="1"/>
    <col min="3" max="3" width="27.28515625" style="12" bestFit="1" customWidth="1"/>
    <col min="4" max="6" width="10.28515625" style="13" bestFit="1" customWidth="1"/>
    <col min="7" max="7" width="8.42578125" style="13" bestFit="1" customWidth="1"/>
    <col min="8" max="8" width="7.42578125" style="13" bestFit="1" customWidth="1"/>
    <col min="9" max="9" width="9.28515625" style="13"/>
    <col min="10" max="10" width="22" style="13" bestFit="1" customWidth="1"/>
    <col min="11" max="11" width="20.7109375" style="13" customWidth="1"/>
    <col min="12" max="12" width="21.7109375" style="194" customWidth="1"/>
    <col min="13" max="13" width="20.28515625" style="13" customWidth="1"/>
    <col min="14" max="14" width="10.28515625" style="15" bestFit="1" customWidth="1"/>
    <col min="15" max="16" width="8.5703125" style="14" bestFit="1" customWidth="1"/>
    <col min="17" max="17" width="5.7109375" style="17" customWidth="1"/>
    <col min="18" max="18" width="16" style="122" bestFit="1" customWidth="1"/>
    <col min="19" max="19" width="15.7109375" style="14" bestFit="1" customWidth="1"/>
    <col min="20" max="20" width="6.5703125" style="13" bestFit="1" customWidth="1"/>
    <col min="21" max="16384" width="9.28515625" style="12"/>
  </cols>
  <sheetData>
    <row r="1" spans="1:20" s="22" customFormat="1" x14ac:dyDescent="0.2">
      <c r="A1" s="77"/>
      <c r="B1" s="78" t="s">
        <v>41</v>
      </c>
      <c r="C1" s="78"/>
      <c r="D1" s="78"/>
      <c r="E1" s="79"/>
      <c r="F1" s="79"/>
      <c r="G1" s="79"/>
      <c r="H1" s="79"/>
      <c r="I1" s="79"/>
      <c r="J1" s="79"/>
      <c r="K1" s="79"/>
      <c r="L1" s="564"/>
      <c r="M1" s="79"/>
      <c r="N1" s="80"/>
      <c r="O1" s="81"/>
      <c r="P1" s="81"/>
      <c r="Q1" s="82"/>
      <c r="R1" s="648"/>
      <c r="S1" s="84"/>
      <c r="T1" s="85"/>
    </row>
    <row r="2" spans="1:20" s="22" customFormat="1" x14ac:dyDescent="0.2">
      <c r="A2" s="86"/>
      <c r="B2" s="87" t="s">
        <v>40</v>
      </c>
      <c r="C2" s="87"/>
      <c r="D2" s="87"/>
      <c r="E2" s="88"/>
      <c r="F2" s="89"/>
      <c r="G2" s="89"/>
      <c r="H2" s="89"/>
      <c r="I2" s="89"/>
      <c r="J2" s="89"/>
      <c r="K2" s="89"/>
      <c r="L2" s="566"/>
      <c r="M2" s="89"/>
      <c r="N2" s="90"/>
      <c r="O2" s="91"/>
      <c r="P2" s="91"/>
      <c r="Q2" s="92"/>
      <c r="R2" s="649"/>
      <c r="S2" s="94"/>
      <c r="T2" s="57"/>
    </row>
    <row r="3" spans="1:20" s="22" customFormat="1" x14ac:dyDescent="0.2">
      <c r="A3" s="86"/>
      <c r="B3" s="95" t="s">
        <v>0</v>
      </c>
      <c r="C3" s="95"/>
      <c r="D3" s="95"/>
      <c r="E3" s="96"/>
      <c r="F3" s="97"/>
      <c r="G3" s="97"/>
      <c r="H3" s="97"/>
      <c r="I3" s="97"/>
      <c r="J3" s="97"/>
      <c r="K3" s="97"/>
      <c r="L3" s="568"/>
      <c r="M3" s="97"/>
      <c r="N3" s="98"/>
      <c r="O3" s="99"/>
      <c r="P3" s="99"/>
      <c r="Q3" s="100"/>
      <c r="R3" s="650"/>
      <c r="S3" s="94"/>
      <c r="T3" s="57"/>
    </row>
    <row r="4" spans="1:20" s="22" customFormat="1" ht="13.5" thickBot="1" x14ac:dyDescent="0.25">
      <c r="A4" s="86"/>
      <c r="B4" s="95"/>
      <c r="C4" s="95"/>
      <c r="D4" s="96"/>
      <c r="E4" s="97"/>
      <c r="F4" s="97"/>
      <c r="G4" s="97"/>
      <c r="H4" s="97"/>
      <c r="I4" s="97"/>
      <c r="J4" s="97"/>
      <c r="K4" s="97"/>
      <c r="L4" s="568"/>
      <c r="M4" s="97"/>
      <c r="N4" s="98"/>
      <c r="O4" s="99"/>
      <c r="P4" s="99"/>
      <c r="Q4" s="100"/>
      <c r="R4" s="650"/>
      <c r="S4" s="94"/>
      <c r="T4" s="57"/>
    </row>
    <row r="5" spans="1:20" ht="15.75" customHeight="1" thickBot="1" x14ac:dyDescent="0.25">
      <c r="A5" s="26"/>
      <c r="B5" s="102"/>
      <c r="C5" s="103" t="s">
        <v>1</v>
      </c>
      <c r="D5" s="104"/>
      <c r="E5" s="105"/>
      <c r="F5" s="105"/>
      <c r="G5" s="105"/>
      <c r="H5" s="105"/>
      <c r="I5" s="105"/>
      <c r="J5" s="106"/>
      <c r="K5" s="106"/>
      <c r="L5" s="570"/>
      <c r="M5" s="106"/>
      <c r="N5" s="107"/>
      <c r="O5" s="108"/>
      <c r="P5" s="108"/>
      <c r="Q5" s="109"/>
      <c r="R5" s="651" t="s">
        <v>14</v>
      </c>
      <c r="S5" s="111"/>
      <c r="T5" s="27"/>
    </row>
    <row r="6" spans="1:20" ht="64.5" thickBot="1" x14ac:dyDescent="0.25">
      <c r="A6" s="112" t="s">
        <v>3</v>
      </c>
      <c r="B6" s="113" t="s">
        <v>8</v>
      </c>
      <c r="C6" s="114" t="s">
        <v>18</v>
      </c>
      <c r="D6" s="115" t="s">
        <v>9</v>
      </c>
      <c r="E6" s="115" t="s">
        <v>5</v>
      </c>
      <c r="F6" s="115" t="s">
        <v>20</v>
      </c>
      <c r="G6" s="113" t="s">
        <v>37</v>
      </c>
      <c r="H6" s="115" t="s">
        <v>38</v>
      </c>
      <c r="I6" s="116" t="s">
        <v>10</v>
      </c>
      <c r="J6" s="115" t="s">
        <v>11</v>
      </c>
      <c r="K6" s="117" t="s">
        <v>2339</v>
      </c>
      <c r="L6" s="652" t="s">
        <v>2340</v>
      </c>
      <c r="M6" s="117" t="s">
        <v>2341</v>
      </c>
      <c r="N6" s="2" t="s">
        <v>27</v>
      </c>
      <c r="O6" s="1" t="s">
        <v>12</v>
      </c>
      <c r="P6" s="1" t="s">
        <v>13</v>
      </c>
      <c r="Q6" s="119"/>
      <c r="R6" s="43" t="s">
        <v>16</v>
      </c>
      <c r="S6" s="120" t="s">
        <v>17</v>
      </c>
      <c r="T6" s="117" t="s">
        <v>7</v>
      </c>
    </row>
    <row r="7" spans="1:20" ht="25.5" x14ac:dyDescent="0.2">
      <c r="A7" s="12" t="s">
        <v>2342</v>
      </c>
      <c r="B7" s="123" t="s">
        <v>2343</v>
      </c>
      <c r="C7" s="12" t="s">
        <v>2344</v>
      </c>
      <c r="D7" s="13" t="s">
        <v>24</v>
      </c>
      <c r="E7" s="13">
        <v>22.05</v>
      </c>
      <c r="F7" s="13">
        <f t="shared" ref="F7:F12" si="0">E7+2</f>
        <v>24.05</v>
      </c>
      <c r="G7" s="13">
        <v>96</v>
      </c>
      <c r="H7" s="13">
        <v>3.67</v>
      </c>
      <c r="I7" s="13">
        <v>110244</v>
      </c>
      <c r="J7" s="13" t="s">
        <v>2345</v>
      </c>
      <c r="K7" s="125">
        <f>P7+R7</f>
        <v>41.505358999999999</v>
      </c>
      <c r="L7" s="194">
        <v>42.01</v>
      </c>
      <c r="M7" s="14">
        <v>42.51</v>
      </c>
      <c r="N7" s="15">
        <v>2.77</v>
      </c>
      <c r="O7" s="16">
        <v>1.8467</v>
      </c>
      <c r="P7" s="14">
        <f t="shared" ref="P7:P55" si="1">N7*O7</f>
        <v>5.1153589999999998</v>
      </c>
      <c r="R7" s="122">
        <v>36.39</v>
      </c>
    </row>
    <row r="8" spans="1:20" ht="25.5" x14ac:dyDescent="0.2">
      <c r="A8" s="12" t="s">
        <v>2342</v>
      </c>
      <c r="B8" s="123" t="s">
        <v>2346</v>
      </c>
      <c r="C8" s="22" t="s">
        <v>2347</v>
      </c>
      <c r="D8" s="13" t="s">
        <v>24</v>
      </c>
      <c r="E8" s="13">
        <v>18.02</v>
      </c>
      <c r="F8" s="13">
        <f t="shared" si="0"/>
        <v>20.02</v>
      </c>
      <c r="G8" s="13">
        <v>64</v>
      </c>
      <c r="H8" s="13">
        <v>4.51</v>
      </c>
      <c r="I8" s="13">
        <v>110244</v>
      </c>
      <c r="J8" s="13" t="s">
        <v>2345</v>
      </c>
      <c r="K8" s="125">
        <f t="shared" ref="K8:K55" si="2">P8+R8</f>
        <v>58.100200000000001</v>
      </c>
      <c r="L8" s="122">
        <v>58.6</v>
      </c>
      <c r="M8" s="14">
        <v>59.1</v>
      </c>
      <c r="N8" s="15">
        <v>6</v>
      </c>
      <c r="O8" s="16">
        <v>1.8467</v>
      </c>
      <c r="P8" s="14">
        <f t="shared" si="1"/>
        <v>11.0802</v>
      </c>
      <c r="R8" s="122">
        <v>47.02</v>
      </c>
    </row>
    <row r="9" spans="1:20" ht="25.5" x14ac:dyDescent="0.2">
      <c r="A9" s="12" t="s">
        <v>2342</v>
      </c>
      <c r="B9" s="123" t="s">
        <v>2348</v>
      </c>
      <c r="C9" s="22" t="s">
        <v>2349</v>
      </c>
      <c r="D9" s="13" t="s">
        <v>24</v>
      </c>
      <c r="E9" s="24">
        <v>19.399999999999999</v>
      </c>
      <c r="F9" s="24">
        <f t="shared" si="0"/>
        <v>21.4</v>
      </c>
      <c r="G9" s="13">
        <v>64</v>
      </c>
      <c r="H9" s="13">
        <v>4.8499999999999996</v>
      </c>
      <c r="I9" s="13">
        <v>110244</v>
      </c>
      <c r="J9" s="13" t="s">
        <v>2345</v>
      </c>
      <c r="K9" s="125">
        <f t="shared" si="2"/>
        <v>58.100200000000001</v>
      </c>
      <c r="L9" s="194">
        <v>58.6</v>
      </c>
      <c r="M9" s="14">
        <v>59.1</v>
      </c>
      <c r="N9" s="15">
        <v>6</v>
      </c>
      <c r="O9" s="16">
        <v>1.8467</v>
      </c>
      <c r="P9" s="14">
        <f t="shared" si="1"/>
        <v>11.0802</v>
      </c>
      <c r="R9" s="122">
        <v>47.02</v>
      </c>
    </row>
    <row r="10" spans="1:20" ht="25.5" x14ac:dyDescent="0.2">
      <c r="A10" s="12" t="s">
        <v>2342</v>
      </c>
      <c r="B10" s="123" t="s">
        <v>2350</v>
      </c>
      <c r="C10" s="22" t="s">
        <v>2351</v>
      </c>
      <c r="D10" s="13" t="s">
        <v>24</v>
      </c>
      <c r="E10" s="24">
        <v>21.5</v>
      </c>
      <c r="F10" s="24">
        <f t="shared" si="0"/>
        <v>23.5</v>
      </c>
      <c r="G10" s="13">
        <v>64</v>
      </c>
      <c r="H10" s="13">
        <v>5.38</v>
      </c>
      <c r="I10" s="13">
        <v>110244</v>
      </c>
      <c r="J10" s="13" t="s">
        <v>2345</v>
      </c>
      <c r="K10" s="125">
        <f t="shared" si="2"/>
        <v>57.503599999999999</v>
      </c>
      <c r="L10" s="194">
        <v>58</v>
      </c>
      <c r="M10" s="14">
        <v>58.5</v>
      </c>
      <c r="N10" s="15">
        <v>8</v>
      </c>
      <c r="O10" s="16">
        <v>1.8467</v>
      </c>
      <c r="P10" s="14">
        <f t="shared" si="1"/>
        <v>14.7736</v>
      </c>
      <c r="R10" s="122">
        <v>42.73</v>
      </c>
    </row>
    <row r="11" spans="1:20" ht="38.25" x14ac:dyDescent="0.2">
      <c r="A11" s="12" t="s">
        <v>2342</v>
      </c>
      <c r="B11" s="123" t="s">
        <v>2352</v>
      </c>
      <c r="C11" s="22" t="s">
        <v>2353</v>
      </c>
      <c r="D11" s="13" t="s">
        <v>24</v>
      </c>
      <c r="E11" s="13">
        <v>23.15</v>
      </c>
      <c r="F11" s="13">
        <f t="shared" si="0"/>
        <v>25.15</v>
      </c>
      <c r="G11" s="13">
        <v>64</v>
      </c>
      <c r="H11" s="13">
        <v>5.79</v>
      </c>
      <c r="I11" s="13">
        <v>110244</v>
      </c>
      <c r="J11" s="13" t="s">
        <v>2345</v>
      </c>
      <c r="K11" s="125">
        <f t="shared" si="2"/>
        <v>58.503428999999997</v>
      </c>
      <c r="L11" s="194">
        <v>59</v>
      </c>
      <c r="M11" s="14">
        <v>59.5</v>
      </c>
      <c r="N11" s="15">
        <v>4.87</v>
      </c>
      <c r="O11" s="16">
        <v>1.8467</v>
      </c>
      <c r="P11" s="14">
        <f t="shared" si="1"/>
        <v>8.9934290000000008</v>
      </c>
      <c r="R11" s="122">
        <v>49.51</v>
      </c>
    </row>
    <row r="12" spans="1:20" ht="38.25" x14ac:dyDescent="0.2">
      <c r="A12" s="12" t="s">
        <v>2342</v>
      </c>
      <c r="B12" s="123" t="s">
        <v>2354</v>
      </c>
      <c r="C12" s="22" t="s">
        <v>2355</v>
      </c>
      <c r="D12" s="13" t="s">
        <v>24</v>
      </c>
      <c r="E12" s="13">
        <v>21.79</v>
      </c>
      <c r="F12" s="13">
        <f t="shared" si="0"/>
        <v>23.79</v>
      </c>
      <c r="G12" s="13">
        <v>64</v>
      </c>
      <c r="H12" s="13">
        <v>5.45</v>
      </c>
      <c r="I12" s="13">
        <v>110244</v>
      </c>
      <c r="J12" s="13" t="s">
        <v>2345</v>
      </c>
      <c r="K12" s="125">
        <f t="shared" si="2"/>
        <v>58.997580999999997</v>
      </c>
      <c r="L12" s="194">
        <v>59.5</v>
      </c>
      <c r="M12" s="14">
        <v>60</v>
      </c>
      <c r="N12" s="15">
        <v>5.43</v>
      </c>
      <c r="O12" s="16">
        <v>1.8467</v>
      </c>
      <c r="P12" s="14">
        <f t="shared" si="1"/>
        <v>10.027581</v>
      </c>
      <c r="R12" s="122">
        <v>48.97</v>
      </c>
    </row>
    <row r="13" spans="1:20" ht="25.5" x14ac:dyDescent="0.2">
      <c r="A13" s="12" t="s">
        <v>2342</v>
      </c>
      <c r="B13" s="123" t="s">
        <v>2356</v>
      </c>
      <c r="C13" s="12" t="s">
        <v>2357</v>
      </c>
      <c r="D13" s="13" t="s">
        <v>24</v>
      </c>
      <c r="E13" s="24">
        <v>12.5</v>
      </c>
      <c r="F13" s="24">
        <v>14.5</v>
      </c>
      <c r="G13" s="13">
        <v>40</v>
      </c>
      <c r="H13" s="24">
        <v>5</v>
      </c>
      <c r="I13" s="13">
        <v>110244</v>
      </c>
      <c r="J13" s="13" t="s">
        <v>2345</v>
      </c>
      <c r="K13" s="125">
        <f t="shared" si="2"/>
        <v>38.003500000000003</v>
      </c>
      <c r="L13" s="194">
        <v>38.5</v>
      </c>
      <c r="M13" s="14">
        <v>39</v>
      </c>
      <c r="N13" s="24">
        <v>5</v>
      </c>
      <c r="O13" s="16">
        <v>1.8467</v>
      </c>
      <c r="P13" s="14">
        <f t="shared" si="1"/>
        <v>9.2334999999999994</v>
      </c>
      <c r="R13" s="122">
        <v>28.77</v>
      </c>
    </row>
    <row r="14" spans="1:20" ht="25.5" x14ac:dyDescent="0.2">
      <c r="A14" s="12" t="s">
        <v>2342</v>
      </c>
      <c r="B14" s="123" t="s">
        <v>2358</v>
      </c>
      <c r="C14" s="12" t="s">
        <v>2359</v>
      </c>
      <c r="D14" s="13" t="s">
        <v>24</v>
      </c>
      <c r="E14" s="24">
        <v>12.5</v>
      </c>
      <c r="F14" s="24">
        <v>14.5</v>
      </c>
      <c r="G14" s="13">
        <v>40</v>
      </c>
      <c r="H14" s="24">
        <v>5</v>
      </c>
      <c r="I14" s="13">
        <v>110244</v>
      </c>
      <c r="J14" s="13" t="s">
        <v>2345</v>
      </c>
      <c r="K14" s="125">
        <f t="shared" si="2"/>
        <v>37.995125000000002</v>
      </c>
      <c r="L14" s="194">
        <v>38.5</v>
      </c>
      <c r="M14" s="14">
        <v>39</v>
      </c>
      <c r="N14" s="13">
        <v>3.75</v>
      </c>
      <c r="O14" s="16">
        <v>1.8467</v>
      </c>
      <c r="P14" s="14">
        <f t="shared" si="1"/>
        <v>6.9251250000000004</v>
      </c>
      <c r="R14" s="122">
        <v>31.07</v>
      </c>
    </row>
    <row r="15" spans="1:20" ht="25.5" x14ac:dyDescent="0.2">
      <c r="A15" s="12" t="s">
        <v>2342</v>
      </c>
      <c r="B15" s="123" t="s">
        <v>2360</v>
      </c>
      <c r="C15" s="12" t="s">
        <v>2361</v>
      </c>
      <c r="D15" s="13" t="s">
        <v>24</v>
      </c>
      <c r="E15" s="13">
        <v>12.63</v>
      </c>
      <c r="F15" s="13">
        <v>14.63</v>
      </c>
      <c r="G15" s="13">
        <v>40</v>
      </c>
      <c r="H15" s="13">
        <v>5.05</v>
      </c>
      <c r="I15" s="13">
        <v>110244</v>
      </c>
      <c r="J15" s="13" t="s">
        <v>2345</v>
      </c>
      <c r="K15" s="125">
        <f t="shared" si="2"/>
        <v>38.496729000000002</v>
      </c>
      <c r="L15" s="194">
        <v>39</v>
      </c>
      <c r="M15" s="14">
        <v>39.5</v>
      </c>
      <c r="N15" s="13">
        <v>3.87</v>
      </c>
      <c r="O15" s="16">
        <v>1.8467</v>
      </c>
      <c r="P15" s="14">
        <f t="shared" si="1"/>
        <v>7.1467290000000006</v>
      </c>
      <c r="R15" s="122">
        <v>31.35</v>
      </c>
    </row>
    <row r="16" spans="1:20" ht="38.25" x14ac:dyDescent="0.2">
      <c r="A16" s="12" t="s">
        <v>2342</v>
      </c>
      <c r="B16" s="123" t="s">
        <v>2362</v>
      </c>
      <c r="C16" s="12" t="s">
        <v>2363</v>
      </c>
      <c r="D16" s="13" t="s">
        <v>24</v>
      </c>
      <c r="E16" s="13">
        <v>11.25</v>
      </c>
      <c r="F16" s="13">
        <v>13.25</v>
      </c>
      <c r="G16" s="13">
        <v>40</v>
      </c>
      <c r="H16" s="24">
        <v>4.5</v>
      </c>
      <c r="I16" s="13">
        <v>110244</v>
      </c>
      <c r="J16" s="13" t="s">
        <v>2345</v>
      </c>
      <c r="K16" s="125">
        <f t="shared" si="2"/>
        <v>38.003500000000003</v>
      </c>
      <c r="L16" s="194">
        <v>38.5</v>
      </c>
      <c r="M16" s="14">
        <v>39</v>
      </c>
      <c r="N16" s="24">
        <v>5</v>
      </c>
      <c r="O16" s="16">
        <v>1.8467</v>
      </c>
      <c r="P16" s="14">
        <f t="shared" si="1"/>
        <v>9.2334999999999994</v>
      </c>
      <c r="R16" s="122">
        <v>28.77</v>
      </c>
    </row>
    <row r="17" spans="1:18" ht="25.5" x14ac:dyDescent="0.2">
      <c r="A17" s="12" t="s">
        <v>2342</v>
      </c>
      <c r="B17" s="123" t="s">
        <v>2364</v>
      </c>
      <c r="C17" s="12" t="s">
        <v>2365</v>
      </c>
      <c r="D17" s="13" t="s">
        <v>24</v>
      </c>
      <c r="E17" s="13">
        <v>13.37</v>
      </c>
      <c r="F17" s="13">
        <v>15.37</v>
      </c>
      <c r="G17" s="13">
        <v>40</v>
      </c>
      <c r="H17" s="13">
        <v>5.35</v>
      </c>
      <c r="I17" s="13">
        <v>110244</v>
      </c>
      <c r="J17" s="13" t="s">
        <v>2345</v>
      </c>
      <c r="K17" s="125">
        <f t="shared" si="2"/>
        <v>38.003500000000003</v>
      </c>
      <c r="L17" s="194">
        <v>38.5</v>
      </c>
      <c r="M17" s="14">
        <v>39</v>
      </c>
      <c r="N17" s="24">
        <v>5</v>
      </c>
      <c r="O17" s="16">
        <v>1.8467</v>
      </c>
      <c r="P17" s="14">
        <f t="shared" si="1"/>
        <v>9.2334999999999994</v>
      </c>
      <c r="R17" s="122">
        <v>28.77</v>
      </c>
    </row>
    <row r="18" spans="1:18" ht="25.5" x14ac:dyDescent="0.2">
      <c r="A18" s="12" t="s">
        <v>2342</v>
      </c>
      <c r="B18" s="123" t="s">
        <v>2366</v>
      </c>
      <c r="C18" s="12" t="s">
        <v>2367</v>
      </c>
      <c r="D18" s="13" t="s">
        <v>24</v>
      </c>
      <c r="E18" s="24">
        <v>13.5</v>
      </c>
      <c r="F18" s="24">
        <v>15.5</v>
      </c>
      <c r="G18" s="13">
        <v>40</v>
      </c>
      <c r="H18" s="24">
        <v>5.4</v>
      </c>
      <c r="I18" s="13">
        <v>110244</v>
      </c>
      <c r="J18" s="13" t="s">
        <v>2345</v>
      </c>
      <c r="K18" s="125">
        <f t="shared" si="2"/>
        <v>38.4968</v>
      </c>
      <c r="L18" s="194">
        <v>39</v>
      </c>
      <c r="M18" s="14">
        <v>39.5</v>
      </c>
      <c r="N18" s="24">
        <v>4</v>
      </c>
      <c r="O18" s="16">
        <v>1.8467</v>
      </c>
      <c r="P18" s="14">
        <f t="shared" si="1"/>
        <v>7.3868</v>
      </c>
      <c r="R18" s="122">
        <v>31.11</v>
      </c>
    </row>
    <row r="19" spans="1:18" ht="25.5" x14ac:dyDescent="0.2">
      <c r="A19" s="12" t="s">
        <v>2342</v>
      </c>
      <c r="B19" s="123" t="s">
        <v>2368</v>
      </c>
      <c r="C19" s="12" t="s">
        <v>2369</v>
      </c>
      <c r="D19" s="13" t="s">
        <v>24</v>
      </c>
      <c r="E19" s="13">
        <v>13.45</v>
      </c>
      <c r="F19" s="13">
        <v>15.45</v>
      </c>
      <c r="G19" s="13">
        <v>40</v>
      </c>
      <c r="H19" s="13">
        <v>5.38</v>
      </c>
      <c r="I19" s="13">
        <v>110244</v>
      </c>
      <c r="J19" s="13" t="s">
        <v>2345</v>
      </c>
      <c r="K19" s="125">
        <f t="shared" si="2"/>
        <v>38.996729000000002</v>
      </c>
      <c r="L19" s="194">
        <v>39.5</v>
      </c>
      <c r="M19" s="14">
        <v>40</v>
      </c>
      <c r="N19" s="13">
        <v>3.87</v>
      </c>
      <c r="O19" s="16">
        <v>1.8467</v>
      </c>
      <c r="P19" s="14">
        <f t="shared" si="1"/>
        <v>7.1467290000000006</v>
      </c>
      <c r="R19" s="122">
        <v>31.85</v>
      </c>
    </row>
    <row r="20" spans="1:18" ht="38.25" x14ac:dyDescent="0.2">
      <c r="A20" s="12" t="s">
        <v>2342</v>
      </c>
      <c r="B20" s="123" t="s">
        <v>2370</v>
      </c>
      <c r="C20" s="12" t="s">
        <v>2371</v>
      </c>
      <c r="D20" s="13" t="s">
        <v>24</v>
      </c>
      <c r="E20" s="13">
        <v>12.38</v>
      </c>
      <c r="F20" s="13">
        <v>14.38</v>
      </c>
      <c r="G20" s="13">
        <v>40</v>
      </c>
      <c r="H20" s="13">
        <v>4.95</v>
      </c>
      <c r="I20" s="13">
        <v>110244</v>
      </c>
      <c r="J20" s="13" t="s">
        <v>2345</v>
      </c>
      <c r="K20" s="125">
        <f t="shared" si="2"/>
        <v>40.003500000000003</v>
      </c>
      <c r="L20" s="194">
        <v>40.5</v>
      </c>
      <c r="M20" s="14">
        <v>41</v>
      </c>
      <c r="N20" s="24">
        <v>5</v>
      </c>
      <c r="O20" s="16">
        <v>1.8467</v>
      </c>
      <c r="P20" s="14">
        <f t="shared" si="1"/>
        <v>9.2334999999999994</v>
      </c>
      <c r="R20" s="122">
        <v>30.77</v>
      </c>
    </row>
    <row r="21" spans="1:18" ht="25.5" x14ac:dyDescent="0.2">
      <c r="A21" s="12" t="s">
        <v>2342</v>
      </c>
      <c r="B21" s="123" t="s">
        <v>2372</v>
      </c>
      <c r="C21" s="12" t="s">
        <v>2373</v>
      </c>
      <c r="D21" s="13" t="s">
        <v>24</v>
      </c>
      <c r="E21" s="13">
        <v>13.75</v>
      </c>
      <c r="F21" s="13">
        <v>15.75</v>
      </c>
      <c r="G21" s="13">
        <v>40</v>
      </c>
      <c r="H21" s="24">
        <v>5.5</v>
      </c>
      <c r="I21" s="13">
        <v>110244</v>
      </c>
      <c r="J21" s="13" t="s">
        <v>2345</v>
      </c>
      <c r="K21" s="125">
        <f t="shared" si="2"/>
        <v>38.003500000000003</v>
      </c>
      <c r="L21" s="194">
        <v>38.5</v>
      </c>
      <c r="M21" s="14">
        <v>39</v>
      </c>
      <c r="N21" s="24">
        <v>5</v>
      </c>
      <c r="O21" s="16">
        <v>1.8467</v>
      </c>
      <c r="P21" s="14">
        <f t="shared" si="1"/>
        <v>9.2334999999999994</v>
      </c>
      <c r="R21" s="122">
        <v>28.77</v>
      </c>
    </row>
    <row r="22" spans="1:18" ht="25.5" x14ac:dyDescent="0.2">
      <c r="A22" s="12" t="s">
        <v>2342</v>
      </c>
      <c r="B22" s="123" t="s">
        <v>2374</v>
      </c>
      <c r="C22" s="12" t="s">
        <v>2375</v>
      </c>
      <c r="D22" s="13" t="s">
        <v>24</v>
      </c>
      <c r="E22" s="13">
        <v>13.75</v>
      </c>
      <c r="F22" s="13">
        <v>15.75</v>
      </c>
      <c r="G22" s="13">
        <v>40</v>
      </c>
      <c r="H22" s="24">
        <v>5.5</v>
      </c>
      <c r="I22" s="13">
        <v>110244</v>
      </c>
      <c r="J22" s="13" t="s">
        <v>2345</v>
      </c>
      <c r="K22" s="125">
        <f t="shared" si="2"/>
        <v>37.995125000000002</v>
      </c>
      <c r="L22" s="194">
        <v>38.5</v>
      </c>
      <c r="M22" s="14">
        <v>39</v>
      </c>
      <c r="N22" s="13">
        <v>3.75</v>
      </c>
      <c r="O22" s="16">
        <v>1.8467</v>
      </c>
      <c r="P22" s="14">
        <f t="shared" si="1"/>
        <v>6.9251250000000004</v>
      </c>
      <c r="R22" s="122">
        <v>31.07</v>
      </c>
    </row>
    <row r="23" spans="1:18" ht="25.5" x14ac:dyDescent="0.2">
      <c r="A23" s="12" t="s">
        <v>2342</v>
      </c>
      <c r="B23" s="123" t="s">
        <v>2376</v>
      </c>
      <c r="C23" s="22" t="s">
        <v>2377</v>
      </c>
      <c r="D23" s="13" t="s">
        <v>24</v>
      </c>
      <c r="E23" s="13">
        <v>12.35</v>
      </c>
      <c r="F23" s="13">
        <f>E23+2</f>
        <v>14.35</v>
      </c>
      <c r="G23" s="13">
        <v>80</v>
      </c>
      <c r="H23" s="13">
        <v>2.4700000000000002</v>
      </c>
      <c r="I23" s="13">
        <v>110244</v>
      </c>
      <c r="J23" s="13" t="s">
        <v>2345</v>
      </c>
      <c r="K23" s="125">
        <f t="shared" si="2"/>
        <v>33.496749999999999</v>
      </c>
      <c r="L23" s="194">
        <v>34</v>
      </c>
      <c r="M23" s="14">
        <v>34.5</v>
      </c>
      <c r="N23" s="15">
        <v>2.5</v>
      </c>
      <c r="O23" s="16">
        <v>1.8467</v>
      </c>
      <c r="P23" s="14">
        <f t="shared" si="1"/>
        <v>4.6167499999999997</v>
      </c>
      <c r="R23" s="122">
        <v>28.88</v>
      </c>
    </row>
    <row r="24" spans="1:18" ht="38.25" x14ac:dyDescent="0.2">
      <c r="A24" s="12" t="s">
        <v>2342</v>
      </c>
      <c r="B24" s="123" t="s">
        <v>2378</v>
      </c>
      <c r="C24" s="22" t="s">
        <v>2379</v>
      </c>
      <c r="D24" s="13" t="s">
        <v>24</v>
      </c>
      <c r="E24" s="13">
        <v>12.35</v>
      </c>
      <c r="F24" s="13">
        <f>E24+2</f>
        <v>14.35</v>
      </c>
      <c r="G24" s="13">
        <v>80</v>
      </c>
      <c r="H24" s="13">
        <v>2.4700000000000002</v>
      </c>
      <c r="I24" s="13">
        <v>110244</v>
      </c>
      <c r="J24" s="13" t="s">
        <v>2345</v>
      </c>
      <c r="K24" s="125">
        <f t="shared" si="2"/>
        <v>33.496749999999999</v>
      </c>
      <c r="L24" s="194">
        <v>34</v>
      </c>
      <c r="M24" s="14">
        <v>34.5</v>
      </c>
      <c r="N24" s="15">
        <v>2.5</v>
      </c>
      <c r="O24" s="16">
        <v>1.8467</v>
      </c>
      <c r="P24" s="14">
        <f t="shared" si="1"/>
        <v>4.6167499999999997</v>
      </c>
      <c r="R24" s="122">
        <v>28.88</v>
      </c>
    </row>
    <row r="25" spans="1:18" ht="25.5" x14ac:dyDescent="0.2">
      <c r="A25" s="12" t="s">
        <v>2342</v>
      </c>
      <c r="B25" s="123" t="s">
        <v>2380</v>
      </c>
      <c r="C25" s="22" t="s">
        <v>2381</v>
      </c>
      <c r="D25" s="13" t="s">
        <v>24</v>
      </c>
      <c r="E25" s="13">
        <v>20.52</v>
      </c>
      <c r="F25" s="13">
        <f>E25+2</f>
        <v>22.52</v>
      </c>
      <c r="G25" s="13">
        <v>96</v>
      </c>
      <c r="H25" s="13">
        <v>3.42</v>
      </c>
      <c r="I25" s="13">
        <v>110244</v>
      </c>
      <c r="J25" s="13" t="s">
        <v>2345</v>
      </c>
      <c r="K25" s="125">
        <f t="shared" si="2"/>
        <v>47.5501</v>
      </c>
      <c r="L25" s="194">
        <v>48.05</v>
      </c>
      <c r="M25" s="14">
        <v>48.55</v>
      </c>
      <c r="N25" s="15">
        <v>3</v>
      </c>
      <c r="O25" s="16">
        <v>1.8467</v>
      </c>
      <c r="P25" s="14">
        <f t="shared" si="1"/>
        <v>5.5400999999999998</v>
      </c>
      <c r="R25" s="122">
        <v>42.01</v>
      </c>
    </row>
    <row r="26" spans="1:18" ht="25.5" x14ac:dyDescent="0.2">
      <c r="A26" s="12" t="s">
        <v>2342</v>
      </c>
      <c r="B26" s="123" t="s">
        <v>2382</v>
      </c>
      <c r="C26" s="12" t="s">
        <v>2383</v>
      </c>
      <c r="D26" s="13" t="s">
        <v>24</v>
      </c>
      <c r="E26" s="13">
        <v>20.059999999999999</v>
      </c>
      <c r="F26" s="13">
        <v>22.06</v>
      </c>
      <c r="G26" s="13">
        <v>60</v>
      </c>
      <c r="H26" s="13">
        <v>5.35</v>
      </c>
      <c r="I26" s="13">
        <v>110244</v>
      </c>
      <c r="J26" s="13" t="s">
        <v>2345</v>
      </c>
      <c r="K26" s="125">
        <f t="shared" si="2"/>
        <v>52.100250000000003</v>
      </c>
      <c r="L26" s="194">
        <v>52.6</v>
      </c>
      <c r="M26" s="14">
        <v>53.1</v>
      </c>
      <c r="N26" s="24">
        <v>7.5</v>
      </c>
      <c r="O26" s="16">
        <v>1.8467</v>
      </c>
      <c r="P26" s="14">
        <f t="shared" si="1"/>
        <v>13.850250000000001</v>
      </c>
      <c r="R26" s="122">
        <v>38.25</v>
      </c>
    </row>
    <row r="27" spans="1:18" ht="25.5" x14ac:dyDescent="0.2">
      <c r="A27" s="12" t="s">
        <v>2342</v>
      </c>
      <c r="B27" s="123" t="s">
        <v>2384</v>
      </c>
      <c r="C27" s="12" t="s">
        <v>2385</v>
      </c>
      <c r="D27" s="13" t="s">
        <v>24</v>
      </c>
      <c r="E27" s="13">
        <v>20.25</v>
      </c>
      <c r="F27" s="13">
        <v>22.25</v>
      </c>
      <c r="G27" s="13">
        <v>60</v>
      </c>
      <c r="H27" s="24">
        <v>5.4</v>
      </c>
      <c r="I27" s="13">
        <v>110244</v>
      </c>
      <c r="J27" s="13" t="s">
        <v>2345</v>
      </c>
      <c r="K27" s="125">
        <f t="shared" si="2"/>
        <v>52.100200000000001</v>
      </c>
      <c r="L27" s="194">
        <v>52.6</v>
      </c>
      <c r="M27" s="14">
        <v>53.1</v>
      </c>
      <c r="N27" s="24">
        <v>6</v>
      </c>
      <c r="O27" s="16">
        <v>1.8467</v>
      </c>
      <c r="P27" s="14">
        <f t="shared" si="1"/>
        <v>11.0802</v>
      </c>
      <c r="R27" s="122">
        <v>41.02</v>
      </c>
    </row>
    <row r="28" spans="1:18" ht="38.25" x14ac:dyDescent="0.2">
      <c r="A28" s="12" t="s">
        <v>2342</v>
      </c>
      <c r="B28" s="123" t="s">
        <v>2386</v>
      </c>
      <c r="C28" s="12" t="s">
        <v>2387</v>
      </c>
      <c r="D28" s="13" t="s">
        <v>24</v>
      </c>
      <c r="E28" s="13">
        <v>20.25</v>
      </c>
      <c r="F28" s="13">
        <v>22.25</v>
      </c>
      <c r="G28" s="13">
        <v>60</v>
      </c>
      <c r="H28" s="24">
        <v>5.4</v>
      </c>
      <c r="I28" s="13">
        <v>110244</v>
      </c>
      <c r="J28" s="13" t="s">
        <v>2345</v>
      </c>
      <c r="K28" s="125">
        <f t="shared" si="2"/>
        <v>53.079326999999999</v>
      </c>
      <c r="L28" s="194">
        <v>53.58</v>
      </c>
      <c r="M28" s="14">
        <v>54.08</v>
      </c>
      <c r="N28" s="13">
        <v>5.81</v>
      </c>
      <c r="O28" s="16">
        <v>1.8467</v>
      </c>
      <c r="P28" s="14">
        <f t="shared" si="1"/>
        <v>10.729327</v>
      </c>
      <c r="R28" s="122">
        <v>42.35</v>
      </c>
    </row>
    <row r="29" spans="1:18" ht="38.25" x14ac:dyDescent="0.2">
      <c r="A29" s="12" t="s">
        <v>2342</v>
      </c>
      <c r="B29" s="123" t="s">
        <v>2388</v>
      </c>
      <c r="C29" s="12" t="s">
        <v>2389</v>
      </c>
      <c r="D29" s="13" t="s">
        <v>24</v>
      </c>
      <c r="E29" s="13">
        <v>16.88</v>
      </c>
      <c r="F29" s="13">
        <v>18.88</v>
      </c>
      <c r="G29" s="13">
        <v>60</v>
      </c>
      <c r="H29" s="24">
        <v>4.5</v>
      </c>
      <c r="I29" s="13">
        <v>110244</v>
      </c>
      <c r="J29" s="13" t="s">
        <v>2345</v>
      </c>
      <c r="K29" s="125">
        <f t="shared" si="2"/>
        <v>52.100250000000003</v>
      </c>
      <c r="L29" s="194">
        <v>52.6</v>
      </c>
      <c r="M29" s="14">
        <v>53.1</v>
      </c>
      <c r="N29" s="24">
        <v>7.5</v>
      </c>
      <c r="O29" s="16">
        <v>1.8467</v>
      </c>
      <c r="P29" s="14">
        <f t="shared" si="1"/>
        <v>13.850250000000001</v>
      </c>
      <c r="R29" s="122">
        <v>38.25</v>
      </c>
    </row>
    <row r="30" spans="1:18" ht="25.5" x14ac:dyDescent="0.2">
      <c r="A30" s="12" t="s">
        <v>2342</v>
      </c>
      <c r="B30" s="123" t="s">
        <v>2390</v>
      </c>
      <c r="C30" s="12" t="s">
        <v>2391</v>
      </c>
      <c r="D30" s="13" t="s">
        <v>24</v>
      </c>
      <c r="E30" s="13">
        <v>20.63</v>
      </c>
      <c r="F30" s="13">
        <v>22.63</v>
      </c>
      <c r="G30" s="13">
        <v>60</v>
      </c>
      <c r="H30" s="24">
        <v>5.5</v>
      </c>
      <c r="I30" s="13">
        <v>110244</v>
      </c>
      <c r="J30" s="13" t="s">
        <v>2345</v>
      </c>
      <c r="K30" s="125">
        <f t="shared" si="2"/>
        <v>52.100250000000003</v>
      </c>
      <c r="L30" s="194">
        <v>52.6</v>
      </c>
      <c r="M30" s="14">
        <v>53.1</v>
      </c>
      <c r="N30" s="24">
        <v>7.5</v>
      </c>
      <c r="O30" s="16">
        <v>1.8467</v>
      </c>
      <c r="P30" s="14">
        <f t="shared" si="1"/>
        <v>13.850250000000001</v>
      </c>
      <c r="R30" s="122">
        <v>38.25</v>
      </c>
    </row>
    <row r="31" spans="1:18" ht="38.25" x14ac:dyDescent="0.2">
      <c r="A31" s="12" t="s">
        <v>2342</v>
      </c>
      <c r="B31" s="123" t="s">
        <v>2392</v>
      </c>
      <c r="C31" s="12" t="s">
        <v>2393</v>
      </c>
      <c r="D31" s="13" t="s">
        <v>24</v>
      </c>
      <c r="E31" s="13">
        <v>20.63</v>
      </c>
      <c r="F31" s="13">
        <v>22.63</v>
      </c>
      <c r="G31" s="13">
        <v>60</v>
      </c>
      <c r="H31" s="24">
        <v>5.5</v>
      </c>
      <c r="I31" s="13">
        <v>110244</v>
      </c>
      <c r="J31" s="13" t="s">
        <v>2345</v>
      </c>
      <c r="K31" s="125">
        <f t="shared" si="2"/>
        <v>52.098453999999997</v>
      </c>
      <c r="L31" s="194">
        <v>52.6</v>
      </c>
      <c r="M31" s="14">
        <v>53.1</v>
      </c>
      <c r="N31" s="13">
        <v>5.62</v>
      </c>
      <c r="O31" s="16">
        <v>1.8467</v>
      </c>
      <c r="P31" s="14">
        <f t="shared" si="1"/>
        <v>10.378454</v>
      </c>
      <c r="R31" s="122">
        <v>41.72</v>
      </c>
    </row>
    <row r="32" spans="1:18" ht="38.25" x14ac:dyDescent="0.2">
      <c r="A32" s="12" t="s">
        <v>2342</v>
      </c>
      <c r="B32" s="123" t="s">
        <v>2394</v>
      </c>
      <c r="C32" s="12" t="s">
        <v>2395</v>
      </c>
      <c r="D32" s="13" t="s">
        <v>24</v>
      </c>
      <c r="E32" s="13">
        <v>20.74</v>
      </c>
      <c r="F32" s="13">
        <v>22.74</v>
      </c>
      <c r="G32" s="13">
        <v>60</v>
      </c>
      <c r="H32" s="13">
        <v>5.53</v>
      </c>
      <c r="I32" s="13">
        <v>110244</v>
      </c>
      <c r="J32" s="13" t="s">
        <v>2345</v>
      </c>
      <c r="K32" s="125">
        <f t="shared" si="2"/>
        <v>52.096921000000002</v>
      </c>
      <c r="L32" s="194">
        <v>52.6</v>
      </c>
      <c r="M32" s="14">
        <v>53.1</v>
      </c>
      <c r="N32" s="13">
        <v>5.63</v>
      </c>
      <c r="O32" s="16">
        <v>1.8467</v>
      </c>
      <c r="P32" s="14">
        <f t="shared" si="1"/>
        <v>10.396920999999999</v>
      </c>
      <c r="R32" s="122">
        <v>41.7</v>
      </c>
    </row>
    <row r="33" spans="1:18" ht="25.5" x14ac:dyDescent="0.2">
      <c r="A33" s="12" t="s">
        <v>2342</v>
      </c>
      <c r="B33" s="123" t="s">
        <v>2396</v>
      </c>
      <c r="C33" s="12" t="s">
        <v>2397</v>
      </c>
      <c r="D33" s="13" t="s">
        <v>24</v>
      </c>
      <c r="E33" s="13">
        <v>20.25</v>
      </c>
      <c r="F33" s="13">
        <v>22.25</v>
      </c>
      <c r="G33" s="13">
        <v>60</v>
      </c>
      <c r="H33" s="24">
        <v>5.4</v>
      </c>
      <c r="I33" s="13">
        <v>110244</v>
      </c>
      <c r="J33" s="13" t="s">
        <v>2345</v>
      </c>
      <c r="K33" s="125">
        <f t="shared" si="2"/>
        <v>52.100250000000003</v>
      </c>
      <c r="L33" s="194">
        <v>52.6</v>
      </c>
      <c r="M33" s="14">
        <v>53.1</v>
      </c>
      <c r="N33" s="24">
        <v>7.5</v>
      </c>
      <c r="O33" s="16">
        <v>1.8467</v>
      </c>
      <c r="P33" s="14">
        <f t="shared" si="1"/>
        <v>13.850250000000001</v>
      </c>
      <c r="R33" s="122">
        <v>38.25</v>
      </c>
    </row>
    <row r="34" spans="1:18" ht="25.5" x14ac:dyDescent="0.2">
      <c r="A34" s="12" t="s">
        <v>2342</v>
      </c>
      <c r="B34" s="123" t="s">
        <v>2398</v>
      </c>
      <c r="C34" s="12" t="s">
        <v>2399</v>
      </c>
      <c r="D34" s="13" t="s">
        <v>24</v>
      </c>
      <c r="E34" s="13">
        <v>20.62</v>
      </c>
      <c r="F34" s="13">
        <v>22.62</v>
      </c>
      <c r="G34" s="13">
        <v>60</v>
      </c>
      <c r="H34" s="24">
        <v>5.5</v>
      </c>
      <c r="I34" s="13">
        <v>110244</v>
      </c>
      <c r="J34" s="13" t="s">
        <v>2345</v>
      </c>
      <c r="K34" s="125">
        <f t="shared" si="2"/>
        <v>52.097580999999998</v>
      </c>
      <c r="L34" s="194">
        <v>52.6</v>
      </c>
      <c r="M34" s="14">
        <v>53.1</v>
      </c>
      <c r="N34" s="13">
        <v>5.43</v>
      </c>
      <c r="O34" s="16">
        <v>1.8467</v>
      </c>
      <c r="P34" s="14">
        <f t="shared" si="1"/>
        <v>10.027581</v>
      </c>
      <c r="R34" s="122">
        <v>42.07</v>
      </c>
    </row>
    <row r="35" spans="1:18" ht="38.25" x14ac:dyDescent="0.2">
      <c r="A35" s="12" t="s">
        <v>2342</v>
      </c>
      <c r="B35" s="123" t="s">
        <v>2400</v>
      </c>
      <c r="C35" s="12" t="s">
        <v>2401</v>
      </c>
      <c r="D35" s="13" t="s">
        <v>24</v>
      </c>
      <c r="E35" s="13">
        <v>20.36</v>
      </c>
      <c r="F35" s="13">
        <v>22.36</v>
      </c>
      <c r="G35" s="13">
        <v>60</v>
      </c>
      <c r="H35" s="13">
        <v>5.43</v>
      </c>
      <c r="I35" s="13">
        <v>110244</v>
      </c>
      <c r="J35" s="13" t="s">
        <v>2345</v>
      </c>
      <c r="K35" s="125">
        <f t="shared" si="2"/>
        <v>53.100200000000001</v>
      </c>
      <c r="L35" s="194">
        <v>53.6</v>
      </c>
      <c r="M35" s="14">
        <v>54.1</v>
      </c>
      <c r="N35" s="24">
        <v>6</v>
      </c>
      <c r="O35" s="16">
        <v>1.8467</v>
      </c>
      <c r="P35" s="14">
        <f t="shared" si="1"/>
        <v>11.0802</v>
      </c>
      <c r="R35" s="122">
        <v>42.02</v>
      </c>
    </row>
    <row r="36" spans="1:18" ht="38.25" x14ac:dyDescent="0.2">
      <c r="A36" s="12" t="s">
        <v>2342</v>
      </c>
      <c r="B36" s="123" t="s">
        <v>2402</v>
      </c>
      <c r="C36" s="12" t="s">
        <v>2403</v>
      </c>
      <c r="D36" s="13" t="s">
        <v>24</v>
      </c>
      <c r="E36" s="13">
        <v>21.65</v>
      </c>
      <c r="F36" s="13">
        <v>23.65</v>
      </c>
      <c r="G36" s="13">
        <v>70</v>
      </c>
      <c r="H36" s="13">
        <v>4.95</v>
      </c>
      <c r="I36" s="13">
        <v>110244</v>
      </c>
      <c r="J36" s="13" t="s">
        <v>2345</v>
      </c>
      <c r="K36" s="125">
        <f t="shared" si="2"/>
        <v>57.998625000000004</v>
      </c>
      <c r="L36" s="194">
        <v>58.5</v>
      </c>
      <c r="M36" s="14">
        <v>59</v>
      </c>
      <c r="N36" s="13">
        <v>8.75</v>
      </c>
      <c r="O36" s="16">
        <v>1.8467</v>
      </c>
      <c r="P36" s="14">
        <f t="shared" si="1"/>
        <v>16.158625000000001</v>
      </c>
      <c r="R36" s="122">
        <v>41.84</v>
      </c>
    </row>
    <row r="37" spans="1:18" ht="25.5" x14ac:dyDescent="0.2">
      <c r="A37" s="12" t="s">
        <v>2342</v>
      </c>
      <c r="B37" s="123" t="s">
        <v>2404</v>
      </c>
      <c r="C37" s="12" t="s">
        <v>2405</v>
      </c>
      <c r="D37" s="13" t="s">
        <v>24</v>
      </c>
      <c r="E37" s="24">
        <v>15</v>
      </c>
      <c r="F37" s="24">
        <v>17</v>
      </c>
      <c r="G37" s="13">
        <v>80</v>
      </c>
      <c r="H37" s="24">
        <v>3</v>
      </c>
      <c r="I37" s="13">
        <v>110244</v>
      </c>
      <c r="J37" s="13" t="s">
        <v>2345</v>
      </c>
      <c r="K37" s="125">
        <f t="shared" si="2"/>
        <v>40.300120999999997</v>
      </c>
      <c r="L37" s="194">
        <v>40.799999999999997</v>
      </c>
      <c r="M37" s="14">
        <v>41.3</v>
      </c>
      <c r="N37" s="13">
        <v>1.63</v>
      </c>
      <c r="O37" s="16">
        <v>1.8467</v>
      </c>
      <c r="P37" s="14">
        <f t="shared" si="1"/>
        <v>3.0101209999999998</v>
      </c>
      <c r="R37" s="122">
        <v>37.29</v>
      </c>
    </row>
    <row r="38" spans="1:18" ht="25.5" x14ac:dyDescent="0.2">
      <c r="A38" s="12" t="s">
        <v>2342</v>
      </c>
      <c r="B38" s="123" t="s">
        <v>2376</v>
      </c>
      <c r="C38" s="12" t="s">
        <v>2406</v>
      </c>
      <c r="D38" s="13" t="s">
        <v>24</v>
      </c>
      <c r="E38" s="13">
        <v>12.35</v>
      </c>
      <c r="F38" s="13">
        <f>E38+2</f>
        <v>14.35</v>
      </c>
      <c r="G38" s="13">
        <v>80</v>
      </c>
      <c r="H38" s="13">
        <v>2.4700000000000002</v>
      </c>
      <c r="I38" s="13">
        <v>110244</v>
      </c>
      <c r="J38" s="13" t="s">
        <v>2345</v>
      </c>
      <c r="K38" s="125">
        <f t="shared" si="2"/>
        <v>43.45675</v>
      </c>
      <c r="L38" s="194">
        <v>43.96</v>
      </c>
      <c r="M38" s="14">
        <v>44.46</v>
      </c>
      <c r="N38" s="15">
        <v>2.5</v>
      </c>
      <c r="O38" s="16">
        <v>1.8467</v>
      </c>
      <c r="P38" s="14">
        <f t="shared" si="1"/>
        <v>4.6167499999999997</v>
      </c>
      <c r="R38" s="122">
        <v>38.840000000000003</v>
      </c>
    </row>
    <row r="39" spans="1:18" ht="25.5" x14ac:dyDescent="0.2">
      <c r="A39" s="12" t="s">
        <v>2342</v>
      </c>
      <c r="B39" s="123" t="s">
        <v>2407</v>
      </c>
      <c r="C39" s="12" t="s">
        <v>2408</v>
      </c>
      <c r="D39" s="13" t="s">
        <v>24</v>
      </c>
      <c r="E39" s="24">
        <v>16.5</v>
      </c>
      <c r="F39" s="24">
        <v>18.5</v>
      </c>
      <c r="G39" s="13">
        <v>80</v>
      </c>
      <c r="H39" s="24">
        <v>3.3</v>
      </c>
      <c r="I39" s="13">
        <v>110244</v>
      </c>
      <c r="J39" s="13" t="s">
        <v>2345</v>
      </c>
      <c r="K39" s="125">
        <f t="shared" si="2"/>
        <v>40.685124999999999</v>
      </c>
      <c r="L39" s="194">
        <v>41.19</v>
      </c>
      <c r="M39" s="14">
        <v>41.69</v>
      </c>
      <c r="N39" s="13">
        <v>3.75</v>
      </c>
      <c r="O39" s="16">
        <v>1.8467</v>
      </c>
      <c r="P39" s="14">
        <f t="shared" si="1"/>
        <v>6.9251250000000004</v>
      </c>
      <c r="R39" s="122">
        <v>33.76</v>
      </c>
    </row>
    <row r="40" spans="1:18" ht="38.25" x14ac:dyDescent="0.2">
      <c r="A40" s="12" t="s">
        <v>2342</v>
      </c>
      <c r="B40" s="123" t="s">
        <v>2378</v>
      </c>
      <c r="C40" s="12" t="s">
        <v>2409</v>
      </c>
      <c r="D40" s="13" t="s">
        <v>24</v>
      </c>
      <c r="E40" s="13">
        <v>12.35</v>
      </c>
      <c r="F40" s="13">
        <f>E40+2</f>
        <v>14.35</v>
      </c>
      <c r="G40" s="13">
        <v>80</v>
      </c>
      <c r="H40" s="13">
        <v>2.4700000000000002</v>
      </c>
      <c r="I40" s="13">
        <v>110244</v>
      </c>
      <c r="J40" s="13" t="s">
        <v>2345</v>
      </c>
      <c r="K40" s="125">
        <f t="shared" si="2"/>
        <v>43.45675</v>
      </c>
      <c r="L40" s="194">
        <v>43.96</v>
      </c>
      <c r="M40" s="14">
        <v>44.46</v>
      </c>
      <c r="N40" s="15">
        <v>2.5</v>
      </c>
      <c r="O40" s="16">
        <v>1.8467</v>
      </c>
      <c r="P40" s="14">
        <f t="shared" si="1"/>
        <v>4.6167499999999997</v>
      </c>
      <c r="R40" s="122">
        <v>38.840000000000003</v>
      </c>
    </row>
    <row r="41" spans="1:18" ht="38.25" x14ac:dyDescent="0.2">
      <c r="A41" s="12" t="s">
        <v>2342</v>
      </c>
      <c r="B41" s="123" t="s">
        <v>2410</v>
      </c>
      <c r="C41" s="12" t="s">
        <v>2411</v>
      </c>
      <c r="D41" s="13" t="s">
        <v>24</v>
      </c>
      <c r="E41" s="13">
        <v>16.25</v>
      </c>
      <c r="F41" s="13">
        <v>18.25</v>
      </c>
      <c r="G41" s="13">
        <v>80</v>
      </c>
      <c r="H41" s="13">
        <v>3.25</v>
      </c>
      <c r="I41" s="13">
        <v>110244</v>
      </c>
      <c r="J41" s="13" t="s">
        <v>2345</v>
      </c>
      <c r="K41" s="125">
        <f t="shared" si="2"/>
        <v>40.685124999999999</v>
      </c>
      <c r="L41" s="194">
        <v>41.19</v>
      </c>
      <c r="M41" s="14">
        <v>41.69</v>
      </c>
      <c r="N41" s="13">
        <v>3.75</v>
      </c>
      <c r="O41" s="16">
        <v>1.8467</v>
      </c>
      <c r="P41" s="14">
        <f t="shared" si="1"/>
        <v>6.9251250000000004</v>
      </c>
      <c r="R41" s="122">
        <v>33.76</v>
      </c>
    </row>
    <row r="42" spans="1:18" ht="25.5" x14ac:dyDescent="0.2">
      <c r="A42" s="12" t="s">
        <v>2342</v>
      </c>
      <c r="B42" s="123" t="s">
        <v>2412</v>
      </c>
      <c r="C42" s="12" t="s">
        <v>2413</v>
      </c>
      <c r="D42" s="13" t="s">
        <v>24</v>
      </c>
      <c r="E42" s="24">
        <v>24</v>
      </c>
      <c r="F42" s="24">
        <v>26</v>
      </c>
      <c r="G42" s="13">
        <v>96</v>
      </c>
      <c r="H42" s="24">
        <v>4</v>
      </c>
      <c r="I42" s="13">
        <v>110244</v>
      </c>
      <c r="J42" s="13" t="s">
        <v>2345</v>
      </c>
      <c r="K42" s="125">
        <f t="shared" si="2"/>
        <v>51.100200000000001</v>
      </c>
      <c r="L42" s="194">
        <v>51.6</v>
      </c>
      <c r="M42" s="14">
        <v>52.1</v>
      </c>
      <c r="N42" s="24">
        <v>6</v>
      </c>
      <c r="O42" s="16">
        <v>1.8467</v>
      </c>
      <c r="P42" s="14">
        <f t="shared" si="1"/>
        <v>11.0802</v>
      </c>
      <c r="R42" s="122">
        <v>40.020000000000003</v>
      </c>
    </row>
    <row r="43" spans="1:18" ht="25.5" x14ac:dyDescent="0.2">
      <c r="A43" s="12" t="s">
        <v>2342</v>
      </c>
      <c r="B43" s="123" t="s">
        <v>2414</v>
      </c>
      <c r="C43" s="12" t="s">
        <v>2415</v>
      </c>
      <c r="D43" s="13" t="s">
        <v>24</v>
      </c>
      <c r="E43" s="24">
        <v>24</v>
      </c>
      <c r="F43" s="24">
        <v>26</v>
      </c>
      <c r="G43" s="13">
        <v>96</v>
      </c>
      <c r="H43" s="24">
        <v>4</v>
      </c>
      <c r="I43" s="13">
        <v>110244</v>
      </c>
      <c r="J43" s="13" t="s">
        <v>2345</v>
      </c>
      <c r="K43" s="125">
        <f t="shared" si="2"/>
        <v>51.096140000000005</v>
      </c>
      <c r="L43" s="194">
        <v>51.6</v>
      </c>
      <c r="M43" s="14">
        <v>52.1</v>
      </c>
      <c r="N43" s="24">
        <v>4.2</v>
      </c>
      <c r="O43" s="16">
        <v>1.8467</v>
      </c>
      <c r="P43" s="14">
        <f t="shared" si="1"/>
        <v>7.7561400000000003</v>
      </c>
      <c r="R43" s="122">
        <v>43.34</v>
      </c>
    </row>
    <row r="44" spans="1:18" ht="25.5" x14ac:dyDescent="0.2">
      <c r="A44" s="12" t="s">
        <v>2342</v>
      </c>
      <c r="B44" s="123" t="s">
        <v>2416</v>
      </c>
      <c r="C44" s="12" t="s">
        <v>2417</v>
      </c>
      <c r="D44" s="13" t="s">
        <v>24</v>
      </c>
      <c r="E44" s="24">
        <v>30</v>
      </c>
      <c r="F44" s="24">
        <v>32</v>
      </c>
      <c r="G44" s="13">
        <v>96</v>
      </c>
      <c r="H44" s="24">
        <v>5</v>
      </c>
      <c r="I44" s="13">
        <v>110244</v>
      </c>
      <c r="J44" s="13" t="s">
        <v>2345</v>
      </c>
      <c r="K44" s="125">
        <f t="shared" si="2"/>
        <v>60.210399999999993</v>
      </c>
      <c r="L44" s="194">
        <v>60.71</v>
      </c>
      <c r="M44" s="14">
        <v>61.21</v>
      </c>
      <c r="N44" s="24">
        <v>12</v>
      </c>
      <c r="O44" s="16">
        <v>1.8467</v>
      </c>
      <c r="P44" s="14">
        <f t="shared" si="1"/>
        <v>22.160399999999999</v>
      </c>
      <c r="R44" s="122">
        <v>38.049999999999997</v>
      </c>
    </row>
    <row r="45" spans="1:18" ht="25.5" x14ac:dyDescent="0.2">
      <c r="A45" s="12" t="s">
        <v>2342</v>
      </c>
      <c r="B45" s="123" t="s">
        <v>2380</v>
      </c>
      <c r="C45" s="12" t="s">
        <v>2418</v>
      </c>
      <c r="D45" s="13" t="s">
        <v>24</v>
      </c>
      <c r="E45" s="13">
        <v>20.52</v>
      </c>
      <c r="F45" s="13">
        <f>E45+2</f>
        <v>22.52</v>
      </c>
      <c r="G45" s="13">
        <v>96</v>
      </c>
      <c r="H45" s="13">
        <v>3.42</v>
      </c>
      <c r="I45" s="13">
        <v>110244</v>
      </c>
      <c r="J45" s="13" t="s">
        <v>2345</v>
      </c>
      <c r="K45" s="125">
        <f t="shared" si="2"/>
        <v>53.5501</v>
      </c>
      <c r="L45" s="194">
        <v>54.05</v>
      </c>
      <c r="M45" s="14">
        <v>54.55</v>
      </c>
      <c r="N45" s="15">
        <v>3</v>
      </c>
      <c r="O45" s="16">
        <v>1.8467</v>
      </c>
      <c r="P45" s="14">
        <f t="shared" si="1"/>
        <v>5.5400999999999998</v>
      </c>
      <c r="R45" s="122">
        <v>48.01</v>
      </c>
    </row>
    <row r="46" spans="1:18" ht="38.25" x14ac:dyDescent="0.2">
      <c r="A46" s="12" t="s">
        <v>2342</v>
      </c>
      <c r="B46" s="123" t="s">
        <v>2419</v>
      </c>
      <c r="C46" s="12" t="s">
        <v>2420</v>
      </c>
      <c r="D46" s="13" t="s">
        <v>24</v>
      </c>
      <c r="E46" s="24">
        <v>24</v>
      </c>
      <c r="F46" s="24">
        <v>26</v>
      </c>
      <c r="G46" s="13">
        <v>96</v>
      </c>
      <c r="H46" s="24">
        <v>4</v>
      </c>
      <c r="I46" s="13">
        <v>110244</v>
      </c>
      <c r="J46" s="13" t="s">
        <v>2345</v>
      </c>
      <c r="K46" s="125">
        <f t="shared" si="2"/>
        <v>51.776140000000005</v>
      </c>
      <c r="L46" s="194">
        <v>52.28</v>
      </c>
      <c r="M46" s="14">
        <v>52.78</v>
      </c>
      <c r="N46" s="24">
        <v>4.2</v>
      </c>
      <c r="O46" s="16">
        <v>1.8467</v>
      </c>
      <c r="P46" s="14">
        <f t="shared" si="1"/>
        <v>7.7561400000000003</v>
      </c>
      <c r="R46" s="122">
        <v>44.02</v>
      </c>
    </row>
    <row r="47" spans="1:18" ht="38.25" x14ac:dyDescent="0.2">
      <c r="A47" s="12" t="s">
        <v>2342</v>
      </c>
      <c r="B47" s="123" t="s">
        <v>2421</v>
      </c>
      <c r="C47" s="12" t="s">
        <v>2422</v>
      </c>
      <c r="D47" s="13" t="s">
        <v>24</v>
      </c>
      <c r="E47" s="24">
        <v>25.2</v>
      </c>
      <c r="F47" s="24">
        <v>27.2</v>
      </c>
      <c r="G47" s="13">
        <v>96</v>
      </c>
      <c r="H47" s="24">
        <v>4.2</v>
      </c>
      <c r="I47" s="13">
        <v>110244</v>
      </c>
      <c r="J47" s="13" t="s">
        <v>2345</v>
      </c>
      <c r="K47" s="125">
        <f t="shared" si="2"/>
        <v>61.210399999999993</v>
      </c>
      <c r="L47" s="194">
        <v>51.71</v>
      </c>
      <c r="M47" s="14">
        <v>62.21</v>
      </c>
      <c r="N47" s="24">
        <v>12</v>
      </c>
      <c r="O47" s="16">
        <v>1.8467</v>
      </c>
      <c r="P47" s="14">
        <f t="shared" si="1"/>
        <v>22.160399999999999</v>
      </c>
      <c r="R47" s="122">
        <v>39.049999999999997</v>
      </c>
    </row>
    <row r="48" spans="1:18" ht="38.25" x14ac:dyDescent="0.2">
      <c r="A48" s="12" t="s">
        <v>2342</v>
      </c>
      <c r="B48" s="123" t="s">
        <v>2423</v>
      </c>
      <c r="C48" s="22" t="s">
        <v>2424</v>
      </c>
      <c r="D48" s="13" t="s">
        <v>24</v>
      </c>
      <c r="E48" s="13">
        <v>20.52</v>
      </c>
      <c r="F48" s="13">
        <f>E48+2</f>
        <v>22.52</v>
      </c>
      <c r="G48" s="13">
        <v>96</v>
      </c>
      <c r="H48" s="13">
        <v>3.42</v>
      </c>
      <c r="I48" s="13">
        <v>110244</v>
      </c>
      <c r="J48" s="13" t="s">
        <v>2345</v>
      </c>
      <c r="K48" s="125">
        <f t="shared" si="2"/>
        <v>52.5501</v>
      </c>
      <c r="L48" s="194">
        <v>53.05</v>
      </c>
      <c r="M48" s="14">
        <v>53.55</v>
      </c>
      <c r="N48" s="15">
        <v>3</v>
      </c>
      <c r="O48" s="16">
        <v>1.8467</v>
      </c>
      <c r="P48" s="14">
        <f t="shared" si="1"/>
        <v>5.5400999999999998</v>
      </c>
      <c r="R48" s="122">
        <v>47.01</v>
      </c>
    </row>
    <row r="49" spans="1:18" ht="25.5" x14ac:dyDescent="0.2">
      <c r="A49" s="12" t="s">
        <v>2342</v>
      </c>
      <c r="B49" s="123" t="s">
        <v>2425</v>
      </c>
      <c r="C49" s="12" t="s">
        <v>2426</v>
      </c>
      <c r="D49" s="13" t="s">
        <v>24</v>
      </c>
      <c r="E49" s="24">
        <v>30</v>
      </c>
      <c r="F49" s="24">
        <v>32</v>
      </c>
      <c r="G49" s="13">
        <v>96</v>
      </c>
      <c r="H49" s="24">
        <v>5</v>
      </c>
      <c r="I49" s="13">
        <v>110244</v>
      </c>
      <c r="J49" s="13" t="s">
        <v>2345</v>
      </c>
      <c r="K49" s="125">
        <f t="shared" si="2"/>
        <v>61.210399999999993</v>
      </c>
      <c r="L49" s="194">
        <v>61.71</v>
      </c>
      <c r="M49" s="14">
        <v>62.21</v>
      </c>
      <c r="N49" s="24">
        <v>12</v>
      </c>
      <c r="O49" s="16">
        <v>1.8467</v>
      </c>
      <c r="P49" s="14">
        <f t="shared" si="1"/>
        <v>22.160399999999999</v>
      </c>
      <c r="R49" s="122">
        <v>39.049999999999997</v>
      </c>
    </row>
    <row r="50" spans="1:18" ht="25.5" x14ac:dyDescent="0.2">
      <c r="A50" s="12" t="s">
        <v>2342</v>
      </c>
      <c r="B50" s="123" t="s">
        <v>2427</v>
      </c>
      <c r="C50" s="12" t="s">
        <v>2428</v>
      </c>
      <c r="D50" s="13" t="s">
        <v>24</v>
      </c>
      <c r="E50" s="24">
        <v>30</v>
      </c>
      <c r="F50" s="24">
        <v>32</v>
      </c>
      <c r="G50" s="13">
        <v>96</v>
      </c>
      <c r="H50" s="24">
        <v>5</v>
      </c>
      <c r="I50" s="13">
        <v>110244</v>
      </c>
      <c r="J50" s="13" t="s">
        <v>2345</v>
      </c>
      <c r="K50" s="125">
        <f t="shared" si="2"/>
        <v>61.210399999999993</v>
      </c>
      <c r="L50" s="194">
        <v>61.71</v>
      </c>
      <c r="M50" s="14">
        <v>62.21</v>
      </c>
      <c r="N50" s="24">
        <v>12</v>
      </c>
      <c r="O50" s="16">
        <v>1.8467</v>
      </c>
      <c r="P50" s="14">
        <f t="shared" si="1"/>
        <v>22.160399999999999</v>
      </c>
      <c r="R50" s="122">
        <v>39.049999999999997</v>
      </c>
    </row>
    <row r="51" spans="1:18" ht="25.5" x14ac:dyDescent="0.2">
      <c r="A51" s="12" t="s">
        <v>2342</v>
      </c>
      <c r="B51" s="123" t="s">
        <v>2429</v>
      </c>
      <c r="C51" s="12" t="s">
        <v>2430</v>
      </c>
      <c r="D51" s="13" t="s">
        <v>24</v>
      </c>
      <c r="E51" s="24">
        <v>30</v>
      </c>
      <c r="F51" s="24">
        <v>32</v>
      </c>
      <c r="G51" s="13">
        <v>96</v>
      </c>
      <c r="H51" s="24">
        <v>5</v>
      </c>
      <c r="I51" s="13">
        <v>110244</v>
      </c>
      <c r="J51" s="13" t="s">
        <v>2345</v>
      </c>
      <c r="K51" s="125">
        <f t="shared" si="2"/>
        <v>60.650300000000001</v>
      </c>
      <c r="L51" s="194">
        <v>61.15</v>
      </c>
      <c r="M51" s="14">
        <v>61.65</v>
      </c>
      <c r="N51" s="24">
        <v>9</v>
      </c>
      <c r="O51" s="16">
        <v>1.8467</v>
      </c>
      <c r="P51" s="14">
        <f t="shared" si="1"/>
        <v>16.6203</v>
      </c>
      <c r="R51" s="122">
        <v>44.03</v>
      </c>
    </row>
    <row r="52" spans="1:18" ht="38.25" x14ac:dyDescent="0.2">
      <c r="A52" s="12" t="s">
        <v>2342</v>
      </c>
      <c r="B52" s="123" t="s">
        <v>2431</v>
      </c>
      <c r="C52" s="12" t="s">
        <v>2432</v>
      </c>
      <c r="D52" s="13" t="s">
        <v>24</v>
      </c>
      <c r="E52" s="13">
        <v>30.18</v>
      </c>
      <c r="F52" s="13">
        <v>32.18</v>
      </c>
      <c r="G52" s="13">
        <v>96</v>
      </c>
      <c r="H52" s="13">
        <v>5.03</v>
      </c>
      <c r="I52" s="13">
        <v>110244</v>
      </c>
      <c r="J52" s="13" t="s">
        <v>2345</v>
      </c>
      <c r="K52" s="125">
        <f t="shared" si="2"/>
        <v>63.312330000000003</v>
      </c>
      <c r="L52" s="194">
        <v>63.81</v>
      </c>
      <c r="M52" s="14">
        <v>64.31</v>
      </c>
      <c r="N52" s="24">
        <v>9.9</v>
      </c>
      <c r="O52" s="16">
        <v>1.8467</v>
      </c>
      <c r="P52" s="14">
        <f t="shared" si="1"/>
        <v>18.282330000000002</v>
      </c>
      <c r="R52" s="122">
        <v>45.03</v>
      </c>
    </row>
    <row r="53" spans="1:18" ht="38.25" x14ac:dyDescent="0.2">
      <c r="A53" s="12" t="s">
        <v>2342</v>
      </c>
      <c r="B53" s="123" t="s">
        <v>2433</v>
      </c>
      <c r="C53" s="12" t="s">
        <v>2434</v>
      </c>
      <c r="D53" s="13" t="s">
        <v>24</v>
      </c>
      <c r="E53" s="24">
        <v>31.2</v>
      </c>
      <c r="F53" s="24">
        <v>33.200000000000003</v>
      </c>
      <c r="G53" s="13">
        <v>96</v>
      </c>
      <c r="H53" s="24">
        <v>5.2</v>
      </c>
      <c r="I53" s="13">
        <v>110244</v>
      </c>
      <c r="J53" s="13" t="s">
        <v>2345</v>
      </c>
      <c r="K53" s="125">
        <f t="shared" si="2"/>
        <v>62.334060000000001</v>
      </c>
      <c r="L53" s="194">
        <v>62.83</v>
      </c>
      <c r="M53" s="14">
        <v>63.33</v>
      </c>
      <c r="N53" s="24">
        <v>1.8</v>
      </c>
      <c r="O53" s="16">
        <v>1.8467</v>
      </c>
      <c r="P53" s="14">
        <f t="shared" si="1"/>
        <v>3.3240600000000002</v>
      </c>
      <c r="R53" s="122">
        <v>59.01</v>
      </c>
    </row>
    <row r="54" spans="1:18" ht="25.5" x14ac:dyDescent="0.2">
      <c r="A54" s="12" t="s">
        <v>2342</v>
      </c>
      <c r="B54" s="123" t="s">
        <v>2435</v>
      </c>
      <c r="C54" s="12" t="s">
        <v>2436</v>
      </c>
      <c r="D54" s="13" t="s">
        <v>24</v>
      </c>
      <c r="E54" s="24">
        <v>30</v>
      </c>
      <c r="F54" s="24">
        <v>32</v>
      </c>
      <c r="G54" s="13">
        <v>96</v>
      </c>
      <c r="H54" s="24">
        <v>5</v>
      </c>
      <c r="I54" s="13">
        <v>110244</v>
      </c>
      <c r="J54" s="13" t="s">
        <v>2345</v>
      </c>
      <c r="K54" s="125">
        <f t="shared" si="2"/>
        <v>60.650300000000001</v>
      </c>
      <c r="L54" s="194">
        <v>61.15</v>
      </c>
      <c r="M54" s="14">
        <v>61.65</v>
      </c>
      <c r="N54" s="24">
        <v>9</v>
      </c>
      <c r="O54" s="16">
        <v>1.8467</v>
      </c>
      <c r="P54" s="14">
        <f t="shared" si="1"/>
        <v>16.6203</v>
      </c>
      <c r="R54" s="122">
        <v>44.03</v>
      </c>
    </row>
    <row r="55" spans="1:18" ht="38.25" x14ac:dyDescent="0.2">
      <c r="A55" s="12" t="s">
        <v>2342</v>
      </c>
      <c r="B55" s="123" t="s">
        <v>2437</v>
      </c>
      <c r="C55" s="12" t="s">
        <v>2438</v>
      </c>
      <c r="D55" s="13" t="s">
        <v>24</v>
      </c>
      <c r="E55" s="13">
        <v>30.18</v>
      </c>
      <c r="F55" s="13">
        <v>32.18</v>
      </c>
      <c r="G55" s="13">
        <v>96</v>
      </c>
      <c r="H55" s="13">
        <v>5.03</v>
      </c>
      <c r="I55" s="13">
        <v>110244</v>
      </c>
      <c r="J55" s="13" t="s">
        <v>2345</v>
      </c>
      <c r="K55" s="125">
        <f t="shared" si="2"/>
        <v>61.650300000000001</v>
      </c>
      <c r="L55" s="194">
        <v>62.15</v>
      </c>
      <c r="M55" s="14">
        <v>62.65</v>
      </c>
      <c r="N55" s="24">
        <v>9</v>
      </c>
      <c r="O55" s="16">
        <v>1.8467</v>
      </c>
      <c r="P55" s="14">
        <f t="shared" si="1"/>
        <v>16.6203</v>
      </c>
      <c r="R55" s="122">
        <v>45.03</v>
      </c>
    </row>
  </sheetData>
  <protectedRanges>
    <protectedRange password="8F60" sqref="S6" name="Calculations_40"/>
  </protectedRanges>
  <conditionalFormatting sqref="C4:C6">
    <cfRule type="duplicateValues" dxfId="129" priority="3"/>
  </conditionalFormatting>
  <conditionalFormatting sqref="D4:D6">
    <cfRule type="duplicateValues" dxfId="128" priority="4"/>
  </conditionalFormatting>
  <conditionalFormatting sqref="D1:D3">
    <cfRule type="duplicateValues" dxfId="127" priority="1"/>
  </conditionalFormatting>
  <conditionalFormatting sqref="E1:E3">
    <cfRule type="duplicateValues" dxfId="126" priority="2"/>
  </conditionalFormatting>
  <pageMargins left="0.7" right="0.7" top="0.75" bottom="0.75" header="0.3" footer="0.3"/>
  <pageSetup orientation="portrait" verticalDpi="0" r:id="rId1"/>
  <legacyDrawing r:id="rId2"/>
</worksheet>
</file>

<file path=xl/worksheets/sheet5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F2CA60-23BF-434C-B141-AF406751FAD0}">
  <dimension ref="A1:AA55"/>
  <sheetViews>
    <sheetView zoomScale="90" zoomScaleNormal="90" workbookViewId="0">
      <pane xSplit="4" ySplit="6" topLeftCell="E7" activePane="bottomRight" state="frozen"/>
      <selection pane="topRight" activeCell="F1" sqref="F1"/>
      <selection pane="bottomLeft" activeCell="A7" sqref="A7"/>
      <selection pane="bottomRight" activeCell="G8" sqref="G8"/>
    </sheetView>
  </sheetViews>
  <sheetFormatPr defaultColWidth="9.28515625" defaultRowHeight="12.75" x14ac:dyDescent="0.2"/>
  <cols>
    <col min="1" max="1" width="11.5703125" style="12" bestFit="1" customWidth="1"/>
    <col min="2" max="2" width="17.7109375" style="12" customWidth="1"/>
    <col min="3" max="3" width="13.28515625" style="12" bestFit="1" customWidth="1"/>
    <col min="4" max="4" width="13" style="12" customWidth="1"/>
    <col min="5" max="5" width="9.28515625" style="13"/>
    <col min="6" max="6" width="10.42578125" style="13" customWidth="1"/>
    <col min="7" max="7" width="12" style="13" customWidth="1"/>
    <col min="8" max="10" width="9.28515625" style="13"/>
    <col min="11" max="11" width="14.85546875" style="13" customWidth="1"/>
    <col min="12" max="12" width="12" style="13" customWidth="1"/>
    <col min="13" max="14" width="9.28515625" style="14"/>
    <col min="15" max="15" width="3.7109375" style="17" customWidth="1"/>
    <col min="16" max="16" width="17.7109375" style="14" customWidth="1"/>
    <col min="17" max="18" width="19.28515625" style="14" customWidth="1"/>
    <col min="19" max="19" width="14" style="13" customWidth="1"/>
    <col min="20" max="22" width="9.28515625" style="13"/>
    <col min="23" max="23" width="21.5703125" style="14" customWidth="1"/>
    <col min="24" max="24" width="22.28515625" style="14" customWidth="1"/>
    <col min="25" max="25" width="22.7109375" style="14" customWidth="1"/>
    <col min="26" max="26" width="12.5703125" style="14" customWidth="1"/>
    <col min="27" max="27" width="9.28515625" style="13"/>
    <col min="28" max="16384" width="9.28515625" style="12"/>
  </cols>
  <sheetData>
    <row r="1" spans="1:27" s="22" customFormat="1" x14ac:dyDescent="0.2">
      <c r="A1" s="77"/>
      <c r="B1" s="78" t="s">
        <v>41</v>
      </c>
      <c r="C1" s="78"/>
      <c r="D1" s="78"/>
      <c r="E1" s="79"/>
      <c r="F1" s="79"/>
      <c r="G1" s="79"/>
      <c r="H1" s="79"/>
      <c r="I1" s="79"/>
      <c r="J1" s="79"/>
      <c r="K1" s="79"/>
      <c r="L1" s="79"/>
      <c r="M1" s="81"/>
      <c r="N1" s="81"/>
      <c r="O1" s="82"/>
      <c r="P1" s="81"/>
      <c r="Q1" s="83"/>
      <c r="R1" s="83"/>
      <c r="S1" s="79"/>
      <c r="T1" s="79"/>
      <c r="U1" s="79"/>
      <c r="V1" s="79"/>
      <c r="W1" s="81"/>
      <c r="X1" s="81"/>
      <c r="Y1" s="81"/>
      <c r="Z1" s="84"/>
      <c r="AA1" s="85"/>
    </row>
    <row r="2" spans="1:27" s="22" customFormat="1" x14ac:dyDescent="0.2">
      <c r="A2" s="86"/>
      <c r="B2" s="87" t="s">
        <v>40</v>
      </c>
      <c r="C2" s="87"/>
      <c r="D2" s="87"/>
      <c r="E2" s="88"/>
      <c r="F2" s="89"/>
      <c r="G2" s="89"/>
      <c r="H2" s="89"/>
      <c r="I2" s="89"/>
      <c r="J2" s="89"/>
      <c r="K2" s="89"/>
      <c r="L2" s="89"/>
      <c r="M2" s="91"/>
      <c r="N2" s="91"/>
      <c r="O2" s="92"/>
      <c r="P2" s="91"/>
      <c r="Q2" s="93"/>
      <c r="R2" s="93"/>
      <c r="S2" s="89"/>
      <c r="T2" s="88"/>
      <c r="U2" s="89"/>
      <c r="V2" s="89"/>
      <c r="W2" s="91"/>
      <c r="X2" s="91"/>
      <c r="Y2" s="91"/>
      <c r="Z2" s="94"/>
      <c r="AA2" s="57"/>
    </row>
    <row r="3" spans="1:27" s="22" customFormat="1" x14ac:dyDescent="0.2">
      <c r="A3" s="86"/>
      <c r="B3" s="95" t="s">
        <v>0</v>
      </c>
      <c r="C3" s="95"/>
      <c r="D3" s="95"/>
      <c r="E3" s="96"/>
      <c r="F3" s="97"/>
      <c r="G3" s="97"/>
      <c r="H3" s="97"/>
      <c r="I3" s="97"/>
      <c r="J3" s="97"/>
      <c r="K3" s="97"/>
      <c r="L3" s="97"/>
      <c r="M3" s="99"/>
      <c r="N3" s="99"/>
      <c r="O3" s="100"/>
      <c r="P3" s="99"/>
      <c r="Q3" s="101"/>
      <c r="R3" s="101"/>
      <c r="S3" s="97"/>
      <c r="T3" s="126"/>
      <c r="U3" s="97"/>
      <c r="V3" s="97"/>
      <c r="W3" s="99"/>
      <c r="X3" s="99"/>
      <c r="Y3" s="99"/>
      <c r="Z3" s="94"/>
      <c r="AA3" s="57"/>
    </row>
    <row r="4" spans="1:27" s="22" customFormat="1" ht="13.5" thickBot="1" x14ac:dyDescent="0.25">
      <c r="A4" s="86"/>
      <c r="C4" s="95"/>
      <c r="D4" s="95"/>
      <c r="E4" s="96"/>
      <c r="F4" s="97"/>
      <c r="G4" s="97"/>
      <c r="H4" s="97"/>
      <c r="I4" s="97"/>
      <c r="J4" s="97"/>
      <c r="K4" s="97"/>
      <c r="L4" s="97"/>
      <c r="M4" s="99"/>
      <c r="N4" s="99"/>
      <c r="O4" s="100"/>
      <c r="P4" s="99"/>
      <c r="Q4" s="101"/>
      <c r="R4" s="101"/>
      <c r="S4" s="97"/>
      <c r="T4" s="96"/>
      <c r="U4" s="97"/>
      <c r="V4" s="97"/>
      <c r="W4" s="99"/>
      <c r="X4" s="99"/>
      <c r="Y4" s="99"/>
      <c r="Z4" s="94"/>
      <c r="AA4" s="57"/>
    </row>
    <row r="5" spans="1:27" ht="15.75" customHeight="1" thickBot="1" x14ac:dyDescent="0.25">
      <c r="A5" s="26"/>
      <c r="B5" s="102"/>
      <c r="C5" s="102"/>
      <c r="D5" s="127" t="s">
        <v>1</v>
      </c>
      <c r="E5" s="104"/>
      <c r="F5" s="105"/>
      <c r="G5" s="105"/>
      <c r="H5" s="105"/>
      <c r="I5" s="105"/>
      <c r="J5" s="105"/>
      <c r="K5" s="106"/>
      <c r="L5" s="104"/>
      <c r="M5" s="108"/>
      <c r="N5" s="108"/>
      <c r="O5" s="109"/>
      <c r="P5" s="128" t="s">
        <v>19</v>
      </c>
      <c r="Q5" s="129"/>
      <c r="R5" s="130"/>
      <c r="S5" s="131" t="s">
        <v>2</v>
      </c>
      <c r="T5" s="132"/>
      <c r="U5" s="133"/>
      <c r="V5" s="133"/>
      <c r="W5" s="134"/>
      <c r="X5" s="134"/>
      <c r="Y5" s="135"/>
      <c r="Z5" s="111"/>
      <c r="AA5" s="27"/>
    </row>
    <row r="6" spans="1:27" ht="64.5" thickBot="1" x14ac:dyDescent="0.25">
      <c r="A6" s="112" t="s">
        <v>3</v>
      </c>
      <c r="B6" s="113" t="s">
        <v>8</v>
      </c>
      <c r="C6" s="113" t="s">
        <v>4</v>
      </c>
      <c r="D6" s="114" t="s">
        <v>18</v>
      </c>
      <c r="E6" s="115" t="s">
        <v>9</v>
      </c>
      <c r="F6" s="115" t="s">
        <v>5</v>
      </c>
      <c r="G6" s="115" t="s">
        <v>6</v>
      </c>
      <c r="H6" s="113" t="s">
        <v>37</v>
      </c>
      <c r="I6" s="115" t="s">
        <v>38</v>
      </c>
      <c r="J6" s="116" t="s">
        <v>10</v>
      </c>
      <c r="K6" s="115" t="s">
        <v>11</v>
      </c>
      <c r="L6" s="136" t="s">
        <v>27</v>
      </c>
      <c r="M6" s="1" t="s">
        <v>12</v>
      </c>
      <c r="N6" s="1" t="s">
        <v>13</v>
      </c>
      <c r="O6" s="119"/>
      <c r="P6" s="117" t="s">
        <v>2439</v>
      </c>
      <c r="Q6" s="117" t="s">
        <v>2440</v>
      </c>
      <c r="R6" s="117" t="s">
        <v>2441</v>
      </c>
      <c r="S6" s="114" t="s">
        <v>15</v>
      </c>
      <c r="T6" s="115" t="s">
        <v>9</v>
      </c>
      <c r="U6" s="113" t="s">
        <v>39</v>
      </c>
      <c r="V6" s="115" t="s">
        <v>38</v>
      </c>
      <c r="W6" s="117" t="s">
        <v>2442</v>
      </c>
      <c r="X6" s="117" t="s">
        <v>2443</v>
      </c>
      <c r="Y6" s="117" t="s">
        <v>2444</v>
      </c>
      <c r="Z6" s="120" t="s">
        <v>17</v>
      </c>
      <c r="AA6" s="117" t="s">
        <v>7</v>
      </c>
    </row>
    <row r="7" spans="1:27" ht="38.25" x14ac:dyDescent="0.2">
      <c r="A7" s="12" t="s">
        <v>2342</v>
      </c>
      <c r="B7" s="123" t="s">
        <v>2343</v>
      </c>
      <c r="C7" s="22" t="s">
        <v>2445</v>
      </c>
      <c r="D7" s="12" t="s">
        <v>2344</v>
      </c>
      <c r="E7" s="13" t="s">
        <v>24</v>
      </c>
      <c r="F7" s="13">
        <v>22.05</v>
      </c>
      <c r="G7" s="13">
        <f t="shared" ref="G7:G12" si="0">F7+2</f>
        <v>24.05</v>
      </c>
      <c r="H7" s="13">
        <v>96</v>
      </c>
      <c r="I7" s="13">
        <v>3.67</v>
      </c>
      <c r="J7" s="13">
        <v>110244</v>
      </c>
      <c r="K7" s="13" t="s">
        <v>2345</v>
      </c>
      <c r="L7" s="15">
        <v>2.77</v>
      </c>
      <c r="M7" s="16">
        <v>1.8467</v>
      </c>
      <c r="N7" s="14">
        <f t="shared" ref="N7:N55" si="1">L7*M7</f>
        <v>5.1153589999999998</v>
      </c>
      <c r="P7" s="14">
        <f>W7-N7</f>
        <v>36.394641</v>
      </c>
      <c r="Q7" s="122">
        <f>X7-N7</f>
        <v>36.894641</v>
      </c>
      <c r="R7" s="14">
        <f>Y7-N7</f>
        <v>37.394641</v>
      </c>
      <c r="S7" s="13" t="s">
        <v>2344</v>
      </c>
      <c r="T7" s="13" t="s">
        <v>24</v>
      </c>
      <c r="U7" s="13">
        <v>96</v>
      </c>
      <c r="V7" s="13">
        <v>3.67</v>
      </c>
      <c r="W7" s="14">
        <v>41.51</v>
      </c>
      <c r="X7" s="194">
        <v>42.01</v>
      </c>
      <c r="Y7" s="14">
        <v>42.51</v>
      </c>
    </row>
    <row r="8" spans="1:27" ht="25.5" x14ac:dyDescent="0.2">
      <c r="A8" s="12" t="s">
        <v>2342</v>
      </c>
      <c r="B8" s="123" t="s">
        <v>2346</v>
      </c>
      <c r="C8" s="22" t="s">
        <v>2445</v>
      </c>
      <c r="D8" s="22" t="s">
        <v>2347</v>
      </c>
      <c r="E8" s="13" t="s">
        <v>24</v>
      </c>
      <c r="F8" s="13">
        <v>18.02</v>
      </c>
      <c r="G8" s="13">
        <f t="shared" si="0"/>
        <v>20.02</v>
      </c>
      <c r="H8" s="13">
        <v>64</v>
      </c>
      <c r="I8" s="13">
        <v>4.51</v>
      </c>
      <c r="J8" s="13">
        <v>110244</v>
      </c>
      <c r="K8" s="13" t="s">
        <v>2345</v>
      </c>
      <c r="L8" s="15">
        <v>6</v>
      </c>
      <c r="M8" s="16">
        <v>1.8467</v>
      </c>
      <c r="N8" s="14">
        <f t="shared" si="1"/>
        <v>11.0802</v>
      </c>
      <c r="P8" s="14">
        <f t="shared" ref="P8:P55" si="2">W8-N8</f>
        <v>47.019800000000004</v>
      </c>
      <c r="Q8" s="122">
        <f t="shared" ref="Q8:Q55" si="3">X8-N8</f>
        <v>47.519800000000004</v>
      </c>
      <c r="R8" s="14">
        <f t="shared" ref="R8:R55" si="4">Y8-N8</f>
        <v>48.019800000000004</v>
      </c>
      <c r="S8" s="13" t="s">
        <v>2347</v>
      </c>
      <c r="T8" s="13" t="s">
        <v>24</v>
      </c>
      <c r="U8" s="13">
        <v>64</v>
      </c>
      <c r="V8" s="13">
        <v>4.51</v>
      </c>
      <c r="W8" s="14">
        <v>58.1</v>
      </c>
      <c r="X8" s="122">
        <v>58.6</v>
      </c>
      <c r="Y8" s="14">
        <v>59.1</v>
      </c>
      <c r="Z8" s="14">
        <v>0</v>
      </c>
    </row>
    <row r="9" spans="1:27" ht="38.25" x14ac:dyDescent="0.2">
      <c r="A9" s="12" t="s">
        <v>2342</v>
      </c>
      <c r="B9" s="123" t="s">
        <v>2348</v>
      </c>
      <c r="C9" s="22" t="s">
        <v>2445</v>
      </c>
      <c r="D9" s="22" t="s">
        <v>2349</v>
      </c>
      <c r="E9" s="13" t="s">
        <v>24</v>
      </c>
      <c r="F9" s="24">
        <v>19.399999999999999</v>
      </c>
      <c r="G9" s="24">
        <f t="shared" si="0"/>
        <v>21.4</v>
      </c>
      <c r="H9" s="13">
        <v>64</v>
      </c>
      <c r="I9" s="13">
        <v>4.8499999999999996</v>
      </c>
      <c r="J9" s="13">
        <v>110244</v>
      </c>
      <c r="K9" s="13" t="s">
        <v>2345</v>
      </c>
      <c r="L9" s="15">
        <v>6</v>
      </c>
      <c r="M9" s="16">
        <v>1.8467</v>
      </c>
      <c r="N9" s="14">
        <f t="shared" si="1"/>
        <v>11.0802</v>
      </c>
      <c r="P9" s="14">
        <f t="shared" si="2"/>
        <v>47.019800000000004</v>
      </c>
      <c r="Q9" s="122">
        <f t="shared" si="3"/>
        <v>47.519800000000004</v>
      </c>
      <c r="R9" s="14">
        <f t="shared" si="4"/>
        <v>48.019800000000004</v>
      </c>
      <c r="S9" s="13" t="s">
        <v>2349</v>
      </c>
      <c r="T9" s="13" t="s">
        <v>24</v>
      </c>
      <c r="U9" s="13">
        <v>64</v>
      </c>
      <c r="V9" s="13">
        <v>4.8499999999999996</v>
      </c>
      <c r="W9" s="14">
        <v>58.1</v>
      </c>
      <c r="X9" s="194">
        <v>58.6</v>
      </c>
      <c r="Y9" s="14">
        <v>59.1</v>
      </c>
    </row>
    <row r="10" spans="1:27" ht="25.5" x14ac:dyDescent="0.2">
      <c r="A10" s="12" t="s">
        <v>2342</v>
      </c>
      <c r="B10" s="123" t="s">
        <v>2350</v>
      </c>
      <c r="C10" s="22" t="s">
        <v>2445</v>
      </c>
      <c r="D10" s="22" t="s">
        <v>2351</v>
      </c>
      <c r="E10" s="13" t="s">
        <v>24</v>
      </c>
      <c r="F10" s="24">
        <v>21.5</v>
      </c>
      <c r="G10" s="24">
        <f t="shared" si="0"/>
        <v>23.5</v>
      </c>
      <c r="H10" s="13">
        <v>64</v>
      </c>
      <c r="I10" s="13">
        <v>5.38</v>
      </c>
      <c r="J10" s="13">
        <v>110244</v>
      </c>
      <c r="K10" s="13" t="s">
        <v>2345</v>
      </c>
      <c r="L10" s="15">
        <v>8</v>
      </c>
      <c r="M10" s="16">
        <v>1.8467</v>
      </c>
      <c r="N10" s="14">
        <f t="shared" si="1"/>
        <v>14.7736</v>
      </c>
      <c r="P10" s="14">
        <f t="shared" si="2"/>
        <v>42.726399999999998</v>
      </c>
      <c r="Q10" s="122">
        <f t="shared" si="3"/>
        <v>43.226399999999998</v>
      </c>
      <c r="R10" s="14">
        <f t="shared" si="4"/>
        <v>43.726399999999998</v>
      </c>
      <c r="S10" s="13" t="s">
        <v>2351</v>
      </c>
      <c r="T10" s="13" t="s">
        <v>24</v>
      </c>
      <c r="U10" s="13">
        <v>64</v>
      </c>
      <c r="V10" s="13">
        <v>5.38</v>
      </c>
      <c r="W10" s="14">
        <v>57.5</v>
      </c>
      <c r="X10" s="194">
        <v>58</v>
      </c>
      <c r="Y10" s="14">
        <v>58.5</v>
      </c>
      <c r="Z10" s="14">
        <v>0</v>
      </c>
      <c r="AA10" s="13" t="s">
        <v>369</v>
      </c>
    </row>
    <row r="11" spans="1:27" ht="38.25" x14ac:dyDescent="0.2">
      <c r="A11" s="12" t="s">
        <v>2342</v>
      </c>
      <c r="B11" s="123" t="s">
        <v>2352</v>
      </c>
      <c r="C11" s="22" t="s">
        <v>2445</v>
      </c>
      <c r="D11" s="22" t="s">
        <v>2353</v>
      </c>
      <c r="E11" s="13" t="s">
        <v>24</v>
      </c>
      <c r="F11" s="13">
        <v>23.15</v>
      </c>
      <c r="G11" s="13">
        <f t="shared" si="0"/>
        <v>25.15</v>
      </c>
      <c r="H11" s="13">
        <v>64</v>
      </c>
      <c r="I11" s="13">
        <v>5.79</v>
      </c>
      <c r="J11" s="13">
        <v>110244</v>
      </c>
      <c r="K11" s="13" t="s">
        <v>2345</v>
      </c>
      <c r="L11" s="15">
        <v>4.87</v>
      </c>
      <c r="M11" s="16">
        <v>1.8467</v>
      </c>
      <c r="N11" s="14">
        <f t="shared" si="1"/>
        <v>8.9934290000000008</v>
      </c>
      <c r="P11" s="14">
        <f t="shared" si="2"/>
        <v>49.506571000000001</v>
      </c>
      <c r="Q11" s="122">
        <f t="shared" si="3"/>
        <v>50.006571000000001</v>
      </c>
      <c r="R11" s="14">
        <f t="shared" si="4"/>
        <v>50.506571000000001</v>
      </c>
      <c r="S11" s="13" t="s">
        <v>2353</v>
      </c>
      <c r="T11" s="13" t="s">
        <v>24</v>
      </c>
      <c r="U11" s="13">
        <v>64</v>
      </c>
      <c r="V11" s="13">
        <v>5.79</v>
      </c>
      <c r="W11" s="14">
        <v>58.5</v>
      </c>
      <c r="X11" s="194">
        <v>59</v>
      </c>
      <c r="Y11" s="14">
        <v>59.5</v>
      </c>
    </row>
    <row r="12" spans="1:27" ht="38.25" x14ac:dyDescent="0.2">
      <c r="A12" s="12" t="s">
        <v>2342</v>
      </c>
      <c r="B12" s="123" t="s">
        <v>2354</v>
      </c>
      <c r="C12" s="22" t="s">
        <v>2445</v>
      </c>
      <c r="D12" s="22" t="s">
        <v>2355</v>
      </c>
      <c r="E12" s="13" t="s">
        <v>24</v>
      </c>
      <c r="F12" s="13">
        <v>21.79</v>
      </c>
      <c r="G12" s="13">
        <f t="shared" si="0"/>
        <v>23.79</v>
      </c>
      <c r="H12" s="13">
        <v>64</v>
      </c>
      <c r="I12" s="13">
        <v>5.45</v>
      </c>
      <c r="J12" s="13">
        <v>110244</v>
      </c>
      <c r="K12" s="13" t="s">
        <v>2345</v>
      </c>
      <c r="L12" s="15">
        <v>5.43</v>
      </c>
      <c r="M12" s="16">
        <v>1.8467</v>
      </c>
      <c r="N12" s="14">
        <f t="shared" si="1"/>
        <v>10.027581</v>
      </c>
      <c r="P12" s="14">
        <f t="shared" si="2"/>
        <v>48.972419000000002</v>
      </c>
      <c r="Q12" s="122">
        <f t="shared" si="3"/>
        <v>49.472419000000002</v>
      </c>
      <c r="R12" s="14">
        <f t="shared" si="4"/>
        <v>49.972419000000002</v>
      </c>
      <c r="S12" s="13" t="s">
        <v>2355</v>
      </c>
      <c r="T12" s="13" t="s">
        <v>24</v>
      </c>
      <c r="U12" s="13">
        <v>64</v>
      </c>
      <c r="V12" s="13">
        <v>5.45</v>
      </c>
      <c r="W12" s="14">
        <v>59</v>
      </c>
      <c r="X12" s="194">
        <v>59.5</v>
      </c>
      <c r="Y12" s="14">
        <v>60</v>
      </c>
      <c r="Z12" s="14">
        <v>0</v>
      </c>
    </row>
    <row r="13" spans="1:27" ht="25.5" x14ac:dyDescent="0.2">
      <c r="A13" s="12" t="s">
        <v>2342</v>
      </c>
      <c r="B13" s="123" t="s">
        <v>2356</v>
      </c>
      <c r="C13" s="22" t="s">
        <v>2445</v>
      </c>
      <c r="D13" s="12" t="s">
        <v>2357</v>
      </c>
      <c r="E13" s="13" t="s">
        <v>24</v>
      </c>
      <c r="F13" s="24">
        <v>12.5</v>
      </c>
      <c r="G13" s="24">
        <v>14.5</v>
      </c>
      <c r="H13" s="13">
        <v>40</v>
      </c>
      <c r="I13" s="24">
        <v>5</v>
      </c>
      <c r="J13" s="13">
        <v>110244</v>
      </c>
      <c r="K13" s="13" t="s">
        <v>2345</v>
      </c>
      <c r="L13" s="24">
        <v>5</v>
      </c>
      <c r="M13" s="16">
        <v>1.8467</v>
      </c>
      <c r="N13" s="14">
        <f t="shared" si="1"/>
        <v>9.2334999999999994</v>
      </c>
      <c r="P13" s="14">
        <f t="shared" si="2"/>
        <v>28.766500000000001</v>
      </c>
      <c r="Q13" s="122">
        <f t="shared" si="3"/>
        <v>29.266500000000001</v>
      </c>
      <c r="R13" s="14">
        <f t="shared" si="4"/>
        <v>29.766500000000001</v>
      </c>
      <c r="S13" s="13" t="s">
        <v>2357</v>
      </c>
      <c r="T13" s="13" t="s">
        <v>24</v>
      </c>
      <c r="U13" s="13">
        <v>40</v>
      </c>
      <c r="V13" s="24">
        <v>5</v>
      </c>
      <c r="W13" s="14">
        <v>38</v>
      </c>
      <c r="X13" s="194">
        <v>38.5</v>
      </c>
      <c r="Y13" s="14">
        <v>39</v>
      </c>
    </row>
    <row r="14" spans="1:27" ht="25.5" x14ac:dyDescent="0.2">
      <c r="A14" s="12" t="s">
        <v>2342</v>
      </c>
      <c r="B14" s="123" t="s">
        <v>2358</v>
      </c>
      <c r="C14" s="22" t="s">
        <v>2445</v>
      </c>
      <c r="D14" s="12" t="s">
        <v>2359</v>
      </c>
      <c r="E14" s="13" t="s">
        <v>24</v>
      </c>
      <c r="F14" s="24">
        <v>12.5</v>
      </c>
      <c r="G14" s="24">
        <v>14.5</v>
      </c>
      <c r="H14" s="13">
        <v>40</v>
      </c>
      <c r="I14" s="24">
        <v>5</v>
      </c>
      <c r="J14" s="13">
        <v>110244</v>
      </c>
      <c r="K14" s="13" t="s">
        <v>2345</v>
      </c>
      <c r="L14" s="13">
        <v>3.75</v>
      </c>
      <c r="M14" s="16">
        <v>1.8467</v>
      </c>
      <c r="N14" s="14">
        <f t="shared" si="1"/>
        <v>6.9251250000000004</v>
      </c>
      <c r="P14" s="14">
        <f t="shared" si="2"/>
        <v>31.074874999999999</v>
      </c>
      <c r="Q14" s="122">
        <f t="shared" si="3"/>
        <v>31.574874999999999</v>
      </c>
      <c r="R14" s="14">
        <f t="shared" si="4"/>
        <v>32.074874999999999</v>
      </c>
      <c r="S14" s="13" t="s">
        <v>2359</v>
      </c>
      <c r="T14" s="13" t="s">
        <v>24</v>
      </c>
      <c r="U14" s="13">
        <v>40</v>
      </c>
      <c r="V14" s="24">
        <v>5</v>
      </c>
      <c r="W14" s="14">
        <v>38</v>
      </c>
      <c r="X14" s="194">
        <v>38.5</v>
      </c>
      <c r="Y14" s="14">
        <v>39</v>
      </c>
    </row>
    <row r="15" spans="1:27" ht="38.25" x14ac:dyDescent="0.2">
      <c r="A15" s="12" t="s">
        <v>2342</v>
      </c>
      <c r="B15" s="123" t="s">
        <v>2360</v>
      </c>
      <c r="C15" s="22" t="s">
        <v>2445</v>
      </c>
      <c r="D15" s="12" t="s">
        <v>2361</v>
      </c>
      <c r="E15" s="13" t="s">
        <v>24</v>
      </c>
      <c r="F15" s="13">
        <v>12.63</v>
      </c>
      <c r="G15" s="13">
        <v>14.63</v>
      </c>
      <c r="H15" s="13">
        <v>40</v>
      </c>
      <c r="I15" s="13">
        <v>5.05</v>
      </c>
      <c r="J15" s="13">
        <v>110244</v>
      </c>
      <c r="K15" s="13" t="s">
        <v>2345</v>
      </c>
      <c r="L15" s="13">
        <v>3.87</v>
      </c>
      <c r="M15" s="16">
        <v>1.8467</v>
      </c>
      <c r="N15" s="14">
        <f t="shared" si="1"/>
        <v>7.1467290000000006</v>
      </c>
      <c r="P15" s="14">
        <f t="shared" si="2"/>
        <v>31.353270999999999</v>
      </c>
      <c r="Q15" s="122">
        <f t="shared" si="3"/>
        <v>31.853270999999999</v>
      </c>
      <c r="R15" s="14">
        <f t="shared" si="4"/>
        <v>32.353270999999999</v>
      </c>
      <c r="S15" s="13" t="s">
        <v>2361</v>
      </c>
      <c r="T15" s="13" t="s">
        <v>24</v>
      </c>
      <c r="U15" s="13">
        <v>40</v>
      </c>
      <c r="V15" s="13">
        <v>5.05</v>
      </c>
      <c r="W15" s="14">
        <v>38.5</v>
      </c>
      <c r="X15" s="194">
        <v>39</v>
      </c>
      <c r="Y15" s="14">
        <v>39.5</v>
      </c>
    </row>
    <row r="16" spans="1:27" ht="38.25" x14ac:dyDescent="0.2">
      <c r="A16" s="12" t="s">
        <v>2342</v>
      </c>
      <c r="B16" s="123" t="s">
        <v>2362</v>
      </c>
      <c r="C16" s="22" t="s">
        <v>2445</v>
      </c>
      <c r="D16" s="12" t="s">
        <v>2363</v>
      </c>
      <c r="E16" s="13" t="s">
        <v>24</v>
      </c>
      <c r="F16" s="13">
        <v>11.25</v>
      </c>
      <c r="G16" s="13">
        <v>13.25</v>
      </c>
      <c r="H16" s="13">
        <v>40</v>
      </c>
      <c r="I16" s="24">
        <v>4.5</v>
      </c>
      <c r="J16" s="13">
        <v>110244</v>
      </c>
      <c r="K16" s="13" t="s">
        <v>2345</v>
      </c>
      <c r="L16" s="24">
        <v>5</v>
      </c>
      <c r="M16" s="16">
        <v>1.8467</v>
      </c>
      <c r="N16" s="14">
        <f t="shared" si="1"/>
        <v>9.2334999999999994</v>
      </c>
      <c r="P16" s="14">
        <f t="shared" si="2"/>
        <v>28.766500000000001</v>
      </c>
      <c r="Q16" s="122">
        <f t="shared" si="3"/>
        <v>29.266500000000001</v>
      </c>
      <c r="R16" s="14">
        <f t="shared" si="4"/>
        <v>29.766500000000001</v>
      </c>
      <c r="S16" s="13" t="s">
        <v>2363</v>
      </c>
      <c r="T16" s="13" t="s">
        <v>24</v>
      </c>
      <c r="U16" s="13">
        <v>40</v>
      </c>
      <c r="V16" s="24">
        <v>4.5</v>
      </c>
      <c r="W16" s="14">
        <v>38</v>
      </c>
      <c r="X16" s="194">
        <v>38.5</v>
      </c>
      <c r="Y16" s="14">
        <v>39</v>
      </c>
    </row>
    <row r="17" spans="1:25" ht="25.5" x14ac:dyDescent="0.2">
      <c r="A17" s="12" t="s">
        <v>2342</v>
      </c>
      <c r="B17" s="123" t="s">
        <v>2364</v>
      </c>
      <c r="C17" s="22" t="s">
        <v>2445</v>
      </c>
      <c r="D17" s="12" t="s">
        <v>2365</v>
      </c>
      <c r="E17" s="13" t="s">
        <v>24</v>
      </c>
      <c r="F17" s="13">
        <v>13.37</v>
      </c>
      <c r="G17" s="13">
        <v>15.37</v>
      </c>
      <c r="H17" s="13">
        <v>40</v>
      </c>
      <c r="I17" s="13">
        <v>5.35</v>
      </c>
      <c r="J17" s="13">
        <v>110244</v>
      </c>
      <c r="K17" s="13" t="s">
        <v>2345</v>
      </c>
      <c r="L17" s="24">
        <v>5</v>
      </c>
      <c r="M17" s="16">
        <v>1.8467</v>
      </c>
      <c r="N17" s="14">
        <f t="shared" si="1"/>
        <v>9.2334999999999994</v>
      </c>
      <c r="P17" s="14">
        <f t="shared" si="2"/>
        <v>28.766500000000001</v>
      </c>
      <c r="Q17" s="122">
        <f t="shared" si="3"/>
        <v>29.266500000000001</v>
      </c>
      <c r="R17" s="14">
        <f t="shared" si="4"/>
        <v>29.766500000000001</v>
      </c>
      <c r="S17" s="13" t="s">
        <v>2365</v>
      </c>
      <c r="T17" s="13" t="s">
        <v>24</v>
      </c>
      <c r="U17" s="13">
        <v>40</v>
      </c>
      <c r="V17" s="13">
        <v>5.35</v>
      </c>
      <c r="W17" s="14">
        <v>38</v>
      </c>
      <c r="X17" s="194">
        <v>38.5</v>
      </c>
      <c r="Y17" s="14">
        <v>39</v>
      </c>
    </row>
    <row r="18" spans="1:25" ht="38.25" x14ac:dyDescent="0.2">
      <c r="A18" s="12" t="s">
        <v>2342</v>
      </c>
      <c r="B18" s="123" t="s">
        <v>2366</v>
      </c>
      <c r="C18" s="22" t="s">
        <v>2445</v>
      </c>
      <c r="D18" s="12" t="s">
        <v>2367</v>
      </c>
      <c r="E18" s="13" t="s">
        <v>24</v>
      </c>
      <c r="F18" s="24">
        <v>13.5</v>
      </c>
      <c r="G18" s="24">
        <v>15.5</v>
      </c>
      <c r="H18" s="13">
        <v>40</v>
      </c>
      <c r="I18" s="24">
        <v>5.4</v>
      </c>
      <c r="J18" s="13">
        <v>110244</v>
      </c>
      <c r="K18" s="13" t="s">
        <v>2345</v>
      </c>
      <c r="L18" s="24">
        <v>4</v>
      </c>
      <c r="M18" s="16">
        <v>1.8467</v>
      </c>
      <c r="N18" s="14">
        <f t="shared" si="1"/>
        <v>7.3868</v>
      </c>
      <c r="P18" s="14">
        <f t="shared" si="2"/>
        <v>31.113199999999999</v>
      </c>
      <c r="Q18" s="122">
        <f t="shared" si="3"/>
        <v>31.613199999999999</v>
      </c>
      <c r="R18" s="14">
        <f t="shared" si="4"/>
        <v>32.113199999999999</v>
      </c>
      <c r="S18" s="13" t="s">
        <v>2367</v>
      </c>
      <c r="T18" s="13" t="s">
        <v>24</v>
      </c>
      <c r="U18" s="13">
        <v>40</v>
      </c>
      <c r="V18" s="24">
        <v>5.4</v>
      </c>
      <c r="W18" s="14">
        <v>38.5</v>
      </c>
      <c r="X18" s="194">
        <v>39</v>
      </c>
      <c r="Y18" s="14">
        <v>39.5</v>
      </c>
    </row>
    <row r="19" spans="1:25" ht="38.25" x14ac:dyDescent="0.2">
      <c r="A19" s="12" t="s">
        <v>2342</v>
      </c>
      <c r="B19" s="123" t="s">
        <v>2368</v>
      </c>
      <c r="C19" s="22" t="s">
        <v>2445</v>
      </c>
      <c r="D19" s="12" t="s">
        <v>2369</v>
      </c>
      <c r="E19" s="13" t="s">
        <v>24</v>
      </c>
      <c r="F19" s="13">
        <v>13.45</v>
      </c>
      <c r="G19" s="13">
        <v>15.45</v>
      </c>
      <c r="H19" s="13">
        <v>40</v>
      </c>
      <c r="I19" s="13">
        <v>5.38</v>
      </c>
      <c r="J19" s="13">
        <v>110244</v>
      </c>
      <c r="K19" s="13" t="s">
        <v>2345</v>
      </c>
      <c r="L19" s="13">
        <v>3.87</v>
      </c>
      <c r="M19" s="16">
        <v>1.8467</v>
      </c>
      <c r="N19" s="14">
        <f t="shared" si="1"/>
        <v>7.1467290000000006</v>
      </c>
      <c r="P19" s="14">
        <f t="shared" si="2"/>
        <v>31.853270999999999</v>
      </c>
      <c r="Q19" s="122">
        <f t="shared" si="3"/>
        <v>32.353270999999999</v>
      </c>
      <c r="R19" s="14">
        <f t="shared" si="4"/>
        <v>32.853270999999999</v>
      </c>
      <c r="S19" s="13" t="s">
        <v>2369</v>
      </c>
      <c r="T19" s="13" t="s">
        <v>24</v>
      </c>
      <c r="U19" s="13">
        <v>40</v>
      </c>
      <c r="V19" s="13">
        <v>5.38</v>
      </c>
      <c r="W19" s="14">
        <v>39</v>
      </c>
      <c r="X19" s="194">
        <v>39.5</v>
      </c>
      <c r="Y19" s="14">
        <v>40</v>
      </c>
    </row>
    <row r="20" spans="1:25" ht="38.25" x14ac:dyDescent="0.2">
      <c r="A20" s="12" t="s">
        <v>2342</v>
      </c>
      <c r="B20" s="123" t="s">
        <v>2370</v>
      </c>
      <c r="C20" s="22" t="s">
        <v>2445</v>
      </c>
      <c r="D20" s="12" t="s">
        <v>2371</v>
      </c>
      <c r="E20" s="13" t="s">
        <v>24</v>
      </c>
      <c r="F20" s="13">
        <v>12.38</v>
      </c>
      <c r="G20" s="13">
        <v>14.38</v>
      </c>
      <c r="H20" s="13">
        <v>40</v>
      </c>
      <c r="I20" s="13">
        <v>4.95</v>
      </c>
      <c r="J20" s="13">
        <v>110244</v>
      </c>
      <c r="K20" s="13" t="s">
        <v>2345</v>
      </c>
      <c r="L20" s="24">
        <v>5</v>
      </c>
      <c r="M20" s="16">
        <v>1.8467</v>
      </c>
      <c r="N20" s="14">
        <f t="shared" si="1"/>
        <v>9.2334999999999994</v>
      </c>
      <c r="P20" s="14">
        <f t="shared" si="2"/>
        <v>30.766500000000001</v>
      </c>
      <c r="Q20" s="122">
        <f t="shared" si="3"/>
        <v>31.266500000000001</v>
      </c>
      <c r="R20" s="14">
        <f t="shared" si="4"/>
        <v>31.766500000000001</v>
      </c>
      <c r="S20" s="13" t="s">
        <v>2371</v>
      </c>
      <c r="T20" s="13" t="s">
        <v>24</v>
      </c>
      <c r="U20" s="13">
        <v>40</v>
      </c>
      <c r="V20" s="13">
        <v>4.95</v>
      </c>
      <c r="W20" s="14">
        <v>40</v>
      </c>
      <c r="X20" s="194">
        <v>40.5</v>
      </c>
      <c r="Y20" s="14">
        <v>41</v>
      </c>
    </row>
    <row r="21" spans="1:25" ht="25.5" x14ac:dyDescent="0.2">
      <c r="A21" s="12" t="s">
        <v>2342</v>
      </c>
      <c r="B21" s="123" t="s">
        <v>2372</v>
      </c>
      <c r="C21" s="22" t="s">
        <v>2445</v>
      </c>
      <c r="D21" s="12" t="s">
        <v>2373</v>
      </c>
      <c r="E21" s="13" t="s">
        <v>24</v>
      </c>
      <c r="F21" s="13">
        <v>13.75</v>
      </c>
      <c r="G21" s="13">
        <v>15.75</v>
      </c>
      <c r="H21" s="13">
        <v>40</v>
      </c>
      <c r="I21" s="24">
        <v>5.5</v>
      </c>
      <c r="J21" s="13">
        <v>110244</v>
      </c>
      <c r="K21" s="13" t="s">
        <v>2345</v>
      </c>
      <c r="L21" s="24">
        <v>5</v>
      </c>
      <c r="M21" s="16">
        <v>1.8467</v>
      </c>
      <c r="N21" s="14">
        <f t="shared" si="1"/>
        <v>9.2334999999999994</v>
      </c>
      <c r="P21" s="14">
        <f t="shared" si="2"/>
        <v>28.766500000000001</v>
      </c>
      <c r="Q21" s="122">
        <f t="shared" si="3"/>
        <v>29.266500000000001</v>
      </c>
      <c r="R21" s="14">
        <f t="shared" si="4"/>
        <v>29.766500000000001</v>
      </c>
      <c r="S21" s="13" t="s">
        <v>2373</v>
      </c>
      <c r="T21" s="13" t="s">
        <v>24</v>
      </c>
      <c r="U21" s="13">
        <v>40</v>
      </c>
      <c r="V21" s="24">
        <v>5.5</v>
      </c>
      <c r="W21" s="14">
        <v>38</v>
      </c>
      <c r="X21" s="194">
        <v>38.5</v>
      </c>
      <c r="Y21" s="14">
        <v>39</v>
      </c>
    </row>
    <row r="22" spans="1:25" ht="38.25" x14ac:dyDescent="0.2">
      <c r="A22" s="12" t="s">
        <v>2342</v>
      </c>
      <c r="B22" s="123" t="s">
        <v>2374</v>
      </c>
      <c r="C22" s="22" t="s">
        <v>2445</v>
      </c>
      <c r="D22" s="12" t="s">
        <v>2375</v>
      </c>
      <c r="E22" s="13" t="s">
        <v>24</v>
      </c>
      <c r="F22" s="13">
        <v>13.75</v>
      </c>
      <c r="G22" s="13">
        <v>15.75</v>
      </c>
      <c r="H22" s="13">
        <v>40</v>
      </c>
      <c r="I22" s="24">
        <v>5.5</v>
      </c>
      <c r="J22" s="13">
        <v>110244</v>
      </c>
      <c r="K22" s="13" t="s">
        <v>2345</v>
      </c>
      <c r="L22" s="13">
        <v>3.75</v>
      </c>
      <c r="M22" s="16">
        <v>1.8467</v>
      </c>
      <c r="N22" s="14">
        <f t="shared" si="1"/>
        <v>6.9251250000000004</v>
      </c>
      <c r="P22" s="14">
        <f t="shared" si="2"/>
        <v>31.074874999999999</v>
      </c>
      <c r="Q22" s="122">
        <f t="shared" si="3"/>
        <v>31.574874999999999</v>
      </c>
      <c r="R22" s="14">
        <f t="shared" si="4"/>
        <v>32.074874999999999</v>
      </c>
      <c r="S22" s="13" t="s">
        <v>2375</v>
      </c>
      <c r="T22" s="13" t="s">
        <v>24</v>
      </c>
      <c r="U22" s="13">
        <v>40</v>
      </c>
      <c r="V22" s="24">
        <v>5.5</v>
      </c>
      <c r="W22" s="14">
        <v>38</v>
      </c>
      <c r="X22" s="194">
        <v>38.5</v>
      </c>
      <c r="Y22" s="14">
        <v>39</v>
      </c>
    </row>
    <row r="23" spans="1:25" ht="25.5" x14ac:dyDescent="0.2">
      <c r="A23" s="12" t="s">
        <v>2342</v>
      </c>
      <c r="B23" s="123" t="s">
        <v>2376</v>
      </c>
      <c r="C23" s="22" t="s">
        <v>2445</v>
      </c>
      <c r="D23" s="22" t="s">
        <v>2377</v>
      </c>
      <c r="E23" s="13" t="s">
        <v>24</v>
      </c>
      <c r="F23" s="13">
        <v>12.35</v>
      </c>
      <c r="G23" s="13">
        <f>F23+2</f>
        <v>14.35</v>
      </c>
      <c r="H23" s="13">
        <v>80</v>
      </c>
      <c r="I23" s="13">
        <v>2.4700000000000002</v>
      </c>
      <c r="J23" s="13">
        <v>110244</v>
      </c>
      <c r="K23" s="13" t="s">
        <v>2345</v>
      </c>
      <c r="L23" s="15">
        <v>2.5</v>
      </c>
      <c r="M23" s="16">
        <v>1.8467</v>
      </c>
      <c r="N23" s="14">
        <f t="shared" si="1"/>
        <v>4.6167499999999997</v>
      </c>
      <c r="P23" s="14">
        <f t="shared" si="2"/>
        <v>28.88325</v>
      </c>
      <c r="Q23" s="122">
        <f t="shared" si="3"/>
        <v>29.38325</v>
      </c>
      <c r="R23" s="14">
        <f t="shared" si="4"/>
        <v>29.88325</v>
      </c>
      <c r="S23" s="13" t="s">
        <v>2377</v>
      </c>
      <c r="T23" s="13" t="s">
        <v>24</v>
      </c>
      <c r="U23" s="13">
        <v>80</v>
      </c>
      <c r="V23" s="13">
        <v>2.4700000000000002</v>
      </c>
      <c r="W23" s="14">
        <v>33.5</v>
      </c>
      <c r="X23" s="194">
        <v>34</v>
      </c>
      <c r="Y23" s="14">
        <v>34.5</v>
      </c>
    </row>
    <row r="24" spans="1:25" ht="38.25" x14ac:dyDescent="0.2">
      <c r="A24" s="12" t="s">
        <v>2342</v>
      </c>
      <c r="B24" s="123" t="s">
        <v>2378</v>
      </c>
      <c r="C24" s="22" t="s">
        <v>2445</v>
      </c>
      <c r="D24" s="22" t="s">
        <v>2379</v>
      </c>
      <c r="E24" s="13" t="s">
        <v>24</v>
      </c>
      <c r="F24" s="13">
        <v>12.35</v>
      </c>
      <c r="G24" s="13">
        <f>F24+2</f>
        <v>14.35</v>
      </c>
      <c r="H24" s="13">
        <v>80</v>
      </c>
      <c r="I24" s="13">
        <v>2.4700000000000002</v>
      </c>
      <c r="J24" s="13">
        <v>110244</v>
      </c>
      <c r="K24" s="13" t="s">
        <v>2345</v>
      </c>
      <c r="L24" s="15">
        <v>2.5</v>
      </c>
      <c r="M24" s="16">
        <v>1.8467</v>
      </c>
      <c r="N24" s="14">
        <f t="shared" si="1"/>
        <v>4.6167499999999997</v>
      </c>
      <c r="P24" s="14">
        <f t="shared" si="2"/>
        <v>28.88325</v>
      </c>
      <c r="Q24" s="122">
        <f t="shared" si="3"/>
        <v>29.38325</v>
      </c>
      <c r="R24" s="14">
        <f t="shared" si="4"/>
        <v>29.88325</v>
      </c>
      <c r="S24" s="13" t="s">
        <v>2379</v>
      </c>
      <c r="T24" s="13" t="s">
        <v>24</v>
      </c>
      <c r="U24" s="13">
        <v>80</v>
      </c>
      <c r="V24" s="13">
        <v>2.4700000000000002</v>
      </c>
      <c r="W24" s="14">
        <v>33.5</v>
      </c>
      <c r="X24" s="194">
        <v>34</v>
      </c>
      <c r="Y24" s="14">
        <v>34.5</v>
      </c>
    </row>
    <row r="25" spans="1:25" ht="38.25" x14ac:dyDescent="0.2">
      <c r="A25" s="12" t="s">
        <v>2342</v>
      </c>
      <c r="B25" s="123" t="s">
        <v>2380</v>
      </c>
      <c r="C25" s="22" t="s">
        <v>2445</v>
      </c>
      <c r="D25" s="22" t="s">
        <v>2381</v>
      </c>
      <c r="E25" s="13" t="s">
        <v>24</v>
      </c>
      <c r="F25" s="13">
        <v>20.52</v>
      </c>
      <c r="G25" s="13">
        <f>F25+2</f>
        <v>22.52</v>
      </c>
      <c r="H25" s="13">
        <v>96</v>
      </c>
      <c r="I25" s="13">
        <v>3.42</v>
      </c>
      <c r="J25" s="13">
        <v>110244</v>
      </c>
      <c r="K25" s="13" t="s">
        <v>2345</v>
      </c>
      <c r="L25" s="15">
        <v>3</v>
      </c>
      <c r="M25" s="16">
        <v>1.8467</v>
      </c>
      <c r="N25" s="14">
        <f t="shared" si="1"/>
        <v>5.5400999999999998</v>
      </c>
      <c r="P25" s="14">
        <f t="shared" si="2"/>
        <v>42.009899999999995</v>
      </c>
      <c r="Q25" s="122">
        <f t="shared" si="3"/>
        <v>42.509899999999995</v>
      </c>
      <c r="R25" s="14">
        <f t="shared" si="4"/>
        <v>43.009899999999995</v>
      </c>
      <c r="S25" s="13" t="s">
        <v>2381</v>
      </c>
      <c r="T25" s="13" t="s">
        <v>24</v>
      </c>
      <c r="U25" s="13">
        <v>96</v>
      </c>
      <c r="V25" s="13">
        <v>3.42</v>
      </c>
      <c r="W25" s="14">
        <v>47.55</v>
      </c>
      <c r="X25" s="194">
        <v>48.05</v>
      </c>
      <c r="Y25" s="14">
        <v>48.55</v>
      </c>
    </row>
    <row r="26" spans="1:25" ht="38.25" x14ac:dyDescent="0.2">
      <c r="A26" s="12" t="s">
        <v>2342</v>
      </c>
      <c r="B26" s="123" t="s">
        <v>2382</v>
      </c>
      <c r="C26" s="22" t="s">
        <v>2445</v>
      </c>
      <c r="D26" s="12" t="s">
        <v>2383</v>
      </c>
      <c r="E26" s="13" t="s">
        <v>24</v>
      </c>
      <c r="F26" s="13">
        <v>20.059999999999999</v>
      </c>
      <c r="G26" s="13">
        <v>22.06</v>
      </c>
      <c r="H26" s="13">
        <v>60</v>
      </c>
      <c r="I26" s="13">
        <v>5.35</v>
      </c>
      <c r="J26" s="13">
        <v>110244</v>
      </c>
      <c r="K26" s="13" t="s">
        <v>2345</v>
      </c>
      <c r="L26" s="24">
        <v>7.5</v>
      </c>
      <c r="M26" s="16">
        <v>1.8467</v>
      </c>
      <c r="N26" s="14">
        <f t="shared" si="1"/>
        <v>13.850250000000001</v>
      </c>
      <c r="P26" s="14">
        <f t="shared" si="2"/>
        <v>38.249749999999999</v>
      </c>
      <c r="Q26" s="122">
        <f t="shared" si="3"/>
        <v>38.749749999999999</v>
      </c>
      <c r="R26" s="14">
        <f t="shared" si="4"/>
        <v>39.249749999999999</v>
      </c>
      <c r="S26" s="13" t="s">
        <v>2383</v>
      </c>
      <c r="T26" s="13" t="s">
        <v>24</v>
      </c>
      <c r="U26" s="13">
        <v>60</v>
      </c>
      <c r="V26" s="13">
        <v>5.35</v>
      </c>
      <c r="W26" s="14">
        <v>52.1</v>
      </c>
      <c r="X26" s="194">
        <v>52.6</v>
      </c>
      <c r="Y26" s="14">
        <v>53.1</v>
      </c>
    </row>
    <row r="27" spans="1:25" ht="38.25" x14ac:dyDescent="0.2">
      <c r="A27" s="12" t="s">
        <v>2342</v>
      </c>
      <c r="B27" s="123" t="s">
        <v>2384</v>
      </c>
      <c r="C27" s="22" t="s">
        <v>2445</v>
      </c>
      <c r="D27" s="12" t="s">
        <v>2385</v>
      </c>
      <c r="E27" s="13" t="s">
        <v>24</v>
      </c>
      <c r="F27" s="13">
        <v>20.25</v>
      </c>
      <c r="G27" s="13">
        <v>22.25</v>
      </c>
      <c r="H27" s="13">
        <v>60</v>
      </c>
      <c r="I27" s="24">
        <v>5.4</v>
      </c>
      <c r="J27" s="13">
        <v>110244</v>
      </c>
      <c r="K27" s="13" t="s">
        <v>2345</v>
      </c>
      <c r="L27" s="24">
        <v>6</v>
      </c>
      <c r="M27" s="16">
        <v>1.8467</v>
      </c>
      <c r="N27" s="14">
        <f t="shared" si="1"/>
        <v>11.0802</v>
      </c>
      <c r="P27" s="14">
        <f t="shared" si="2"/>
        <v>41.019800000000004</v>
      </c>
      <c r="Q27" s="122">
        <f t="shared" si="3"/>
        <v>41.519800000000004</v>
      </c>
      <c r="R27" s="14">
        <f t="shared" si="4"/>
        <v>42.019800000000004</v>
      </c>
      <c r="S27" s="13" t="s">
        <v>2385</v>
      </c>
      <c r="T27" s="13" t="s">
        <v>24</v>
      </c>
      <c r="U27" s="13">
        <v>60</v>
      </c>
      <c r="V27" s="24">
        <v>5.4</v>
      </c>
      <c r="W27" s="14">
        <v>52.1</v>
      </c>
      <c r="X27" s="194">
        <v>52.6</v>
      </c>
      <c r="Y27" s="14">
        <v>53.1</v>
      </c>
    </row>
    <row r="28" spans="1:25" ht="38.25" x14ac:dyDescent="0.2">
      <c r="A28" s="12" t="s">
        <v>2342</v>
      </c>
      <c r="B28" s="123" t="s">
        <v>2386</v>
      </c>
      <c r="C28" s="22" t="s">
        <v>2445</v>
      </c>
      <c r="D28" s="12" t="s">
        <v>2387</v>
      </c>
      <c r="E28" s="13" t="s">
        <v>24</v>
      </c>
      <c r="F28" s="13">
        <v>20.25</v>
      </c>
      <c r="G28" s="13">
        <v>22.25</v>
      </c>
      <c r="H28" s="13">
        <v>60</v>
      </c>
      <c r="I28" s="24">
        <v>5.4</v>
      </c>
      <c r="J28" s="13">
        <v>110244</v>
      </c>
      <c r="K28" s="13" t="s">
        <v>2345</v>
      </c>
      <c r="L28" s="13">
        <v>5.81</v>
      </c>
      <c r="M28" s="16">
        <v>1.8467</v>
      </c>
      <c r="N28" s="14">
        <f t="shared" si="1"/>
        <v>10.729327</v>
      </c>
      <c r="P28" s="14">
        <f t="shared" si="2"/>
        <v>42.350673</v>
      </c>
      <c r="Q28" s="122">
        <f t="shared" si="3"/>
        <v>42.850673</v>
      </c>
      <c r="R28" s="14">
        <f t="shared" si="4"/>
        <v>43.350673</v>
      </c>
      <c r="S28" s="13" t="s">
        <v>2387</v>
      </c>
      <c r="T28" s="13" t="s">
        <v>24</v>
      </c>
      <c r="U28" s="13">
        <v>60</v>
      </c>
      <c r="V28" s="24">
        <v>5.4</v>
      </c>
      <c r="W28" s="14">
        <v>53.08</v>
      </c>
      <c r="X28" s="194">
        <v>53.58</v>
      </c>
      <c r="Y28" s="14">
        <v>54.08</v>
      </c>
    </row>
    <row r="29" spans="1:25" ht="38.25" x14ac:dyDescent="0.2">
      <c r="A29" s="12" t="s">
        <v>2342</v>
      </c>
      <c r="B29" s="123" t="s">
        <v>2388</v>
      </c>
      <c r="C29" s="22" t="s">
        <v>2445</v>
      </c>
      <c r="D29" s="12" t="s">
        <v>2389</v>
      </c>
      <c r="E29" s="13" t="s">
        <v>24</v>
      </c>
      <c r="F29" s="13">
        <v>16.88</v>
      </c>
      <c r="G29" s="13">
        <v>18.88</v>
      </c>
      <c r="H29" s="13">
        <v>60</v>
      </c>
      <c r="I29" s="24">
        <v>4.5</v>
      </c>
      <c r="J29" s="13">
        <v>110244</v>
      </c>
      <c r="K29" s="13" t="s">
        <v>2345</v>
      </c>
      <c r="L29" s="24">
        <v>7.5</v>
      </c>
      <c r="M29" s="16">
        <v>1.8467</v>
      </c>
      <c r="N29" s="14">
        <f t="shared" si="1"/>
        <v>13.850250000000001</v>
      </c>
      <c r="P29" s="14">
        <f t="shared" si="2"/>
        <v>38.249749999999999</v>
      </c>
      <c r="Q29" s="122">
        <f t="shared" si="3"/>
        <v>38.749749999999999</v>
      </c>
      <c r="R29" s="14">
        <f t="shared" si="4"/>
        <v>39.249749999999999</v>
      </c>
      <c r="S29" s="13" t="s">
        <v>2389</v>
      </c>
      <c r="T29" s="13" t="s">
        <v>24</v>
      </c>
      <c r="U29" s="13">
        <v>60</v>
      </c>
      <c r="V29" s="24">
        <v>4.5</v>
      </c>
      <c r="W29" s="14">
        <v>52.1</v>
      </c>
      <c r="X29" s="194">
        <v>52.6</v>
      </c>
      <c r="Y29" s="14">
        <v>53.1</v>
      </c>
    </row>
    <row r="30" spans="1:25" ht="38.25" x14ac:dyDescent="0.2">
      <c r="A30" s="12" t="s">
        <v>2342</v>
      </c>
      <c r="B30" s="123" t="s">
        <v>2390</v>
      </c>
      <c r="C30" s="22" t="s">
        <v>2445</v>
      </c>
      <c r="D30" s="12" t="s">
        <v>2391</v>
      </c>
      <c r="E30" s="13" t="s">
        <v>24</v>
      </c>
      <c r="F30" s="13">
        <v>20.63</v>
      </c>
      <c r="G30" s="13">
        <v>22.63</v>
      </c>
      <c r="H30" s="13">
        <v>60</v>
      </c>
      <c r="I30" s="24">
        <v>5.5</v>
      </c>
      <c r="J30" s="13">
        <v>110244</v>
      </c>
      <c r="K30" s="13" t="s">
        <v>2345</v>
      </c>
      <c r="L30" s="24">
        <v>7.5</v>
      </c>
      <c r="M30" s="16">
        <v>1.8467</v>
      </c>
      <c r="N30" s="14">
        <f t="shared" si="1"/>
        <v>13.850250000000001</v>
      </c>
      <c r="P30" s="14">
        <f t="shared" si="2"/>
        <v>38.249749999999999</v>
      </c>
      <c r="Q30" s="122">
        <f t="shared" si="3"/>
        <v>38.749749999999999</v>
      </c>
      <c r="R30" s="14">
        <f t="shared" si="4"/>
        <v>39.249749999999999</v>
      </c>
      <c r="S30" s="13" t="s">
        <v>2391</v>
      </c>
      <c r="T30" s="13" t="s">
        <v>24</v>
      </c>
      <c r="U30" s="13">
        <v>60</v>
      </c>
      <c r="V30" s="24">
        <v>5.5</v>
      </c>
      <c r="W30" s="14">
        <v>52.1</v>
      </c>
      <c r="X30" s="194">
        <v>52.6</v>
      </c>
      <c r="Y30" s="14">
        <v>53.1</v>
      </c>
    </row>
    <row r="31" spans="1:25" ht="38.25" x14ac:dyDescent="0.2">
      <c r="A31" s="12" t="s">
        <v>2342</v>
      </c>
      <c r="B31" s="123" t="s">
        <v>2392</v>
      </c>
      <c r="C31" s="22" t="s">
        <v>2445</v>
      </c>
      <c r="D31" s="12" t="s">
        <v>2393</v>
      </c>
      <c r="E31" s="13" t="s">
        <v>24</v>
      </c>
      <c r="F31" s="13">
        <v>20.63</v>
      </c>
      <c r="G31" s="13">
        <v>22.63</v>
      </c>
      <c r="H31" s="13">
        <v>60</v>
      </c>
      <c r="I31" s="24">
        <v>5.5</v>
      </c>
      <c r="J31" s="13">
        <v>110244</v>
      </c>
      <c r="K31" s="13" t="s">
        <v>2345</v>
      </c>
      <c r="L31" s="13">
        <v>5.62</v>
      </c>
      <c r="M31" s="16">
        <v>1.8467</v>
      </c>
      <c r="N31" s="14">
        <f t="shared" si="1"/>
        <v>10.378454</v>
      </c>
      <c r="P31" s="14">
        <f t="shared" si="2"/>
        <v>41.721546000000004</v>
      </c>
      <c r="Q31" s="122">
        <f t="shared" si="3"/>
        <v>42.221546000000004</v>
      </c>
      <c r="R31" s="14">
        <f t="shared" si="4"/>
        <v>42.721546000000004</v>
      </c>
      <c r="S31" s="13" t="s">
        <v>2393</v>
      </c>
      <c r="T31" s="13" t="s">
        <v>24</v>
      </c>
      <c r="U31" s="13">
        <v>60</v>
      </c>
      <c r="V31" s="24">
        <v>5.5</v>
      </c>
      <c r="W31" s="14">
        <v>52.1</v>
      </c>
      <c r="X31" s="194">
        <v>52.6</v>
      </c>
      <c r="Y31" s="14">
        <v>53.1</v>
      </c>
    </row>
    <row r="32" spans="1:25" ht="38.25" x14ac:dyDescent="0.2">
      <c r="A32" s="12" t="s">
        <v>2342</v>
      </c>
      <c r="B32" s="123" t="s">
        <v>2394</v>
      </c>
      <c r="C32" s="22" t="s">
        <v>2445</v>
      </c>
      <c r="D32" s="12" t="s">
        <v>2395</v>
      </c>
      <c r="E32" s="13" t="s">
        <v>24</v>
      </c>
      <c r="F32" s="13">
        <v>20.74</v>
      </c>
      <c r="G32" s="13">
        <v>22.74</v>
      </c>
      <c r="H32" s="13">
        <v>60</v>
      </c>
      <c r="I32" s="13">
        <v>5.53</v>
      </c>
      <c r="J32" s="13">
        <v>110244</v>
      </c>
      <c r="K32" s="13" t="s">
        <v>2345</v>
      </c>
      <c r="L32" s="13">
        <v>5.63</v>
      </c>
      <c r="M32" s="16">
        <v>1.8467</v>
      </c>
      <c r="N32" s="14">
        <f t="shared" si="1"/>
        <v>10.396920999999999</v>
      </c>
      <c r="P32" s="14">
        <f t="shared" si="2"/>
        <v>41.703079000000002</v>
      </c>
      <c r="Q32" s="122">
        <f t="shared" si="3"/>
        <v>42.203079000000002</v>
      </c>
      <c r="R32" s="14">
        <f t="shared" si="4"/>
        <v>42.703079000000002</v>
      </c>
      <c r="S32" s="13" t="s">
        <v>2395</v>
      </c>
      <c r="T32" s="13" t="s">
        <v>24</v>
      </c>
      <c r="U32" s="13">
        <v>60</v>
      </c>
      <c r="V32" s="13">
        <v>5.53</v>
      </c>
      <c r="W32" s="14">
        <v>52.1</v>
      </c>
      <c r="X32" s="194">
        <v>52.6</v>
      </c>
      <c r="Y32" s="14">
        <v>53.1</v>
      </c>
    </row>
    <row r="33" spans="1:25" ht="38.25" x14ac:dyDescent="0.2">
      <c r="A33" s="12" t="s">
        <v>2342</v>
      </c>
      <c r="B33" s="123" t="s">
        <v>2396</v>
      </c>
      <c r="C33" s="22" t="s">
        <v>2445</v>
      </c>
      <c r="D33" s="12" t="s">
        <v>2397</v>
      </c>
      <c r="E33" s="13" t="s">
        <v>24</v>
      </c>
      <c r="F33" s="13">
        <v>20.25</v>
      </c>
      <c r="G33" s="13">
        <v>22.25</v>
      </c>
      <c r="H33" s="13">
        <v>60</v>
      </c>
      <c r="I33" s="24">
        <v>5.4</v>
      </c>
      <c r="J33" s="13">
        <v>110244</v>
      </c>
      <c r="K33" s="13" t="s">
        <v>2345</v>
      </c>
      <c r="L33" s="24">
        <v>7.5</v>
      </c>
      <c r="M33" s="16">
        <v>1.8467</v>
      </c>
      <c r="N33" s="14">
        <f t="shared" si="1"/>
        <v>13.850250000000001</v>
      </c>
      <c r="P33" s="14">
        <f t="shared" si="2"/>
        <v>38.249749999999999</v>
      </c>
      <c r="Q33" s="122">
        <f t="shared" si="3"/>
        <v>38.749749999999999</v>
      </c>
      <c r="R33" s="14">
        <f t="shared" si="4"/>
        <v>39.249749999999999</v>
      </c>
      <c r="S33" s="13" t="s">
        <v>2397</v>
      </c>
      <c r="T33" s="13" t="s">
        <v>24</v>
      </c>
      <c r="U33" s="13">
        <v>60</v>
      </c>
      <c r="V33" s="24">
        <v>5.4</v>
      </c>
      <c r="W33" s="14">
        <v>52.1</v>
      </c>
      <c r="X33" s="194">
        <v>52.6</v>
      </c>
      <c r="Y33" s="14">
        <v>53.1</v>
      </c>
    </row>
    <row r="34" spans="1:25" ht="38.25" x14ac:dyDescent="0.2">
      <c r="A34" s="12" t="s">
        <v>2342</v>
      </c>
      <c r="B34" s="123" t="s">
        <v>2398</v>
      </c>
      <c r="C34" s="22" t="s">
        <v>2445</v>
      </c>
      <c r="D34" s="12" t="s">
        <v>2399</v>
      </c>
      <c r="E34" s="13" t="s">
        <v>24</v>
      </c>
      <c r="F34" s="13">
        <v>20.62</v>
      </c>
      <c r="G34" s="13">
        <v>22.62</v>
      </c>
      <c r="H34" s="13">
        <v>60</v>
      </c>
      <c r="I34" s="24">
        <v>5.5</v>
      </c>
      <c r="J34" s="13">
        <v>110244</v>
      </c>
      <c r="K34" s="13" t="s">
        <v>2345</v>
      </c>
      <c r="L34" s="13">
        <v>5.43</v>
      </c>
      <c r="M34" s="16">
        <v>1.8467</v>
      </c>
      <c r="N34" s="14">
        <f t="shared" si="1"/>
        <v>10.027581</v>
      </c>
      <c r="P34" s="14">
        <f t="shared" si="2"/>
        <v>42.072419000000004</v>
      </c>
      <c r="Q34" s="122">
        <f t="shared" si="3"/>
        <v>42.572419000000004</v>
      </c>
      <c r="R34" s="14">
        <f t="shared" si="4"/>
        <v>43.072419000000004</v>
      </c>
      <c r="S34" s="13" t="s">
        <v>2399</v>
      </c>
      <c r="T34" s="13" t="s">
        <v>24</v>
      </c>
      <c r="U34" s="13">
        <v>60</v>
      </c>
      <c r="V34" s="24">
        <v>5.5</v>
      </c>
      <c r="W34" s="14">
        <v>52.1</v>
      </c>
      <c r="X34" s="194">
        <v>52.6</v>
      </c>
      <c r="Y34" s="14">
        <v>53.1</v>
      </c>
    </row>
    <row r="35" spans="1:25" ht="38.25" x14ac:dyDescent="0.2">
      <c r="A35" s="12" t="s">
        <v>2342</v>
      </c>
      <c r="B35" s="123" t="s">
        <v>2400</v>
      </c>
      <c r="C35" s="22" t="s">
        <v>2445</v>
      </c>
      <c r="D35" s="12" t="s">
        <v>2401</v>
      </c>
      <c r="E35" s="13" t="s">
        <v>24</v>
      </c>
      <c r="F35" s="13">
        <v>20.36</v>
      </c>
      <c r="G35" s="13">
        <v>22.36</v>
      </c>
      <c r="H35" s="13">
        <v>60</v>
      </c>
      <c r="I35" s="13">
        <v>5.43</v>
      </c>
      <c r="J35" s="13">
        <v>110244</v>
      </c>
      <c r="K35" s="13" t="s">
        <v>2345</v>
      </c>
      <c r="L35" s="24">
        <v>6</v>
      </c>
      <c r="M35" s="16">
        <v>1.8467</v>
      </c>
      <c r="N35" s="14">
        <f t="shared" si="1"/>
        <v>11.0802</v>
      </c>
      <c r="P35" s="14">
        <f t="shared" si="2"/>
        <v>42.019800000000004</v>
      </c>
      <c r="Q35" s="122">
        <f t="shared" si="3"/>
        <v>42.519800000000004</v>
      </c>
      <c r="R35" s="14">
        <f t="shared" si="4"/>
        <v>43.019800000000004</v>
      </c>
      <c r="S35" s="13" t="s">
        <v>2401</v>
      </c>
      <c r="T35" s="13" t="s">
        <v>24</v>
      </c>
      <c r="U35" s="13">
        <v>60</v>
      </c>
      <c r="V35" s="13">
        <v>5.43</v>
      </c>
      <c r="W35" s="14">
        <v>53.1</v>
      </c>
      <c r="X35" s="194">
        <v>53.6</v>
      </c>
      <c r="Y35" s="14">
        <v>54.1</v>
      </c>
    </row>
    <row r="36" spans="1:25" ht="38.25" x14ac:dyDescent="0.2">
      <c r="A36" s="12" t="s">
        <v>2342</v>
      </c>
      <c r="B36" s="123" t="s">
        <v>2402</v>
      </c>
      <c r="C36" s="22" t="s">
        <v>2445</v>
      </c>
      <c r="D36" s="123" t="s">
        <v>2403</v>
      </c>
      <c r="E36" s="13" t="s">
        <v>24</v>
      </c>
      <c r="F36" s="13">
        <v>21.65</v>
      </c>
      <c r="G36" s="13">
        <v>23.65</v>
      </c>
      <c r="H36" s="13">
        <v>70</v>
      </c>
      <c r="I36" s="13">
        <v>4.95</v>
      </c>
      <c r="J36" s="13">
        <v>110244</v>
      </c>
      <c r="K36" s="13" t="s">
        <v>2345</v>
      </c>
      <c r="L36" s="13">
        <v>8.75</v>
      </c>
      <c r="M36" s="16">
        <v>1.8467</v>
      </c>
      <c r="N36" s="14">
        <f t="shared" si="1"/>
        <v>16.158625000000001</v>
      </c>
      <c r="P36" s="14">
        <f t="shared" si="2"/>
        <v>41.841374999999999</v>
      </c>
      <c r="Q36" s="122">
        <f t="shared" si="3"/>
        <v>42.341374999999999</v>
      </c>
      <c r="R36" s="14">
        <f t="shared" si="4"/>
        <v>42.841374999999999</v>
      </c>
      <c r="S36" s="124" t="s">
        <v>2403</v>
      </c>
      <c r="T36" s="13" t="s">
        <v>24</v>
      </c>
      <c r="U36" s="13">
        <v>70</v>
      </c>
      <c r="V36" s="13">
        <v>4.95</v>
      </c>
      <c r="W36" s="14">
        <v>58</v>
      </c>
      <c r="X36" s="194">
        <v>58.5</v>
      </c>
      <c r="Y36" s="14">
        <v>59</v>
      </c>
    </row>
    <row r="37" spans="1:25" ht="25.5" x14ac:dyDescent="0.2">
      <c r="A37" s="12" t="s">
        <v>2342</v>
      </c>
      <c r="B37" s="123" t="s">
        <v>2404</v>
      </c>
      <c r="C37" s="22" t="s">
        <v>2445</v>
      </c>
      <c r="D37" s="12" t="s">
        <v>2405</v>
      </c>
      <c r="E37" s="13" t="s">
        <v>24</v>
      </c>
      <c r="F37" s="24">
        <v>15</v>
      </c>
      <c r="G37" s="24">
        <v>17</v>
      </c>
      <c r="H37" s="13">
        <v>80</v>
      </c>
      <c r="I37" s="24">
        <v>3</v>
      </c>
      <c r="J37" s="13">
        <v>110244</v>
      </c>
      <c r="K37" s="13" t="s">
        <v>2345</v>
      </c>
      <c r="L37" s="13">
        <v>1.63</v>
      </c>
      <c r="M37" s="16">
        <v>1.8467</v>
      </c>
      <c r="N37" s="14">
        <f t="shared" si="1"/>
        <v>3.0101209999999998</v>
      </c>
      <c r="P37" s="14">
        <f t="shared" si="2"/>
        <v>37.289878999999999</v>
      </c>
      <c r="Q37" s="122">
        <f t="shared" si="3"/>
        <v>37.789878999999999</v>
      </c>
      <c r="R37" s="14">
        <f t="shared" si="4"/>
        <v>38.289878999999999</v>
      </c>
      <c r="S37" s="13" t="s">
        <v>2405</v>
      </c>
      <c r="T37" s="13" t="s">
        <v>24</v>
      </c>
      <c r="U37" s="13">
        <v>80</v>
      </c>
      <c r="V37" s="24">
        <v>3</v>
      </c>
      <c r="W37" s="14">
        <v>40.299999999999997</v>
      </c>
      <c r="X37" s="194">
        <v>40.799999999999997</v>
      </c>
      <c r="Y37" s="14">
        <v>41.3</v>
      </c>
    </row>
    <row r="38" spans="1:25" ht="25.5" x14ac:dyDescent="0.2">
      <c r="A38" s="12" t="s">
        <v>2342</v>
      </c>
      <c r="B38" s="123" t="s">
        <v>2376</v>
      </c>
      <c r="C38" s="22" t="s">
        <v>2445</v>
      </c>
      <c r="D38" s="12" t="s">
        <v>2406</v>
      </c>
      <c r="E38" s="13" t="s">
        <v>24</v>
      </c>
      <c r="F38" s="13">
        <v>12.35</v>
      </c>
      <c r="G38" s="13">
        <f>F38+2</f>
        <v>14.35</v>
      </c>
      <c r="H38" s="13">
        <v>80</v>
      </c>
      <c r="I38" s="13">
        <v>2.4700000000000002</v>
      </c>
      <c r="J38" s="13">
        <v>110244</v>
      </c>
      <c r="K38" s="13" t="s">
        <v>2345</v>
      </c>
      <c r="L38" s="15">
        <v>2.5</v>
      </c>
      <c r="M38" s="16">
        <v>1.8467</v>
      </c>
      <c r="N38" s="14">
        <f t="shared" si="1"/>
        <v>4.6167499999999997</v>
      </c>
      <c r="P38" s="14">
        <f t="shared" si="2"/>
        <v>38.843249999999998</v>
      </c>
      <c r="Q38" s="122">
        <f t="shared" si="3"/>
        <v>39.343249999999998</v>
      </c>
      <c r="R38" s="14">
        <f t="shared" si="4"/>
        <v>39.843249999999998</v>
      </c>
      <c r="S38" s="13" t="s">
        <v>2406</v>
      </c>
      <c r="T38" s="13" t="s">
        <v>24</v>
      </c>
      <c r="U38" s="13">
        <v>80</v>
      </c>
      <c r="V38" s="13">
        <v>2.4700000000000002</v>
      </c>
      <c r="W38" s="14">
        <v>43.46</v>
      </c>
      <c r="X38" s="194">
        <v>43.96</v>
      </c>
      <c r="Y38" s="14">
        <v>44.46</v>
      </c>
    </row>
    <row r="39" spans="1:25" ht="38.25" x14ac:dyDescent="0.2">
      <c r="A39" s="12" t="s">
        <v>2342</v>
      </c>
      <c r="B39" s="123" t="s">
        <v>2407</v>
      </c>
      <c r="C39" s="22" t="s">
        <v>2445</v>
      </c>
      <c r="D39" s="12" t="s">
        <v>2408</v>
      </c>
      <c r="E39" s="13" t="s">
        <v>24</v>
      </c>
      <c r="F39" s="24">
        <v>16.5</v>
      </c>
      <c r="G39" s="24">
        <v>18.5</v>
      </c>
      <c r="H39" s="13">
        <v>80</v>
      </c>
      <c r="I39" s="24">
        <v>3.3</v>
      </c>
      <c r="J39" s="13">
        <v>110244</v>
      </c>
      <c r="K39" s="13" t="s">
        <v>2345</v>
      </c>
      <c r="L39" s="13">
        <v>3.75</v>
      </c>
      <c r="M39" s="16">
        <v>1.8467</v>
      </c>
      <c r="N39" s="14">
        <f t="shared" si="1"/>
        <v>6.9251250000000004</v>
      </c>
      <c r="P39" s="14">
        <f t="shared" si="2"/>
        <v>33.764874999999996</v>
      </c>
      <c r="Q39" s="122">
        <f t="shared" si="3"/>
        <v>34.264874999999996</v>
      </c>
      <c r="R39" s="14">
        <f t="shared" si="4"/>
        <v>34.764874999999996</v>
      </c>
      <c r="S39" s="13" t="s">
        <v>2408</v>
      </c>
      <c r="T39" s="13" t="s">
        <v>24</v>
      </c>
      <c r="U39" s="13">
        <v>80</v>
      </c>
      <c r="V39" s="24">
        <v>3.3</v>
      </c>
      <c r="W39" s="14">
        <v>40.69</v>
      </c>
      <c r="X39" s="194">
        <v>41.19</v>
      </c>
      <c r="Y39" s="14">
        <v>41.69</v>
      </c>
    </row>
    <row r="40" spans="1:25" ht="38.25" x14ac:dyDescent="0.2">
      <c r="A40" s="12" t="s">
        <v>2342</v>
      </c>
      <c r="B40" s="123" t="s">
        <v>2378</v>
      </c>
      <c r="C40" s="22" t="s">
        <v>2445</v>
      </c>
      <c r="D40" s="12" t="s">
        <v>2409</v>
      </c>
      <c r="E40" s="13" t="s">
        <v>24</v>
      </c>
      <c r="F40" s="13">
        <v>12.35</v>
      </c>
      <c r="G40" s="13">
        <f>F40+2</f>
        <v>14.35</v>
      </c>
      <c r="H40" s="13">
        <v>80</v>
      </c>
      <c r="I40" s="13">
        <v>2.4700000000000002</v>
      </c>
      <c r="J40" s="13">
        <v>110244</v>
      </c>
      <c r="K40" s="13" t="s">
        <v>2345</v>
      </c>
      <c r="L40" s="15">
        <v>2.5</v>
      </c>
      <c r="M40" s="16">
        <v>1.8467</v>
      </c>
      <c r="N40" s="14">
        <f t="shared" si="1"/>
        <v>4.6167499999999997</v>
      </c>
      <c r="P40" s="14">
        <f t="shared" si="2"/>
        <v>38.843249999999998</v>
      </c>
      <c r="Q40" s="122">
        <f t="shared" si="3"/>
        <v>39.343249999999998</v>
      </c>
      <c r="R40" s="14">
        <f t="shared" si="4"/>
        <v>39.843249999999998</v>
      </c>
      <c r="S40" s="13" t="s">
        <v>2409</v>
      </c>
      <c r="T40" s="13" t="s">
        <v>24</v>
      </c>
      <c r="U40" s="13">
        <v>80</v>
      </c>
      <c r="V40" s="13">
        <v>2.4700000000000002</v>
      </c>
      <c r="W40" s="14">
        <v>43.46</v>
      </c>
      <c r="X40" s="194">
        <v>43.96</v>
      </c>
      <c r="Y40" s="14">
        <v>44.46</v>
      </c>
    </row>
    <row r="41" spans="1:25" ht="38.25" x14ac:dyDescent="0.2">
      <c r="A41" s="12" t="s">
        <v>2342</v>
      </c>
      <c r="B41" s="123" t="s">
        <v>2410</v>
      </c>
      <c r="C41" s="22" t="s">
        <v>2445</v>
      </c>
      <c r="D41" s="12" t="s">
        <v>2411</v>
      </c>
      <c r="E41" s="13" t="s">
        <v>24</v>
      </c>
      <c r="F41" s="13">
        <v>16.25</v>
      </c>
      <c r="G41" s="13">
        <v>18.25</v>
      </c>
      <c r="H41" s="13">
        <v>80</v>
      </c>
      <c r="I41" s="13">
        <v>3.25</v>
      </c>
      <c r="J41" s="13">
        <v>110244</v>
      </c>
      <c r="K41" s="13" t="s">
        <v>2345</v>
      </c>
      <c r="L41" s="13">
        <v>3.75</v>
      </c>
      <c r="M41" s="16">
        <v>1.8467</v>
      </c>
      <c r="N41" s="14">
        <f t="shared" si="1"/>
        <v>6.9251250000000004</v>
      </c>
      <c r="P41" s="14">
        <f t="shared" si="2"/>
        <v>33.764874999999996</v>
      </c>
      <c r="Q41" s="122">
        <f t="shared" si="3"/>
        <v>34.264874999999996</v>
      </c>
      <c r="R41" s="14">
        <f t="shared" si="4"/>
        <v>34.764874999999996</v>
      </c>
      <c r="S41" s="13" t="s">
        <v>2411</v>
      </c>
      <c r="T41" s="13" t="s">
        <v>24</v>
      </c>
      <c r="U41" s="13">
        <v>80</v>
      </c>
      <c r="V41" s="13">
        <v>3.25</v>
      </c>
      <c r="W41" s="14">
        <v>40.69</v>
      </c>
      <c r="X41" s="194">
        <v>41.19</v>
      </c>
      <c r="Y41" s="14">
        <v>41.69</v>
      </c>
    </row>
    <row r="42" spans="1:25" ht="38.25" x14ac:dyDescent="0.2">
      <c r="A42" s="12" t="s">
        <v>2342</v>
      </c>
      <c r="B42" s="123" t="s">
        <v>2412</v>
      </c>
      <c r="C42" s="22" t="s">
        <v>2445</v>
      </c>
      <c r="D42" s="12" t="s">
        <v>2413</v>
      </c>
      <c r="E42" s="13" t="s">
        <v>24</v>
      </c>
      <c r="F42" s="24">
        <v>24</v>
      </c>
      <c r="G42" s="24">
        <v>26</v>
      </c>
      <c r="H42" s="13">
        <v>96</v>
      </c>
      <c r="I42" s="24">
        <v>4</v>
      </c>
      <c r="J42" s="13">
        <v>110244</v>
      </c>
      <c r="K42" s="13" t="s">
        <v>2345</v>
      </c>
      <c r="L42" s="24">
        <v>6</v>
      </c>
      <c r="M42" s="16">
        <v>1.8467</v>
      </c>
      <c r="N42" s="14">
        <f t="shared" si="1"/>
        <v>11.0802</v>
      </c>
      <c r="P42" s="14">
        <f t="shared" si="2"/>
        <v>40.019800000000004</v>
      </c>
      <c r="Q42" s="122">
        <f t="shared" si="3"/>
        <v>40.519800000000004</v>
      </c>
      <c r="R42" s="14">
        <f t="shared" si="4"/>
        <v>41.019800000000004</v>
      </c>
      <c r="S42" s="13" t="s">
        <v>2413</v>
      </c>
      <c r="T42" s="13" t="s">
        <v>24</v>
      </c>
      <c r="U42" s="13">
        <v>96</v>
      </c>
      <c r="V42" s="24">
        <v>4</v>
      </c>
      <c r="W42" s="14">
        <v>51.1</v>
      </c>
      <c r="X42" s="194">
        <v>51.6</v>
      </c>
      <c r="Y42" s="14">
        <v>52.1</v>
      </c>
    </row>
    <row r="43" spans="1:25" ht="38.25" x14ac:dyDescent="0.2">
      <c r="A43" s="12" t="s">
        <v>2342</v>
      </c>
      <c r="B43" s="123" t="s">
        <v>2414</v>
      </c>
      <c r="C43" s="22" t="s">
        <v>2445</v>
      </c>
      <c r="D43" s="12" t="s">
        <v>2415</v>
      </c>
      <c r="E43" s="13" t="s">
        <v>24</v>
      </c>
      <c r="F43" s="24">
        <v>24</v>
      </c>
      <c r="G43" s="24">
        <v>26</v>
      </c>
      <c r="H43" s="13">
        <v>96</v>
      </c>
      <c r="I43" s="24">
        <v>4</v>
      </c>
      <c r="J43" s="13">
        <v>110244</v>
      </c>
      <c r="K43" s="13" t="s">
        <v>2345</v>
      </c>
      <c r="L43" s="24">
        <v>4.2</v>
      </c>
      <c r="M43" s="16">
        <v>1.8467</v>
      </c>
      <c r="N43" s="14">
        <f t="shared" si="1"/>
        <v>7.7561400000000003</v>
      </c>
      <c r="P43" s="14">
        <f t="shared" si="2"/>
        <v>43.343859999999999</v>
      </c>
      <c r="Q43" s="122">
        <f t="shared" si="3"/>
        <v>43.843859999999999</v>
      </c>
      <c r="R43" s="14">
        <f t="shared" si="4"/>
        <v>44.343859999999999</v>
      </c>
      <c r="S43" s="13" t="s">
        <v>2415</v>
      </c>
      <c r="T43" s="13" t="s">
        <v>24</v>
      </c>
      <c r="U43" s="13">
        <v>96</v>
      </c>
      <c r="V43" s="24">
        <v>4</v>
      </c>
      <c r="W43" s="14">
        <v>51.1</v>
      </c>
      <c r="X43" s="194">
        <v>51.6</v>
      </c>
      <c r="Y43" s="14">
        <v>52.1</v>
      </c>
    </row>
    <row r="44" spans="1:25" ht="38.25" x14ac:dyDescent="0.2">
      <c r="A44" s="12" t="s">
        <v>2342</v>
      </c>
      <c r="B44" s="123" t="s">
        <v>2416</v>
      </c>
      <c r="C44" s="22" t="s">
        <v>2445</v>
      </c>
      <c r="D44" s="12" t="s">
        <v>2417</v>
      </c>
      <c r="E44" s="13" t="s">
        <v>24</v>
      </c>
      <c r="F44" s="24">
        <v>30</v>
      </c>
      <c r="G44" s="24">
        <v>32</v>
      </c>
      <c r="H44" s="13">
        <v>96</v>
      </c>
      <c r="I44" s="24">
        <v>5</v>
      </c>
      <c r="J44" s="13">
        <v>110244</v>
      </c>
      <c r="K44" s="13" t="s">
        <v>2345</v>
      </c>
      <c r="L44" s="24">
        <v>12</v>
      </c>
      <c r="M44" s="16">
        <v>1.8467</v>
      </c>
      <c r="N44" s="14">
        <f t="shared" si="1"/>
        <v>22.160399999999999</v>
      </c>
      <c r="P44" s="14">
        <f t="shared" si="2"/>
        <v>38.049599999999998</v>
      </c>
      <c r="Q44" s="122">
        <f t="shared" si="3"/>
        <v>38.549599999999998</v>
      </c>
      <c r="R44" s="14">
        <f t="shared" si="4"/>
        <v>39.049599999999998</v>
      </c>
      <c r="S44" s="13" t="s">
        <v>2417</v>
      </c>
      <c r="T44" s="13" t="s">
        <v>24</v>
      </c>
      <c r="U44" s="13">
        <v>96</v>
      </c>
      <c r="V44" s="24">
        <v>5</v>
      </c>
      <c r="W44" s="14">
        <v>60.21</v>
      </c>
      <c r="X44" s="194">
        <v>60.71</v>
      </c>
      <c r="Y44" s="14">
        <v>61.21</v>
      </c>
    </row>
    <row r="45" spans="1:25" ht="38.25" x14ac:dyDescent="0.2">
      <c r="A45" s="12" t="s">
        <v>2342</v>
      </c>
      <c r="B45" s="123" t="s">
        <v>2380</v>
      </c>
      <c r="C45" s="22" t="s">
        <v>2445</v>
      </c>
      <c r="D45" s="12" t="s">
        <v>2418</v>
      </c>
      <c r="E45" s="13" t="s">
        <v>24</v>
      </c>
      <c r="F45" s="13">
        <v>20.52</v>
      </c>
      <c r="G45" s="13">
        <f>F45+2</f>
        <v>22.52</v>
      </c>
      <c r="H45" s="13">
        <v>96</v>
      </c>
      <c r="I45" s="13">
        <v>3.42</v>
      </c>
      <c r="J45" s="13">
        <v>110244</v>
      </c>
      <c r="K45" s="13" t="s">
        <v>2345</v>
      </c>
      <c r="L45" s="15">
        <v>3</v>
      </c>
      <c r="M45" s="16">
        <v>1.8467</v>
      </c>
      <c r="N45" s="14">
        <f t="shared" si="1"/>
        <v>5.5400999999999998</v>
      </c>
      <c r="P45" s="14">
        <f t="shared" si="2"/>
        <v>48.009899999999995</v>
      </c>
      <c r="Q45" s="122">
        <f t="shared" si="3"/>
        <v>48.509899999999995</v>
      </c>
      <c r="R45" s="14">
        <f t="shared" si="4"/>
        <v>49.009899999999995</v>
      </c>
      <c r="S45" s="13" t="s">
        <v>2418</v>
      </c>
      <c r="T45" s="13" t="s">
        <v>24</v>
      </c>
      <c r="U45" s="13">
        <v>96</v>
      </c>
      <c r="V45" s="13">
        <v>3.42</v>
      </c>
      <c r="W45" s="14">
        <v>53.55</v>
      </c>
      <c r="X45" s="194">
        <v>54.05</v>
      </c>
      <c r="Y45" s="14">
        <v>54.55</v>
      </c>
    </row>
    <row r="46" spans="1:25" ht="38.25" x14ac:dyDescent="0.2">
      <c r="A46" s="12" t="s">
        <v>2342</v>
      </c>
      <c r="B46" s="123" t="s">
        <v>2419</v>
      </c>
      <c r="C46" s="22" t="s">
        <v>2445</v>
      </c>
      <c r="D46" s="12" t="s">
        <v>2420</v>
      </c>
      <c r="E46" s="13" t="s">
        <v>24</v>
      </c>
      <c r="F46" s="24">
        <v>24</v>
      </c>
      <c r="G46" s="24">
        <v>26</v>
      </c>
      <c r="H46" s="13">
        <v>96</v>
      </c>
      <c r="I46" s="24">
        <v>4</v>
      </c>
      <c r="J46" s="13">
        <v>110244</v>
      </c>
      <c r="K46" s="13" t="s">
        <v>2345</v>
      </c>
      <c r="L46" s="24">
        <v>4.2</v>
      </c>
      <c r="M46" s="16">
        <v>1.8467</v>
      </c>
      <c r="N46" s="14">
        <f t="shared" si="1"/>
        <v>7.7561400000000003</v>
      </c>
      <c r="P46" s="14">
        <f t="shared" si="2"/>
        <v>44.023859999999999</v>
      </c>
      <c r="Q46" s="122">
        <f t="shared" si="3"/>
        <v>44.523859999999999</v>
      </c>
      <c r="R46" s="14">
        <f t="shared" si="4"/>
        <v>45.023859999999999</v>
      </c>
      <c r="S46" s="13" t="s">
        <v>2420</v>
      </c>
      <c r="T46" s="13" t="s">
        <v>24</v>
      </c>
      <c r="U46" s="13">
        <v>96</v>
      </c>
      <c r="V46" s="24">
        <v>4</v>
      </c>
      <c r="W46" s="14">
        <v>51.78</v>
      </c>
      <c r="X46" s="194">
        <v>52.28</v>
      </c>
      <c r="Y46" s="14">
        <v>52.78</v>
      </c>
    </row>
    <row r="47" spans="1:25" ht="38.25" x14ac:dyDescent="0.2">
      <c r="A47" s="12" t="s">
        <v>2342</v>
      </c>
      <c r="B47" s="123" t="s">
        <v>2421</v>
      </c>
      <c r="C47" s="22" t="s">
        <v>2445</v>
      </c>
      <c r="D47" s="12" t="s">
        <v>2422</v>
      </c>
      <c r="E47" s="13" t="s">
        <v>24</v>
      </c>
      <c r="F47" s="24">
        <v>25.2</v>
      </c>
      <c r="G47" s="24">
        <v>27.2</v>
      </c>
      <c r="H47" s="13">
        <v>96</v>
      </c>
      <c r="I47" s="24">
        <v>4.2</v>
      </c>
      <c r="J47" s="13">
        <v>110244</v>
      </c>
      <c r="K47" s="13" t="s">
        <v>2345</v>
      </c>
      <c r="L47" s="24">
        <v>12</v>
      </c>
      <c r="M47" s="16">
        <v>1.8467</v>
      </c>
      <c r="N47" s="14">
        <f t="shared" si="1"/>
        <v>22.160399999999999</v>
      </c>
      <c r="P47" s="14">
        <f t="shared" si="2"/>
        <v>39.049599999999998</v>
      </c>
      <c r="Q47" s="122">
        <f t="shared" si="3"/>
        <v>29.549600000000002</v>
      </c>
      <c r="R47" s="14">
        <f t="shared" si="4"/>
        <v>40.049599999999998</v>
      </c>
      <c r="S47" s="13" t="s">
        <v>2422</v>
      </c>
      <c r="T47" s="13" t="s">
        <v>24</v>
      </c>
      <c r="U47" s="13">
        <v>96</v>
      </c>
      <c r="V47" s="24">
        <v>4.2</v>
      </c>
      <c r="W47" s="14">
        <v>61.21</v>
      </c>
      <c r="X47" s="194">
        <v>51.71</v>
      </c>
      <c r="Y47" s="14">
        <v>62.21</v>
      </c>
    </row>
    <row r="48" spans="1:25" ht="38.25" x14ac:dyDescent="0.2">
      <c r="A48" s="12" t="s">
        <v>2342</v>
      </c>
      <c r="B48" s="123" t="s">
        <v>2423</v>
      </c>
      <c r="C48" s="22" t="s">
        <v>2445</v>
      </c>
      <c r="D48" s="22" t="s">
        <v>2424</v>
      </c>
      <c r="E48" s="13" t="s">
        <v>24</v>
      </c>
      <c r="F48" s="13">
        <v>20.52</v>
      </c>
      <c r="G48" s="13">
        <f>F48+2</f>
        <v>22.52</v>
      </c>
      <c r="H48" s="13">
        <v>96</v>
      </c>
      <c r="I48" s="13">
        <v>3.42</v>
      </c>
      <c r="J48" s="13">
        <v>110244</v>
      </c>
      <c r="K48" s="13" t="s">
        <v>2345</v>
      </c>
      <c r="L48" s="15">
        <v>3</v>
      </c>
      <c r="M48" s="16">
        <v>1.8467</v>
      </c>
      <c r="N48" s="14">
        <f t="shared" si="1"/>
        <v>5.5400999999999998</v>
      </c>
      <c r="P48" s="14">
        <f t="shared" si="2"/>
        <v>47.009899999999995</v>
      </c>
      <c r="Q48" s="122">
        <f t="shared" si="3"/>
        <v>47.509899999999995</v>
      </c>
      <c r="R48" s="14">
        <f t="shared" si="4"/>
        <v>48.009899999999995</v>
      </c>
      <c r="S48" s="13" t="s">
        <v>2424</v>
      </c>
      <c r="T48" s="13" t="s">
        <v>24</v>
      </c>
      <c r="U48" s="13">
        <v>96</v>
      </c>
      <c r="V48" s="13">
        <v>3.42</v>
      </c>
      <c r="W48" s="14">
        <v>52.55</v>
      </c>
      <c r="X48" s="194">
        <v>53.05</v>
      </c>
      <c r="Y48" s="14">
        <v>53.55</v>
      </c>
    </row>
    <row r="49" spans="1:25" ht="25.5" x14ac:dyDescent="0.2">
      <c r="A49" s="12" t="s">
        <v>2342</v>
      </c>
      <c r="B49" s="123" t="s">
        <v>2425</v>
      </c>
      <c r="C49" s="22" t="s">
        <v>2445</v>
      </c>
      <c r="D49" s="12" t="s">
        <v>2426</v>
      </c>
      <c r="E49" s="13" t="s">
        <v>24</v>
      </c>
      <c r="F49" s="24">
        <v>30</v>
      </c>
      <c r="G49" s="24">
        <v>32</v>
      </c>
      <c r="H49" s="13">
        <v>96</v>
      </c>
      <c r="I49" s="24">
        <v>5</v>
      </c>
      <c r="J49" s="13">
        <v>110244</v>
      </c>
      <c r="K49" s="13" t="s">
        <v>2345</v>
      </c>
      <c r="L49" s="24">
        <v>12</v>
      </c>
      <c r="M49" s="16">
        <v>1.8467</v>
      </c>
      <c r="N49" s="14">
        <f t="shared" si="1"/>
        <v>22.160399999999999</v>
      </c>
      <c r="P49" s="14">
        <f t="shared" si="2"/>
        <v>39.049599999999998</v>
      </c>
      <c r="Q49" s="122">
        <f t="shared" si="3"/>
        <v>39.549599999999998</v>
      </c>
      <c r="R49" s="14">
        <f t="shared" si="4"/>
        <v>40.049599999999998</v>
      </c>
      <c r="S49" s="13" t="s">
        <v>2426</v>
      </c>
      <c r="T49" s="13" t="s">
        <v>24</v>
      </c>
      <c r="U49" s="13">
        <v>96</v>
      </c>
      <c r="V49" s="24">
        <v>5</v>
      </c>
      <c r="W49" s="14">
        <v>61.21</v>
      </c>
      <c r="X49" s="194">
        <v>61.71</v>
      </c>
      <c r="Y49" s="14">
        <v>62.21</v>
      </c>
    </row>
    <row r="50" spans="1:25" ht="25.5" x14ac:dyDescent="0.2">
      <c r="A50" s="12" t="s">
        <v>2342</v>
      </c>
      <c r="B50" s="123" t="s">
        <v>2427</v>
      </c>
      <c r="C50" s="22" t="s">
        <v>2445</v>
      </c>
      <c r="D50" s="12" t="s">
        <v>2428</v>
      </c>
      <c r="E50" s="13" t="s">
        <v>24</v>
      </c>
      <c r="F50" s="24">
        <v>30</v>
      </c>
      <c r="G50" s="24">
        <v>32</v>
      </c>
      <c r="H50" s="13">
        <v>96</v>
      </c>
      <c r="I50" s="24">
        <v>5</v>
      </c>
      <c r="J50" s="13">
        <v>110244</v>
      </c>
      <c r="K50" s="13" t="s">
        <v>2345</v>
      </c>
      <c r="L50" s="24">
        <v>12</v>
      </c>
      <c r="M50" s="16">
        <v>1.8467</v>
      </c>
      <c r="N50" s="14">
        <f t="shared" si="1"/>
        <v>22.160399999999999</v>
      </c>
      <c r="P50" s="14">
        <f t="shared" si="2"/>
        <v>39.049599999999998</v>
      </c>
      <c r="Q50" s="122">
        <f t="shared" si="3"/>
        <v>39.549599999999998</v>
      </c>
      <c r="R50" s="14">
        <f t="shared" si="4"/>
        <v>40.049599999999998</v>
      </c>
      <c r="S50" s="13" t="s">
        <v>2428</v>
      </c>
      <c r="T50" s="13" t="s">
        <v>24</v>
      </c>
      <c r="U50" s="13">
        <v>96</v>
      </c>
      <c r="V50" s="24">
        <v>5</v>
      </c>
      <c r="W50" s="14">
        <v>61.21</v>
      </c>
      <c r="X50" s="194">
        <v>61.71</v>
      </c>
      <c r="Y50" s="14">
        <v>62.21</v>
      </c>
    </row>
    <row r="51" spans="1:25" ht="25.5" x14ac:dyDescent="0.2">
      <c r="A51" s="12" t="s">
        <v>2342</v>
      </c>
      <c r="B51" s="123" t="s">
        <v>2429</v>
      </c>
      <c r="C51" s="22" t="s">
        <v>2445</v>
      </c>
      <c r="D51" s="12" t="s">
        <v>2430</v>
      </c>
      <c r="E51" s="13" t="s">
        <v>24</v>
      </c>
      <c r="F51" s="24">
        <v>30</v>
      </c>
      <c r="G51" s="24">
        <v>32</v>
      </c>
      <c r="H51" s="13">
        <v>96</v>
      </c>
      <c r="I51" s="24">
        <v>5</v>
      </c>
      <c r="J51" s="13">
        <v>110244</v>
      </c>
      <c r="K51" s="13" t="s">
        <v>2345</v>
      </c>
      <c r="L51" s="24">
        <v>9</v>
      </c>
      <c r="M51" s="16">
        <v>1.8467</v>
      </c>
      <c r="N51" s="14">
        <f t="shared" si="1"/>
        <v>16.6203</v>
      </c>
      <c r="P51" s="14">
        <f t="shared" si="2"/>
        <v>44.029699999999998</v>
      </c>
      <c r="Q51" s="122">
        <f t="shared" si="3"/>
        <v>44.529699999999998</v>
      </c>
      <c r="R51" s="14">
        <f t="shared" si="4"/>
        <v>45.029699999999998</v>
      </c>
      <c r="S51" s="13" t="s">
        <v>2430</v>
      </c>
      <c r="T51" s="13" t="s">
        <v>24</v>
      </c>
      <c r="U51" s="13">
        <v>96</v>
      </c>
      <c r="V51" s="24">
        <v>5</v>
      </c>
      <c r="W51" s="14">
        <v>60.65</v>
      </c>
      <c r="X51" s="194">
        <v>61.15</v>
      </c>
      <c r="Y51" s="14">
        <v>61.65</v>
      </c>
    </row>
    <row r="52" spans="1:25" ht="38.25" x14ac:dyDescent="0.2">
      <c r="A52" s="12" t="s">
        <v>2342</v>
      </c>
      <c r="B52" s="123" t="s">
        <v>2431</v>
      </c>
      <c r="C52" s="22" t="s">
        <v>2445</v>
      </c>
      <c r="D52" s="12" t="s">
        <v>2432</v>
      </c>
      <c r="E52" s="13" t="s">
        <v>24</v>
      </c>
      <c r="F52" s="13">
        <v>30.18</v>
      </c>
      <c r="G52" s="13">
        <v>32.18</v>
      </c>
      <c r="H52" s="13">
        <v>96</v>
      </c>
      <c r="I52" s="13">
        <v>5.03</v>
      </c>
      <c r="J52" s="13">
        <v>110244</v>
      </c>
      <c r="K52" s="13" t="s">
        <v>2345</v>
      </c>
      <c r="L52" s="24">
        <v>9.9</v>
      </c>
      <c r="M52" s="16">
        <v>1.8467</v>
      </c>
      <c r="N52" s="14">
        <f t="shared" si="1"/>
        <v>18.282330000000002</v>
      </c>
      <c r="P52" s="14">
        <f t="shared" si="2"/>
        <v>45.027670000000001</v>
      </c>
      <c r="Q52" s="122">
        <f t="shared" si="3"/>
        <v>45.527670000000001</v>
      </c>
      <c r="R52" s="14">
        <f t="shared" si="4"/>
        <v>46.027670000000001</v>
      </c>
      <c r="S52" s="13" t="s">
        <v>2432</v>
      </c>
      <c r="T52" s="13" t="s">
        <v>24</v>
      </c>
      <c r="U52" s="13">
        <v>96</v>
      </c>
      <c r="V52" s="13">
        <v>5.03</v>
      </c>
      <c r="W52" s="14">
        <v>63.31</v>
      </c>
      <c r="X52" s="194">
        <v>63.81</v>
      </c>
      <c r="Y52" s="14">
        <v>64.31</v>
      </c>
    </row>
    <row r="53" spans="1:25" ht="38.25" x14ac:dyDescent="0.2">
      <c r="A53" s="12" t="s">
        <v>2342</v>
      </c>
      <c r="B53" s="123" t="s">
        <v>2433</v>
      </c>
      <c r="C53" s="22" t="s">
        <v>2445</v>
      </c>
      <c r="D53" s="12" t="s">
        <v>2434</v>
      </c>
      <c r="E53" s="13" t="s">
        <v>24</v>
      </c>
      <c r="F53" s="24">
        <v>31.2</v>
      </c>
      <c r="G53" s="24">
        <v>33.200000000000003</v>
      </c>
      <c r="H53" s="13">
        <v>96</v>
      </c>
      <c r="I53" s="24">
        <v>5.2</v>
      </c>
      <c r="J53" s="13">
        <v>110244</v>
      </c>
      <c r="K53" s="13" t="s">
        <v>2345</v>
      </c>
      <c r="L53" s="24">
        <v>1.8</v>
      </c>
      <c r="M53" s="16">
        <v>1.8467</v>
      </c>
      <c r="N53" s="14">
        <f t="shared" si="1"/>
        <v>3.3240600000000002</v>
      </c>
      <c r="P53" s="14">
        <f t="shared" si="2"/>
        <v>59.005939999999995</v>
      </c>
      <c r="Q53" s="122">
        <f t="shared" si="3"/>
        <v>59.505939999999995</v>
      </c>
      <c r="R53" s="14">
        <f t="shared" si="4"/>
        <v>60.005939999999995</v>
      </c>
      <c r="S53" s="13" t="s">
        <v>2434</v>
      </c>
      <c r="T53" s="13" t="s">
        <v>24</v>
      </c>
      <c r="U53" s="13">
        <v>96</v>
      </c>
      <c r="V53" s="24">
        <v>5.2</v>
      </c>
      <c r="W53" s="14">
        <v>62.33</v>
      </c>
      <c r="X53" s="194">
        <v>62.83</v>
      </c>
      <c r="Y53" s="14">
        <v>63.33</v>
      </c>
    </row>
    <row r="54" spans="1:25" ht="25.5" x14ac:dyDescent="0.2">
      <c r="A54" s="12" t="s">
        <v>2342</v>
      </c>
      <c r="B54" s="123" t="s">
        <v>2435</v>
      </c>
      <c r="C54" s="22" t="s">
        <v>2445</v>
      </c>
      <c r="D54" s="12" t="s">
        <v>2436</v>
      </c>
      <c r="E54" s="13" t="s">
        <v>24</v>
      </c>
      <c r="F54" s="24">
        <v>30</v>
      </c>
      <c r="G54" s="24">
        <v>32</v>
      </c>
      <c r="H54" s="13">
        <v>96</v>
      </c>
      <c r="I54" s="24">
        <v>5</v>
      </c>
      <c r="J54" s="13">
        <v>110244</v>
      </c>
      <c r="K54" s="13" t="s">
        <v>2345</v>
      </c>
      <c r="L54" s="24">
        <v>9</v>
      </c>
      <c r="M54" s="16">
        <v>1.8467</v>
      </c>
      <c r="N54" s="14">
        <f t="shared" si="1"/>
        <v>16.6203</v>
      </c>
      <c r="P54" s="14">
        <f t="shared" si="2"/>
        <v>44.029699999999998</v>
      </c>
      <c r="Q54" s="122">
        <f t="shared" si="3"/>
        <v>44.529699999999998</v>
      </c>
      <c r="R54" s="14">
        <f t="shared" si="4"/>
        <v>45.029699999999998</v>
      </c>
      <c r="S54" s="13" t="s">
        <v>2436</v>
      </c>
      <c r="T54" s="13" t="s">
        <v>24</v>
      </c>
      <c r="U54" s="13">
        <v>96</v>
      </c>
      <c r="V54" s="24">
        <v>5</v>
      </c>
      <c r="W54" s="14">
        <v>60.65</v>
      </c>
      <c r="X54" s="194">
        <v>61.15</v>
      </c>
      <c r="Y54" s="14">
        <v>61.65</v>
      </c>
    </row>
    <row r="55" spans="1:25" ht="38.25" x14ac:dyDescent="0.2">
      <c r="A55" s="12" t="s">
        <v>2342</v>
      </c>
      <c r="B55" s="123" t="s">
        <v>2437</v>
      </c>
      <c r="C55" s="22" t="s">
        <v>2445</v>
      </c>
      <c r="D55" s="12" t="s">
        <v>2438</v>
      </c>
      <c r="E55" s="13" t="s">
        <v>24</v>
      </c>
      <c r="F55" s="13">
        <v>30.18</v>
      </c>
      <c r="G55" s="13">
        <v>32.18</v>
      </c>
      <c r="H55" s="13">
        <v>96</v>
      </c>
      <c r="I55" s="13">
        <v>5.03</v>
      </c>
      <c r="J55" s="13">
        <v>110244</v>
      </c>
      <c r="K55" s="13" t="s">
        <v>2345</v>
      </c>
      <c r="L55" s="24">
        <v>9</v>
      </c>
      <c r="M55" s="16">
        <v>1.8467</v>
      </c>
      <c r="N55" s="14">
        <f t="shared" si="1"/>
        <v>16.6203</v>
      </c>
      <c r="P55" s="14">
        <f t="shared" si="2"/>
        <v>45.029699999999998</v>
      </c>
      <c r="Q55" s="122">
        <f t="shared" si="3"/>
        <v>45.529699999999998</v>
      </c>
      <c r="R55" s="14">
        <f t="shared" si="4"/>
        <v>46.029699999999998</v>
      </c>
      <c r="S55" s="13" t="s">
        <v>2438</v>
      </c>
      <c r="T55" s="13" t="s">
        <v>24</v>
      </c>
      <c r="U55" s="13">
        <v>96</v>
      </c>
      <c r="V55" s="13">
        <v>5.03</v>
      </c>
      <c r="W55" s="14">
        <v>61.65</v>
      </c>
      <c r="X55" s="194">
        <v>62.15</v>
      </c>
      <c r="Y55" s="14">
        <v>62.65</v>
      </c>
    </row>
  </sheetData>
  <protectedRanges>
    <protectedRange password="8F60" sqref="Z6" name="Calculations_40"/>
  </protectedRanges>
  <mergeCells count="1">
    <mergeCell ref="P5:Q5"/>
  </mergeCells>
  <conditionalFormatting sqref="D1:D6">
    <cfRule type="duplicateValues" dxfId="125" priority="2"/>
  </conditionalFormatting>
  <conditionalFormatting sqref="T6">
    <cfRule type="duplicateValues" dxfId="124" priority="1"/>
  </conditionalFormatting>
  <conditionalFormatting sqref="E1:E6">
    <cfRule type="duplicateValues" dxfId="123" priority="3"/>
  </conditionalFormatting>
  <conditionalFormatting sqref="T1:T5 S1:S6">
    <cfRule type="duplicateValues" dxfId="122" priority="4"/>
  </conditionalFormatting>
  <pageMargins left="0.7" right="0.7" top="0.75" bottom="0.75" header="0.3" footer="0.3"/>
  <legacyDrawing r:id="rId1"/>
</worksheet>
</file>

<file path=xl/worksheets/sheet5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E99492-38E9-4D1C-81BC-CEC85210A26E}">
  <dimension ref="A1:T32"/>
  <sheetViews>
    <sheetView zoomScale="90" zoomScaleNormal="90" workbookViewId="0">
      <pane xSplit="3" ySplit="6" topLeftCell="G7" activePane="bottomRight" state="frozen"/>
      <selection pane="topRight" activeCell="F1" sqref="F1"/>
      <selection pane="bottomLeft" activeCell="A7" sqref="A7"/>
      <selection pane="bottomRight" activeCell="B10" sqref="B10"/>
    </sheetView>
  </sheetViews>
  <sheetFormatPr defaultColWidth="9.28515625" defaultRowHeight="12.75" x14ac:dyDescent="0.2"/>
  <cols>
    <col min="1" max="1" width="18.5703125" style="12" customWidth="1"/>
    <col min="2" max="2" width="54.85546875" style="12" customWidth="1"/>
    <col min="3" max="3" width="13.42578125" style="12" customWidth="1"/>
    <col min="4" max="6" width="10.28515625" style="13" bestFit="1" customWidth="1"/>
    <col min="7" max="7" width="8.42578125" style="13" bestFit="1" customWidth="1"/>
    <col min="8" max="8" width="7.42578125" style="13" bestFit="1" customWidth="1"/>
    <col min="9" max="9" width="15.5703125" style="13" customWidth="1"/>
    <col min="10" max="10" width="27.42578125" style="13" customWidth="1"/>
    <col min="11" max="11" width="20.7109375" style="13" customWidth="1"/>
    <col min="12" max="12" width="21.7109375" style="13" customWidth="1"/>
    <col min="13" max="13" width="20.7109375" style="13" customWidth="1"/>
    <col min="14" max="14" width="10.28515625" style="15" bestFit="1" customWidth="1"/>
    <col min="15" max="16" width="8.5703125" style="14" bestFit="1" customWidth="1"/>
    <col min="17" max="17" width="5.7109375" style="17" customWidth="1"/>
    <col min="18" max="18" width="16" style="14" bestFit="1" customWidth="1"/>
    <col min="19" max="19" width="15.7109375" style="14" bestFit="1" customWidth="1"/>
    <col min="20" max="20" width="6.5703125" style="13" bestFit="1" customWidth="1"/>
    <col min="21" max="16384" width="9.28515625" style="12"/>
  </cols>
  <sheetData>
    <row r="1" spans="1:20" s="22" customFormat="1" x14ac:dyDescent="0.2">
      <c r="A1" s="77"/>
      <c r="B1" s="78" t="s">
        <v>41</v>
      </c>
      <c r="C1" s="78"/>
      <c r="D1" s="78"/>
      <c r="E1" s="79"/>
      <c r="F1" s="79"/>
      <c r="G1" s="79"/>
      <c r="H1" s="79"/>
      <c r="I1" s="79"/>
      <c r="J1" s="79"/>
      <c r="K1" s="79"/>
      <c r="L1" s="79"/>
      <c r="M1" s="79"/>
      <c r="N1" s="80"/>
      <c r="O1" s="81"/>
      <c r="P1" s="81"/>
      <c r="Q1" s="82"/>
      <c r="R1" s="83"/>
      <c r="S1" s="84"/>
      <c r="T1" s="85"/>
    </row>
    <row r="2" spans="1:20" s="22" customFormat="1" x14ac:dyDescent="0.2">
      <c r="A2" s="86"/>
      <c r="B2" s="87" t="s">
        <v>40</v>
      </c>
      <c r="C2" s="87"/>
      <c r="D2" s="87"/>
      <c r="E2" s="88"/>
      <c r="F2" s="89"/>
      <c r="G2" s="89"/>
      <c r="H2" s="89"/>
      <c r="I2" s="89"/>
      <c r="J2" s="89"/>
      <c r="K2" s="89"/>
      <c r="L2" s="89"/>
      <c r="M2" s="89"/>
      <c r="N2" s="90"/>
      <c r="O2" s="91"/>
      <c r="P2" s="91"/>
      <c r="Q2" s="92"/>
      <c r="R2" s="93"/>
      <c r="S2" s="94"/>
      <c r="T2" s="57"/>
    </row>
    <row r="3" spans="1:20" s="22" customFormat="1" x14ac:dyDescent="0.2">
      <c r="A3" s="86"/>
      <c r="B3" s="95" t="s">
        <v>0</v>
      </c>
      <c r="C3" s="95"/>
      <c r="D3" s="95"/>
      <c r="E3" s="96"/>
      <c r="F3" s="97"/>
      <c r="G3" s="97"/>
      <c r="H3" s="97"/>
      <c r="I3" s="97"/>
      <c r="J3" s="97"/>
      <c r="K3" s="97"/>
      <c r="L3" s="97"/>
      <c r="M3" s="97"/>
      <c r="N3" s="98"/>
      <c r="O3" s="99"/>
      <c r="P3" s="99"/>
      <c r="Q3" s="100"/>
      <c r="R3" s="101"/>
      <c r="S3" s="94"/>
      <c r="T3" s="57"/>
    </row>
    <row r="4" spans="1:20" s="22" customFormat="1" ht="13.5" thickBot="1" x14ac:dyDescent="0.25">
      <c r="A4" s="86"/>
      <c r="B4" s="95"/>
      <c r="C4" s="95"/>
      <c r="D4" s="96"/>
      <c r="E4" s="97"/>
      <c r="F4" s="97"/>
      <c r="G4" s="97"/>
      <c r="H4" s="97"/>
      <c r="I4" s="97"/>
      <c r="J4" s="97"/>
      <c r="K4" s="97"/>
      <c r="L4" s="97"/>
      <c r="M4" s="97"/>
      <c r="N4" s="98"/>
      <c r="O4" s="99"/>
      <c r="P4" s="99"/>
      <c r="Q4" s="100"/>
      <c r="R4" s="101"/>
      <c r="S4" s="94"/>
      <c r="T4" s="57"/>
    </row>
    <row r="5" spans="1:20" ht="15.75" customHeight="1" thickBot="1" x14ac:dyDescent="0.25">
      <c r="A5" s="26"/>
      <c r="B5" s="102"/>
      <c r="C5" s="103" t="s">
        <v>1</v>
      </c>
      <c r="D5" s="104"/>
      <c r="E5" s="105"/>
      <c r="F5" s="105"/>
      <c r="G5" s="105"/>
      <c r="H5" s="105"/>
      <c r="I5" s="105"/>
      <c r="J5" s="106"/>
      <c r="K5" s="106"/>
      <c r="L5" s="106"/>
      <c r="M5" s="106"/>
      <c r="N5" s="107"/>
      <c r="O5" s="108"/>
      <c r="P5" s="108"/>
      <c r="Q5" s="109"/>
      <c r="R5" s="110" t="s">
        <v>14</v>
      </c>
      <c r="S5" s="111"/>
      <c r="T5" s="27"/>
    </row>
    <row r="6" spans="1:20" ht="64.5" thickBot="1" x14ac:dyDescent="0.25">
      <c r="A6" s="112" t="s">
        <v>3</v>
      </c>
      <c r="B6" s="113" t="s">
        <v>8</v>
      </c>
      <c r="C6" s="114" t="s">
        <v>18</v>
      </c>
      <c r="D6" s="115" t="s">
        <v>9</v>
      </c>
      <c r="E6" s="115" t="s">
        <v>5</v>
      </c>
      <c r="F6" s="115" t="s">
        <v>20</v>
      </c>
      <c r="G6" s="113" t="s">
        <v>37</v>
      </c>
      <c r="H6" s="115" t="s">
        <v>38</v>
      </c>
      <c r="I6" s="116" t="s">
        <v>10</v>
      </c>
      <c r="J6" s="115" t="s">
        <v>11</v>
      </c>
      <c r="K6" s="117" t="s">
        <v>28</v>
      </c>
      <c r="L6" s="118" t="s">
        <v>29</v>
      </c>
      <c r="M6" s="117" t="s">
        <v>30</v>
      </c>
      <c r="N6" s="2" t="s">
        <v>27</v>
      </c>
      <c r="O6" s="1" t="s">
        <v>12</v>
      </c>
      <c r="P6" s="1" t="s">
        <v>13</v>
      </c>
      <c r="Q6" s="119"/>
      <c r="R6" s="1" t="s">
        <v>16</v>
      </c>
      <c r="S6" s="120" t="s">
        <v>17</v>
      </c>
      <c r="T6" s="117" t="s">
        <v>7</v>
      </c>
    </row>
    <row r="7" spans="1:20" x14ac:dyDescent="0.2">
      <c r="A7" s="12" t="s">
        <v>2446</v>
      </c>
      <c r="B7" s="12" t="s">
        <v>2447</v>
      </c>
      <c r="C7" s="13" t="s">
        <v>2448</v>
      </c>
      <c r="D7" s="13" t="s">
        <v>24</v>
      </c>
      <c r="E7" s="13">
        <v>27</v>
      </c>
      <c r="F7" s="13">
        <v>30</v>
      </c>
      <c r="G7" s="13">
        <v>96</v>
      </c>
      <c r="H7" s="13" t="s">
        <v>2449</v>
      </c>
      <c r="I7" s="13">
        <v>110149</v>
      </c>
      <c r="J7" s="13" t="s">
        <v>2450</v>
      </c>
      <c r="K7" s="13" t="s">
        <v>2451</v>
      </c>
      <c r="L7" s="13" t="s">
        <v>2452</v>
      </c>
      <c r="M7" s="13" t="s">
        <v>2453</v>
      </c>
      <c r="N7" s="15">
        <v>10</v>
      </c>
      <c r="O7" s="16">
        <v>0.2722</v>
      </c>
      <c r="P7" s="14">
        <v>2.72</v>
      </c>
      <c r="R7" s="653">
        <v>2.72</v>
      </c>
    </row>
    <row r="8" spans="1:20" x14ac:dyDescent="0.2">
      <c r="A8" s="12" t="s">
        <v>2446</v>
      </c>
      <c r="B8" s="12" t="s">
        <v>2454</v>
      </c>
      <c r="C8" s="13" t="s">
        <v>2455</v>
      </c>
      <c r="D8" s="13" t="s">
        <v>24</v>
      </c>
      <c r="E8" s="13">
        <v>27</v>
      </c>
      <c r="F8" s="13">
        <v>30</v>
      </c>
      <c r="G8" s="13">
        <v>96</v>
      </c>
      <c r="H8" s="13" t="s">
        <v>2449</v>
      </c>
      <c r="I8" s="13">
        <v>110149</v>
      </c>
      <c r="J8" s="13" t="s">
        <v>2450</v>
      </c>
      <c r="K8" s="13" t="s">
        <v>2451</v>
      </c>
      <c r="L8" s="13" t="s">
        <v>2452</v>
      </c>
      <c r="M8" s="13" t="s">
        <v>2453</v>
      </c>
      <c r="N8" s="15">
        <v>10</v>
      </c>
      <c r="O8" s="16">
        <v>0.2722</v>
      </c>
      <c r="P8" s="14">
        <v>2.72</v>
      </c>
      <c r="R8" s="653">
        <v>2.72</v>
      </c>
    </row>
    <row r="9" spans="1:20" x14ac:dyDescent="0.2">
      <c r="A9" s="12" t="s">
        <v>2446</v>
      </c>
      <c r="B9" s="12" t="s">
        <v>2456</v>
      </c>
      <c r="C9" s="13" t="s">
        <v>2457</v>
      </c>
      <c r="D9" s="13" t="s">
        <v>24</v>
      </c>
      <c r="E9" s="13">
        <v>27</v>
      </c>
      <c r="F9" s="13">
        <v>30</v>
      </c>
      <c r="G9" s="13">
        <v>96</v>
      </c>
      <c r="H9" s="13" t="s">
        <v>2449</v>
      </c>
      <c r="I9" s="13">
        <v>110149</v>
      </c>
      <c r="J9" s="13" t="s">
        <v>2450</v>
      </c>
      <c r="K9" s="13" t="s">
        <v>2451</v>
      </c>
      <c r="L9" s="13" t="s">
        <v>2452</v>
      </c>
      <c r="M9" s="13" t="s">
        <v>2453</v>
      </c>
      <c r="N9" s="15">
        <v>10</v>
      </c>
      <c r="O9" s="16">
        <v>0.2722</v>
      </c>
      <c r="P9" s="14">
        <v>2.72</v>
      </c>
      <c r="R9" s="653">
        <v>2.72</v>
      </c>
    </row>
    <row r="10" spans="1:20" x14ac:dyDescent="0.2">
      <c r="A10" s="12" t="s">
        <v>2446</v>
      </c>
      <c r="B10" s="12" t="s">
        <v>2458</v>
      </c>
      <c r="C10" s="13" t="s">
        <v>2459</v>
      </c>
      <c r="D10" s="13" t="s">
        <v>24</v>
      </c>
      <c r="E10" s="13">
        <v>27</v>
      </c>
      <c r="F10" s="13">
        <v>30</v>
      </c>
      <c r="G10" s="13">
        <v>96</v>
      </c>
      <c r="H10" s="13" t="s">
        <v>2449</v>
      </c>
      <c r="I10" s="13">
        <v>110149</v>
      </c>
      <c r="J10" s="13" t="s">
        <v>2450</v>
      </c>
      <c r="K10" s="13" t="s">
        <v>2451</v>
      </c>
      <c r="L10" s="13" t="s">
        <v>2452</v>
      </c>
      <c r="M10" s="13" t="s">
        <v>2453</v>
      </c>
      <c r="N10" s="15">
        <v>10</v>
      </c>
      <c r="O10" s="16">
        <v>0.2722</v>
      </c>
      <c r="P10" s="14">
        <v>2.72</v>
      </c>
      <c r="R10" s="653">
        <v>2.72</v>
      </c>
    </row>
    <row r="11" spans="1:20" x14ac:dyDescent="0.2">
      <c r="A11" s="12" t="s">
        <v>2446</v>
      </c>
      <c r="B11" s="12" t="s">
        <v>2460</v>
      </c>
      <c r="C11" s="13" t="s">
        <v>2461</v>
      </c>
      <c r="D11" s="13" t="s">
        <v>24</v>
      </c>
      <c r="E11" s="13">
        <v>27</v>
      </c>
      <c r="F11" s="13">
        <v>30</v>
      </c>
      <c r="G11" s="13">
        <v>96</v>
      </c>
      <c r="H11" s="13" t="s">
        <v>2449</v>
      </c>
      <c r="I11" s="13">
        <v>110149</v>
      </c>
      <c r="J11" s="13" t="s">
        <v>2450</v>
      </c>
      <c r="K11" s="13" t="s">
        <v>2451</v>
      </c>
      <c r="L11" s="13" t="s">
        <v>2452</v>
      </c>
      <c r="M11" s="13" t="s">
        <v>2453</v>
      </c>
      <c r="N11" s="15">
        <v>10</v>
      </c>
      <c r="O11" s="16">
        <v>0.2722</v>
      </c>
      <c r="P11" s="14">
        <v>2.72</v>
      </c>
      <c r="R11" s="653">
        <v>2.72</v>
      </c>
    </row>
    <row r="12" spans="1:20" x14ac:dyDescent="0.2">
      <c r="A12" s="12" t="s">
        <v>2446</v>
      </c>
      <c r="B12" s="12" t="s">
        <v>2462</v>
      </c>
      <c r="C12" s="13" t="s">
        <v>2463</v>
      </c>
      <c r="D12" s="13" t="s">
        <v>24</v>
      </c>
      <c r="E12" s="13">
        <v>27</v>
      </c>
      <c r="F12" s="13">
        <v>30</v>
      </c>
      <c r="G12" s="13">
        <v>96</v>
      </c>
      <c r="H12" s="13" t="s">
        <v>2449</v>
      </c>
      <c r="I12" s="13">
        <v>110149</v>
      </c>
      <c r="J12" s="13" t="s">
        <v>2450</v>
      </c>
      <c r="K12" s="13" t="s">
        <v>2451</v>
      </c>
      <c r="L12" s="13" t="s">
        <v>2452</v>
      </c>
      <c r="M12" s="13" t="s">
        <v>2453</v>
      </c>
      <c r="N12" s="15">
        <v>10</v>
      </c>
      <c r="O12" s="16">
        <v>0.2722</v>
      </c>
      <c r="P12" s="14">
        <v>2.72</v>
      </c>
      <c r="R12" s="653">
        <v>2.72</v>
      </c>
    </row>
    <row r="13" spans="1:20" x14ac:dyDescent="0.2">
      <c r="A13" s="12" t="s">
        <v>2446</v>
      </c>
      <c r="B13" s="12" t="s">
        <v>2464</v>
      </c>
      <c r="C13" s="13" t="s">
        <v>2465</v>
      </c>
      <c r="D13" s="13" t="s">
        <v>24</v>
      </c>
      <c r="E13" s="13">
        <v>27</v>
      </c>
      <c r="F13" s="13">
        <v>30</v>
      </c>
      <c r="G13" s="13">
        <v>96</v>
      </c>
      <c r="H13" s="13" t="s">
        <v>2449</v>
      </c>
      <c r="I13" s="13">
        <v>110149</v>
      </c>
      <c r="J13" s="13" t="s">
        <v>2450</v>
      </c>
      <c r="K13" s="13" t="s">
        <v>2451</v>
      </c>
      <c r="L13" s="13" t="s">
        <v>2452</v>
      </c>
      <c r="M13" s="13" t="s">
        <v>2453</v>
      </c>
      <c r="N13" s="15">
        <v>10</v>
      </c>
      <c r="O13" s="16">
        <v>0.2722</v>
      </c>
      <c r="P13" s="14">
        <v>2.72</v>
      </c>
      <c r="R13" s="653">
        <v>2.72</v>
      </c>
    </row>
    <row r="14" spans="1:20" x14ac:dyDescent="0.2">
      <c r="A14" s="12" t="s">
        <v>2446</v>
      </c>
      <c r="B14" s="12" t="s">
        <v>2466</v>
      </c>
      <c r="C14" s="13" t="s">
        <v>2467</v>
      </c>
      <c r="D14" s="13" t="s">
        <v>24</v>
      </c>
      <c r="E14" s="13">
        <v>27</v>
      </c>
      <c r="F14" s="13">
        <v>30</v>
      </c>
      <c r="G14" s="13">
        <v>96</v>
      </c>
      <c r="H14" s="13" t="s">
        <v>2449</v>
      </c>
      <c r="I14" s="13">
        <v>110149</v>
      </c>
      <c r="J14" s="13" t="s">
        <v>2450</v>
      </c>
      <c r="K14" s="13" t="s">
        <v>2451</v>
      </c>
      <c r="L14" s="13" t="s">
        <v>2452</v>
      </c>
      <c r="M14" s="13" t="s">
        <v>2453</v>
      </c>
      <c r="N14" s="15">
        <v>10</v>
      </c>
      <c r="O14" s="16">
        <v>0.2722</v>
      </c>
      <c r="P14" s="14">
        <v>2.72</v>
      </c>
      <c r="R14" s="653">
        <v>2.72</v>
      </c>
    </row>
    <row r="15" spans="1:20" s="14" customFormat="1" x14ac:dyDescent="0.2">
      <c r="A15" s="12" t="s">
        <v>2446</v>
      </c>
      <c r="B15" s="12" t="s">
        <v>2468</v>
      </c>
      <c r="C15" s="13" t="s">
        <v>2469</v>
      </c>
      <c r="D15" s="13" t="s">
        <v>24</v>
      </c>
      <c r="E15" s="13">
        <v>27</v>
      </c>
      <c r="F15" s="13">
        <v>30</v>
      </c>
      <c r="G15" s="13">
        <v>96</v>
      </c>
      <c r="H15" s="13" t="s">
        <v>2449</v>
      </c>
      <c r="I15" s="13">
        <v>110149</v>
      </c>
      <c r="J15" s="13" t="s">
        <v>2450</v>
      </c>
      <c r="K15" s="13" t="s">
        <v>2451</v>
      </c>
      <c r="L15" s="13" t="s">
        <v>2452</v>
      </c>
      <c r="M15" s="13" t="s">
        <v>2453</v>
      </c>
      <c r="N15" s="15">
        <v>10</v>
      </c>
      <c r="O15" s="16">
        <v>0.2722</v>
      </c>
      <c r="P15" s="14">
        <v>2.72</v>
      </c>
      <c r="Q15" s="17"/>
      <c r="R15" s="653">
        <v>2.72</v>
      </c>
      <c r="T15" s="13"/>
    </row>
    <row r="16" spans="1:20" s="14" customFormat="1" x14ac:dyDescent="0.2">
      <c r="A16" s="12" t="s">
        <v>2446</v>
      </c>
      <c r="B16" s="12" t="s">
        <v>2470</v>
      </c>
      <c r="C16" s="13" t="s">
        <v>2471</v>
      </c>
      <c r="D16" s="13" t="s">
        <v>24</v>
      </c>
      <c r="E16" s="13">
        <v>27</v>
      </c>
      <c r="F16" s="13">
        <v>30</v>
      </c>
      <c r="G16" s="13">
        <v>96</v>
      </c>
      <c r="H16" s="13" t="s">
        <v>2449</v>
      </c>
      <c r="I16" s="13">
        <v>110149</v>
      </c>
      <c r="J16" s="13" t="s">
        <v>2450</v>
      </c>
      <c r="K16" s="13" t="s">
        <v>2451</v>
      </c>
      <c r="L16" s="13" t="s">
        <v>2452</v>
      </c>
      <c r="M16" s="13" t="s">
        <v>2453</v>
      </c>
      <c r="N16" s="15">
        <v>10</v>
      </c>
      <c r="O16" s="16">
        <v>0.2722</v>
      </c>
      <c r="P16" s="14">
        <v>2.72</v>
      </c>
      <c r="Q16" s="17"/>
      <c r="R16" s="653">
        <v>2.72</v>
      </c>
      <c r="T16" s="13"/>
    </row>
    <row r="17" spans="1:20" s="14" customFormat="1" x14ac:dyDescent="0.2">
      <c r="A17" s="12" t="s">
        <v>2446</v>
      </c>
      <c r="B17" s="12" t="s">
        <v>2472</v>
      </c>
      <c r="C17" s="13" t="s">
        <v>2473</v>
      </c>
      <c r="D17" s="13" t="s">
        <v>24</v>
      </c>
      <c r="E17" s="13">
        <v>27</v>
      </c>
      <c r="F17" s="13">
        <v>30</v>
      </c>
      <c r="G17" s="13">
        <v>96</v>
      </c>
      <c r="H17" s="13" t="s">
        <v>2449</v>
      </c>
      <c r="I17" s="13">
        <v>110149</v>
      </c>
      <c r="J17" s="13" t="s">
        <v>2450</v>
      </c>
      <c r="K17" s="13" t="s">
        <v>2451</v>
      </c>
      <c r="L17" s="13" t="s">
        <v>2452</v>
      </c>
      <c r="M17" s="13" t="s">
        <v>2453</v>
      </c>
      <c r="N17" s="15">
        <v>10</v>
      </c>
      <c r="O17" s="16">
        <v>0.2722</v>
      </c>
      <c r="P17" s="14">
        <v>2.72</v>
      </c>
      <c r="Q17" s="17"/>
      <c r="R17" s="653">
        <v>2.72</v>
      </c>
      <c r="T17" s="13"/>
    </row>
    <row r="18" spans="1:20" s="14" customFormat="1" x14ac:dyDescent="0.2">
      <c r="A18" s="12" t="s">
        <v>2446</v>
      </c>
      <c r="B18" s="12" t="s">
        <v>2474</v>
      </c>
      <c r="C18" s="13" t="s">
        <v>2475</v>
      </c>
      <c r="D18" s="13" t="s">
        <v>24</v>
      </c>
      <c r="E18" s="13">
        <v>27</v>
      </c>
      <c r="F18" s="13">
        <v>30</v>
      </c>
      <c r="G18" s="13">
        <v>96</v>
      </c>
      <c r="H18" s="13" t="s">
        <v>2449</v>
      </c>
      <c r="I18" s="13">
        <v>110149</v>
      </c>
      <c r="J18" s="13" t="s">
        <v>2450</v>
      </c>
      <c r="K18" s="13" t="s">
        <v>2451</v>
      </c>
      <c r="L18" s="13" t="s">
        <v>2452</v>
      </c>
      <c r="M18" s="13" t="s">
        <v>2453</v>
      </c>
      <c r="N18" s="15">
        <v>10</v>
      </c>
      <c r="O18" s="16">
        <v>0.2722</v>
      </c>
      <c r="P18" s="14">
        <v>2.72</v>
      </c>
      <c r="Q18" s="17"/>
      <c r="R18" s="653">
        <v>2.72</v>
      </c>
      <c r="T18" s="13"/>
    </row>
    <row r="19" spans="1:20" s="14" customFormat="1" x14ac:dyDescent="0.2">
      <c r="A19" s="12" t="s">
        <v>2446</v>
      </c>
      <c r="B19" s="12" t="s">
        <v>2476</v>
      </c>
      <c r="C19" s="13" t="s">
        <v>2477</v>
      </c>
      <c r="D19" s="13" t="s">
        <v>24</v>
      </c>
      <c r="E19" s="13">
        <v>27</v>
      </c>
      <c r="F19" s="13">
        <v>30</v>
      </c>
      <c r="G19" s="13">
        <v>96</v>
      </c>
      <c r="H19" s="13" t="s">
        <v>2449</v>
      </c>
      <c r="I19" s="13">
        <v>110149</v>
      </c>
      <c r="J19" s="13" t="s">
        <v>2450</v>
      </c>
      <c r="K19" s="13" t="s">
        <v>2451</v>
      </c>
      <c r="L19" s="13" t="s">
        <v>2452</v>
      </c>
      <c r="M19" s="13" t="s">
        <v>2453</v>
      </c>
      <c r="N19" s="15">
        <v>10</v>
      </c>
      <c r="O19" s="16">
        <v>0.2722</v>
      </c>
      <c r="P19" s="14">
        <v>2.72</v>
      </c>
      <c r="Q19" s="17"/>
      <c r="R19" s="653">
        <v>2.72</v>
      </c>
      <c r="T19" s="13"/>
    </row>
    <row r="20" spans="1:20" s="14" customFormat="1" x14ac:dyDescent="0.2">
      <c r="A20" s="12" t="s">
        <v>2446</v>
      </c>
      <c r="B20" s="12" t="s">
        <v>2478</v>
      </c>
      <c r="C20" s="13" t="s">
        <v>2479</v>
      </c>
      <c r="D20" s="13" t="s">
        <v>24</v>
      </c>
      <c r="E20" s="13">
        <v>27</v>
      </c>
      <c r="F20" s="13">
        <v>30</v>
      </c>
      <c r="G20" s="13">
        <v>96</v>
      </c>
      <c r="H20" s="13" t="s">
        <v>2449</v>
      </c>
      <c r="I20" s="13">
        <v>110149</v>
      </c>
      <c r="J20" s="13" t="s">
        <v>2450</v>
      </c>
      <c r="K20" s="13" t="s">
        <v>2451</v>
      </c>
      <c r="L20" s="13" t="s">
        <v>2452</v>
      </c>
      <c r="M20" s="13" t="s">
        <v>2453</v>
      </c>
      <c r="N20" s="15">
        <v>10</v>
      </c>
      <c r="O20" s="16">
        <v>0.2722</v>
      </c>
      <c r="P20" s="14">
        <v>2.72</v>
      </c>
      <c r="Q20" s="17"/>
      <c r="R20" s="653">
        <v>2.72</v>
      </c>
      <c r="T20" s="13"/>
    </row>
    <row r="21" spans="1:20" s="14" customFormat="1" x14ac:dyDescent="0.2">
      <c r="A21" s="12" t="s">
        <v>2446</v>
      </c>
      <c r="B21" s="12" t="s">
        <v>2480</v>
      </c>
      <c r="C21" s="13" t="s">
        <v>2481</v>
      </c>
      <c r="D21" s="13" t="s">
        <v>24</v>
      </c>
      <c r="E21" s="13">
        <v>27</v>
      </c>
      <c r="F21" s="13">
        <v>30</v>
      </c>
      <c r="G21" s="13">
        <v>96</v>
      </c>
      <c r="H21" s="13" t="s">
        <v>2449</v>
      </c>
      <c r="I21" s="13">
        <v>110149</v>
      </c>
      <c r="J21" s="13" t="s">
        <v>2450</v>
      </c>
      <c r="K21" s="13" t="s">
        <v>2451</v>
      </c>
      <c r="L21" s="13" t="s">
        <v>2452</v>
      </c>
      <c r="M21" s="13" t="s">
        <v>2453</v>
      </c>
      <c r="N21" s="15">
        <v>10</v>
      </c>
      <c r="O21" s="16">
        <v>0.2722</v>
      </c>
      <c r="P21" s="14">
        <v>2.72</v>
      </c>
      <c r="Q21" s="17"/>
      <c r="R21" s="653">
        <v>2.72</v>
      </c>
      <c r="T21" s="13"/>
    </row>
    <row r="22" spans="1:20" s="14" customFormat="1" x14ac:dyDescent="0.2">
      <c r="A22" s="12" t="s">
        <v>2446</v>
      </c>
      <c r="B22" s="12" t="s">
        <v>2482</v>
      </c>
      <c r="C22" s="13" t="s">
        <v>2483</v>
      </c>
      <c r="D22" s="13" t="s">
        <v>24</v>
      </c>
      <c r="E22" s="13">
        <v>27</v>
      </c>
      <c r="F22" s="13">
        <v>30</v>
      </c>
      <c r="G22" s="13">
        <v>96</v>
      </c>
      <c r="H22" s="13" t="s">
        <v>2449</v>
      </c>
      <c r="I22" s="13">
        <v>110149</v>
      </c>
      <c r="J22" s="13" t="s">
        <v>2450</v>
      </c>
      <c r="K22" s="13" t="s">
        <v>2451</v>
      </c>
      <c r="L22" s="13" t="s">
        <v>2452</v>
      </c>
      <c r="M22" s="13" t="s">
        <v>2453</v>
      </c>
      <c r="N22" s="15">
        <v>10</v>
      </c>
      <c r="O22" s="16">
        <v>0.2722</v>
      </c>
      <c r="P22" s="14">
        <v>2.72</v>
      </c>
      <c r="Q22" s="17"/>
      <c r="R22" s="653">
        <v>2.72</v>
      </c>
      <c r="T22" s="13"/>
    </row>
    <row r="23" spans="1:20" s="14" customFormat="1" x14ac:dyDescent="0.2">
      <c r="A23" s="12" t="s">
        <v>2446</v>
      </c>
      <c r="B23" s="12" t="s">
        <v>2484</v>
      </c>
      <c r="C23" s="13" t="s">
        <v>2485</v>
      </c>
      <c r="D23" s="13" t="s">
        <v>24</v>
      </c>
      <c r="E23" s="13">
        <v>27</v>
      </c>
      <c r="F23" s="13">
        <v>30</v>
      </c>
      <c r="G23" s="13">
        <v>96</v>
      </c>
      <c r="H23" s="13" t="s">
        <v>2449</v>
      </c>
      <c r="I23" s="13">
        <v>110149</v>
      </c>
      <c r="J23" s="13" t="s">
        <v>2450</v>
      </c>
      <c r="K23" s="13" t="s">
        <v>2451</v>
      </c>
      <c r="L23" s="13" t="s">
        <v>2452</v>
      </c>
      <c r="M23" s="13" t="s">
        <v>2453</v>
      </c>
      <c r="N23" s="15">
        <v>10</v>
      </c>
      <c r="O23" s="16">
        <v>0.2722</v>
      </c>
      <c r="P23" s="14">
        <v>2.72</v>
      </c>
      <c r="Q23" s="17"/>
      <c r="R23" s="653">
        <v>2.72</v>
      </c>
      <c r="T23" s="13"/>
    </row>
    <row r="24" spans="1:20" s="14" customFormat="1" x14ac:dyDescent="0.2">
      <c r="A24" s="12" t="s">
        <v>2446</v>
      </c>
      <c r="B24" s="12" t="s">
        <v>2486</v>
      </c>
      <c r="C24" s="13" t="s">
        <v>2487</v>
      </c>
      <c r="D24" s="13" t="s">
        <v>24</v>
      </c>
      <c r="E24" s="13">
        <v>27</v>
      </c>
      <c r="F24" s="13">
        <v>30</v>
      </c>
      <c r="G24" s="13">
        <v>96</v>
      </c>
      <c r="H24" s="13" t="s">
        <v>2449</v>
      </c>
      <c r="I24" s="13">
        <v>100225</v>
      </c>
      <c r="J24" s="13" t="s">
        <v>2450</v>
      </c>
      <c r="K24" s="13" t="s">
        <v>2451</v>
      </c>
      <c r="L24" s="13" t="s">
        <v>2452</v>
      </c>
      <c r="M24" s="13" t="s">
        <v>2453</v>
      </c>
      <c r="N24" s="15">
        <v>10</v>
      </c>
      <c r="O24" s="16">
        <v>0.2722</v>
      </c>
      <c r="P24" s="14">
        <v>2.72</v>
      </c>
      <c r="Q24" s="17"/>
      <c r="R24" s="653">
        <v>2.72</v>
      </c>
      <c r="T24" s="13"/>
    </row>
    <row r="25" spans="1:20" s="14" customFormat="1" x14ac:dyDescent="0.2">
      <c r="A25" s="12" t="s">
        <v>2446</v>
      </c>
      <c r="B25" s="12" t="s">
        <v>2488</v>
      </c>
      <c r="C25" s="13">
        <v>1740</v>
      </c>
      <c r="D25" s="13" t="s">
        <v>24</v>
      </c>
      <c r="E25" s="13">
        <v>20.25</v>
      </c>
      <c r="F25" s="13">
        <v>23</v>
      </c>
      <c r="G25" s="13">
        <v>72</v>
      </c>
      <c r="H25" s="13" t="s">
        <v>2449</v>
      </c>
      <c r="I25" s="13">
        <v>100220</v>
      </c>
      <c r="J25" s="13" t="s">
        <v>2489</v>
      </c>
      <c r="K25" s="13" t="s">
        <v>2490</v>
      </c>
      <c r="L25" s="13" t="s">
        <v>2491</v>
      </c>
      <c r="M25" s="13" t="s">
        <v>2453</v>
      </c>
      <c r="N25" s="15">
        <v>20.25</v>
      </c>
      <c r="O25" s="16">
        <v>0.78849999999999998</v>
      </c>
      <c r="P25" s="653">
        <v>15.97</v>
      </c>
      <c r="Q25" s="17"/>
      <c r="R25" s="653">
        <v>15.97</v>
      </c>
      <c r="T25" s="13"/>
    </row>
    <row r="26" spans="1:20" s="14" customFormat="1" x14ac:dyDescent="0.2">
      <c r="A26" s="12" t="s">
        <v>2446</v>
      </c>
      <c r="B26" s="12" t="s">
        <v>2492</v>
      </c>
      <c r="C26" s="13">
        <v>1765</v>
      </c>
      <c r="D26" s="13" t="s">
        <v>24</v>
      </c>
      <c r="E26" s="13">
        <v>20.25</v>
      </c>
      <c r="F26" s="13">
        <v>23</v>
      </c>
      <c r="G26" s="13">
        <v>72</v>
      </c>
      <c r="H26" s="13" t="s">
        <v>2449</v>
      </c>
      <c r="I26" s="13">
        <v>100212</v>
      </c>
      <c r="J26" s="13" t="s">
        <v>2493</v>
      </c>
      <c r="K26" s="13" t="s">
        <v>2494</v>
      </c>
      <c r="L26" s="13" t="s">
        <v>2495</v>
      </c>
      <c r="M26" s="13" t="s">
        <v>2453</v>
      </c>
      <c r="N26" s="15">
        <v>20.25</v>
      </c>
      <c r="O26" s="16">
        <v>0.76759999999999995</v>
      </c>
      <c r="P26" s="653">
        <v>15.54</v>
      </c>
      <c r="Q26" s="17"/>
      <c r="R26" s="653">
        <v>15.54</v>
      </c>
      <c r="T26" s="13"/>
    </row>
    <row r="27" spans="1:20" s="14" customFormat="1" x14ac:dyDescent="0.2">
      <c r="A27" s="12" t="s">
        <v>2446</v>
      </c>
      <c r="B27" s="12" t="s">
        <v>2496</v>
      </c>
      <c r="C27" s="13">
        <v>1780</v>
      </c>
      <c r="D27" s="13" t="s">
        <v>24</v>
      </c>
      <c r="E27" s="13">
        <v>20.25</v>
      </c>
      <c r="F27" s="13">
        <v>23</v>
      </c>
      <c r="G27" s="13">
        <v>72</v>
      </c>
      <c r="H27" s="13" t="s">
        <v>2449</v>
      </c>
      <c r="I27" s="13">
        <v>100225</v>
      </c>
      <c r="J27" s="13" t="s">
        <v>2497</v>
      </c>
      <c r="K27" s="13" t="s">
        <v>2498</v>
      </c>
      <c r="L27" s="13" t="s">
        <v>2499</v>
      </c>
      <c r="M27" s="13" t="s">
        <v>2453</v>
      </c>
      <c r="N27" s="15">
        <v>20.25</v>
      </c>
      <c r="O27" s="16">
        <v>0.77380000000000004</v>
      </c>
      <c r="P27" s="653">
        <v>15.67</v>
      </c>
      <c r="Q27" s="17"/>
      <c r="R27" s="653">
        <v>15.67</v>
      </c>
      <c r="T27" s="13"/>
    </row>
    <row r="28" spans="1:20" s="14" customFormat="1" x14ac:dyDescent="0.2">
      <c r="A28" s="12" t="s">
        <v>2446</v>
      </c>
      <c r="B28" s="12" t="s">
        <v>2500</v>
      </c>
      <c r="C28" s="13" t="s">
        <v>2501</v>
      </c>
      <c r="D28" s="13" t="s">
        <v>24</v>
      </c>
      <c r="E28" s="13">
        <v>22.5</v>
      </c>
      <c r="F28" s="13">
        <v>26.5</v>
      </c>
      <c r="G28" s="13">
        <v>120</v>
      </c>
      <c r="H28" s="13" t="s">
        <v>2502</v>
      </c>
      <c r="I28" s="13">
        <v>100360</v>
      </c>
      <c r="J28" s="13" t="s">
        <v>2503</v>
      </c>
      <c r="K28" s="13" t="s">
        <v>2504</v>
      </c>
      <c r="L28" s="13" t="s">
        <v>2453</v>
      </c>
      <c r="M28" s="13" t="s">
        <v>2453</v>
      </c>
      <c r="N28" s="15">
        <v>19.899999999999999</v>
      </c>
      <c r="O28" s="16">
        <v>0.3639</v>
      </c>
      <c r="P28" s="653">
        <v>7.24</v>
      </c>
      <c r="Q28" s="17"/>
      <c r="R28" s="653">
        <v>7.24</v>
      </c>
      <c r="T28" s="13"/>
    </row>
    <row r="29" spans="1:20" s="14" customFormat="1" x14ac:dyDescent="0.2">
      <c r="A29" s="12" t="s">
        <v>2446</v>
      </c>
      <c r="B29" s="12" t="s">
        <v>2505</v>
      </c>
      <c r="C29" s="13" t="s">
        <v>2506</v>
      </c>
      <c r="D29" s="13" t="s">
        <v>24</v>
      </c>
      <c r="E29" s="13">
        <v>22.5</v>
      </c>
      <c r="F29" s="13">
        <v>26.5</v>
      </c>
      <c r="G29" s="13">
        <v>120</v>
      </c>
      <c r="H29" s="13" t="s">
        <v>2502</v>
      </c>
      <c r="I29" s="13">
        <v>100360</v>
      </c>
      <c r="J29" s="13" t="s">
        <v>2507</v>
      </c>
      <c r="K29" s="13" t="s">
        <v>2504</v>
      </c>
      <c r="L29" s="13" t="s">
        <v>2453</v>
      </c>
      <c r="M29" s="13" t="s">
        <v>2453</v>
      </c>
      <c r="N29" s="15">
        <v>19.899999999999999</v>
      </c>
      <c r="O29" s="16">
        <v>0.3639</v>
      </c>
      <c r="P29" s="653">
        <v>7.24</v>
      </c>
      <c r="Q29" s="17"/>
      <c r="R29" s="653">
        <v>7.24</v>
      </c>
      <c r="T29" s="13"/>
    </row>
    <row r="30" spans="1:20" s="14" customFormat="1" x14ac:dyDescent="0.2">
      <c r="A30" s="12" t="s">
        <v>2446</v>
      </c>
      <c r="B30" s="12" t="s">
        <v>2508</v>
      </c>
      <c r="C30" s="13" t="s">
        <v>2509</v>
      </c>
      <c r="D30" s="13" t="s">
        <v>24</v>
      </c>
      <c r="E30" s="13">
        <v>22.5</v>
      </c>
      <c r="F30" s="13">
        <v>26.5</v>
      </c>
      <c r="G30" s="13">
        <v>120</v>
      </c>
      <c r="H30" s="13" t="s">
        <v>2502</v>
      </c>
      <c r="I30" s="13">
        <v>100360</v>
      </c>
      <c r="J30" s="13" t="s">
        <v>2510</v>
      </c>
      <c r="K30" s="13" t="s">
        <v>2504</v>
      </c>
      <c r="L30" s="13" t="s">
        <v>2453</v>
      </c>
      <c r="M30" s="13" t="s">
        <v>2453</v>
      </c>
      <c r="N30" s="15">
        <v>19.899999999999999</v>
      </c>
      <c r="O30" s="16">
        <v>0.3639</v>
      </c>
      <c r="P30" s="653">
        <v>7.24</v>
      </c>
      <c r="Q30" s="17"/>
      <c r="R30" s="653">
        <v>7.24</v>
      </c>
      <c r="T30" s="13"/>
    </row>
    <row r="31" spans="1:20" s="14" customFormat="1" x14ac:dyDescent="0.2">
      <c r="A31" s="12" t="s">
        <v>2446</v>
      </c>
      <c r="B31" s="12" t="s">
        <v>2511</v>
      </c>
      <c r="C31" s="13" t="s">
        <v>2512</v>
      </c>
      <c r="D31" s="13" t="s">
        <v>24</v>
      </c>
      <c r="E31" s="13">
        <v>22.5</v>
      </c>
      <c r="F31" s="13">
        <v>26.5</v>
      </c>
      <c r="G31" s="13">
        <v>120</v>
      </c>
      <c r="H31" s="13" t="s">
        <v>2513</v>
      </c>
      <c r="I31" s="13">
        <v>100365</v>
      </c>
      <c r="J31" s="13" t="s">
        <v>2514</v>
      </c>
      <c r="K31" s="13" t="s">
        <v>2504</v>
      </c>
      <c r="L31" s="13" t="s">
        <v>2453</v>
      </c>
      <c r="M31" s="13" t="s">
        <v>2453</v>
      </c>
      <c r="N31" s="15">
        <v>21.9</v>
      </c>
      <c r="O31" s="16">
        <v>0.40500000000000003</v>
      </c>
      <c r="P31" s="653">
        <v>8.8699999999999992</v>
      </c>
      <c r="Q31" s="17"/>
      <c r="R31" s="653">
        <v>8.8699999999999992</v>
      </c>
      <c r="T31" s="13"/>
    </row>
    <row r="32" spans="1:20" s="14" customFormat="1" x14ac:dyDescent="0.2">
      <c r="A32" s="12"/>
      <c r="B32" s="12"/>
      <c r="C32" s="12"/>
      <c r="D32" s="13"/>
      <c r="E32" s="13"/>
      <c r="F32" s="13"/>
      <c r="G32" s="13"/>
      <c r="H32" s="13"/>
      <c r="I32" s="13"/>
      <c r="J32" s="13"/>
      <c r="K32" s="13"/>
      <c r="L32" s="13"/>
      <c r="M32" s="13"/>
      <c r="N32" s="15"/>
      <c r="Q32" s="17"/>
      <c r="T32" s="13"/>
    </row>
  </sheetData>
  <protectedRanges>
    <protectedRange password="8F60" sqref="S6" name="Calculations_40"/>
  </protectedRanges>
  <conditionalFormatting sqref="C4:C6">
    <cfRule type="duplicateValues" dxfId="121" priority="3"/>
  </conditionalFormatting>
  <conditionalFormatting sqref="D4:D6">
    <cfRule type="duplicateValues" dxfId="120" priority="4"/>
  </conditionalFormatting>
  <conditionalFormatting sqref="D1:D3">
    <cfRule type="duplicateValues" dxfId="119" priority="1"/>
  </conditionalFormatting>
  <conditionalFormatting sqref="E1:E3">
    <cfRule type="duplicateValues" dxfId="118" priority="2"/>
  </conditionalFormatting>
  <pageMargins left="0.7" right="0.7" top="0.75" bottom="0.75" header="0.3" footer="0.3"/>
  <pageSetup orientation="portrait" verticalDpi="0" r:id="rId1"/>
  <legacyDrawing r:id="rId2"/>
</worksheet>
</file>

<file path=xl/worksheets/sheet5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83A897-5953-4593-AC3D-1077921C53B4}">
  <dimension ref="A1:T21"/>
  <sheetViews>
    <sheetView zoomScale="90" zoomScaleNormal="90" workbookViewId="0">
      <pane xSplit="3" ySplit="6" topLeftCell="D7" activePane="bottomRight" state="frozen"/>
      <selection pane="topRight" activeCell="F1" sqref="F1"/>
      <selection pane="bottomLeft" activeCell="A7" sqref="A7"/>
      <selection pane="bottomRight" activeCell="D7" sqref="D7"/>
    </sheetView>
  </sheetViews>
  <sheetFormatPr defaultColWidth="9.140625" defaultRowHeight="12.75" x14ac:dyDescent="0.2"/>
  <cols>
    <col min="1" max="1" width="9.5703125" style="12" bestFit="1" customWidth="1"/>
    <col min="2" max="2" width="20.140625" style="12" customWidth="1"/>
    <col min="3" max="3" width="27.140625" style="12" bestFit="1" customWidth="1"/>
    <col min="4" max="6" width="10.140625" style="13" bestFit="1" customWidth="1"/>
    <col min="7" max="7" width="8.42578125" style="13" bestFit="1" customWidth="1"/>
    <col min="8" max="8" width="7.42578125" style="13" bestFit="1" customWidth="1"/>
    <col min="9" max="9" width="9.140625" style="13"/>
    <col min="10" max="10" width="22" style="13" bestFit="1" customWidth="1"/>
    <col min="11" max="11" width="20.85546875" style="13" customWidth="1"/>
    <col min="12" max="12" width="21.85546875" style="13" customWidth="1"/>
    <col min="13" max="13" width="20.85546875" style="13" customWidth="1"/>
    <col min="14" max="14" width="10.140625" style="15" bestFit="1" customWidth="1"/>
    <col min="15" max="16" width="8.5703125" style="14" bestFit="1" customWidth="1"/>
    <col min="17" max="17" width="5.85546875" style="17" customWidth="1"/>
    <col min="18" max="18" width="16" style="14" bestFit="1" customWidth="1"/>
    <col min="19" max="19" width="15.85546875" style="14" bestFit="1" customWidth="1"/>
    <col min="20" max="20" width="14.5703125" style="13" customWidth="1"/>
    <col min="21" max="16384" width="9.140625" style="12"/>
  </cols>
  <sheetData>
    <row r="1" spans="1:20" s="22" customFormat="1" x14ac:dyDescent="0.2">
      <c r="A1" s="77"/>
      <c r="B1" s="78" t="s">
        <v>41</v>
      </c>
      <c r="C1" s="78"/>
      <c r="D1" s="78"/>
      <c r="E1" s="79"/>
      <c r="F1" s="79"/>
      <c r="G1" s="79"/>
      <c r="H1" s="79"/>
      <c r="I1" s="79"/>
      <c r="J1" s="79"/>
      <c r="K1" s="79"/>
      <c r="L1" s="79"/>
      <c r="M1" s="79"/>
      <c r="N1" s="80"/>
      <c r="O1" s="81"/>
      <c r="P1" s="81"/>
      <c r="Q1" s="82"/>
      <c r="R1" s="83"/>
      <c r="S1" s="84"/>
      <c r="T1" s="85"/>
    </row>
    <row r="2" spans="1:20" s="22" customFormat="1" x14ac:dyDescent="0.2">
      <c r="A2" s="86"/>
      <c r="B2" s="87" t="s">
        <v>40</v>
      </c>
      <c r="C2" s="87"/>
      <c r="D2" s="87"/>
      <c r="E2" s="88"/>
      <c r="F2" s="89"/>
      <c r="G2" s="89"/>
      <c r="H2" s="89"/>
      <c r="I2" s="89"/>
      <c r="J2" s="89"/>
      <c r="K2" s="89"/>
      <c r="L2" s="89"/>
      <c r="M2" s="89"/>
      <c r="N2" s="90"/>
      <c r="O2" s="91"/>
      <c r="P2" s="91"/>
      <c r="Q2" s="92"/>
      <c r="R2" s="93"/>
      <c r="S2" s="94"/>
      <c r="T2" s="57"/>
    </row>
    <row r="3" spans="1:20" s="22" customFormat="1" x14ac:dyDescent="0.2">
      <c r="A3" s="86"/>
      <c r="B3" s="95" t="s">
        <v>0</v>
      </c>
      <c r="C3" s="95"/>
      <c r="D3" s="95"/>
      <c r="E3" s="96"/>
      <c r="F3" s="97"/>
      <c r="G3" s="97"/>
      <c r="H3" s="97"/>
      <c r="I3" s="97"/>
      <c r="J3" s="97"/>
      <c r="K3" s="97"/>
      <c r="L3" s="97"/>
      <c r="M3" s="97"/>
      <c r="N3" s="98"/>
      <c r="O3" s="99"/>
      <c r="P3" s="99"/>
      <c r="Q3" s="100"/>
      <c r="R3" s="101"/>
      <c r="S3" s="94"/>
      <c r="T3" s="57"/>
    </row>
    <row r="4" spans="1:20" s="22" customFormat="1" ht="13.5" thickBot="1" x14ac:dyDescent="0.25">
      <c r="A4" s="86"/>
      <c r="B4" s="95"/>
      <c r="C4" s="95"/>
      <c r="D4" s="96"/>
      <c r="E4" s="97"/>
      <c r="F4" s="97"/>
      <c r="G4" s="97"/>
      <c r="H4" s="97"/>
      <c r="I4" s="97"/>
      <c r="J4" s="97"/>
      <c r="K4" s="97"/>
      <c r="L4" s="97"/>
      <c r="M4" s="97"/>
      <c r="N4" s="98"/>
      <c r="O4" s="99"/>
      <c r="P4" s="99"/>
      <c r="Q4" s="100"/>
      <c r="R4" s="101"/>
      <c r="S4" s="94"/>
      <c r="T4" s="57"/>
    </row>
    <row r="5" spans="1:20" ht="15.75" customHeight="1" x14ac:dyDescent="0.2">
      <c r="A5" s="26"/>
      <c r="B5" s="102"/>
      <c r="C5" s="103" t="s">
        <v>1</v>
      </c>
      <c r="D5" s="104"/>
      <c r="E5" s="105"/>
      <c r="F5" s="105"/>
      <c r="G5" s="105"/>
      <c r="H5" s="105"/>
      <c r="I5" s="105"/>
      <c r="J5" s="106"/>
      <c r="K5" s="106"/>
      <c r="L5" s="106"/>
      <c r="M5" s="106"/>
      <c r="N5" s="107"/>
      <c r="O5" s="108"/>
      <c r="P5" s="108"/>
      <c r="Q5" s="109"/>
      <c r="R5" s="110" t="s">
        <v>14</v>
      </c>
      <c r="S5" s="111"/>
      <c r="T5" s="27"/>
    </row>
    <row r="6" spans="1:20" ht="76.5" x14ac:dyDescent="0.2">
      <c r="A6" s="269" t="s">
        <v>3</v>
      </c>
      <c r="B6" s="270" t="s">
        <v>8</v>
      </c>
      <c r="C6" s="271" t="s">
        <v>18</v>
      </c>
      <c r="D6" s="272" t="s">
        <v>9</v>
      </c>
      <c r="E6" s="272" t="s">
        <v>5</v>
      </c>
      <c r="F6" s="272" t="s">
        <v>20</v>
      </c>
      <c r="G6" s="270" t="s">
        <v>37</v>
      </c>
      <c r="H6" s="272" t="s">
        <v>38</v>
      </c>
      <c r="I6" s="273" t="s">
        <v>10</v>
      </c>
      <c r="J6" s="272" t="s">
        <v>11</v>
      </c>
      <c r="K6" s="275" t="s">
        <v>28</v>
      </c>
      <c r="L6" s="274" t="s">
        <v>29</v>
      </c>
      <c r="M6" s="275" t="s">
        <v>30</v>
      </c>
      <c r="N6" s="29" t="s">
        <v>27</v>
      </c>
      <c r="O6" s="30" t="s">
        <v>12</v>
      </c>
      <c r="P6" s="30" t="s">
        <v>13</v>
      </c>
      <c r="Q6" s="276"/>
      <c r="R6" s="30" t="s">
        <v>16</v>
      </c>
      <c r="S6" s="30" t="s">
        <v>17</v>
      </c>
      <c r="T6" s="275" t="s">
        <v>7</v>
      </c>
    </row>
    <row r="7" spans="1:20" ht="38.25" x14ac:dyDescent="0.2">
      <c r="A7" s="44" t="s">
        <v>2515</v>
      </c>
      <c r="B7" s="3" t="s">
        <v>2516</v>
      </c>
      <c r="C7" s="45">
        <v>210005</v>
      </c>
      <c r="D7" s="45" t="s">
        <v>24</v>
      </c>
      <c r="E7" s="46" t="s">
        <v>2517</v>
      </c>
      <c r="F7" s="46" t="s">
        <v>2518</v>
      </c>
      <c r="G7" s="46" t="s">
        <v>2519</v>
      </c>
      <c r="H7" s="46" t="s">
        <v>1533</v>
      </c>
      <c r="I7" s="5">
        <v>110149</v>
      </c>
      <c r="J7" s="654" t="s">
        <v>1094</v>
      </c>
      <c r="K7" s="8">
        <v>17.98</v>
      </c>
      <c r="L7" s="8">
        <v>17.98</v>
      </c>
      <c r="M7" s="8">
        <v>17.98</v>
      </c>
      <c r="N7" s="319">
        <v>19.23</v>
      </c>
      <c r="O7" s="8">
        <v>0.2722</v>
      </c>
      <c r="P7" s="8">
        <v>5.23</v>
      </c>
      <c r="Q7" s="11"/>
      <c r="R7" s="8">
        <v>5.23</v>
      </c>
      <c r="S7" s="8"/>
      <c r="T7" s="321" t="s">
        <v>2520</v>
      </c>
    </row>
    <row r="8" spans="1:20" ht="38.25" x14ac:dyDescent="0.2">
      <c r="A8" s="44" t="s">
        <v>2515</v>
      </c>
      <c r="B8" s="3" t="s">
        <v>2521</v>
      </c>
      <c r="C8" s="45">
        <v>210003</v>
      </c>
      <c r="D8" s="45" t="s">
        <v>24</v>
      </c>
      <c r="E8" s="5">
        <v>18.75</v>
      </c>
      <c r="F8" s="46" t="s">
        <v>2522</v>
      </c>
      <c r="G8" s="46" t="s">
        <v>2519</v>
      </c>
      <c r="H8" s="46" t="s">
        <v>1706</v>
      </c>
      <c r="I8" s="5">
        <v>110149</v>
      </c>
      <c r="J8" s="654" t="s">
        <v>1094</v>
      </c>
      <c r="K8" s="8">
        <v>26.97</v>
      </c>
      <c r="L8" s="8">
        <v>26.97</v>
      </c>
      <c r="M8" s="8">
        <v>26.97</v>
      </c>
      <c r="N8" s="5">
        <v>14.43</v>
      </c>
      <c r="O8" s="8">
        <v>0.2722</v>
      </c>
      <c r="P8" s="8">
        <v>3.93</v>
      </c>
      <c r="Q8" s="11"/>
      <c r="R8" s="8">
        <v>3.93</v>
      </c>
      <c r="S8" s="8"/>
      <c r="T8" s="321" t="s">
        <v>2523</v>
      </c>
    </row>
    <row r="9" spans="1:20" ht="38.25" x14ac:dyDescent="0.2">
      <c r="A9" s="44" t="s">
        <v>2515</v>
      </c>
      <c r="B9" s="3" t="s">
        <v>2524</v>
      </c>
      <c r="C9" s="45">
        <v>210006</v>
      </c>
      <c r="D9" s="45" t="s">
        <v>24</v>
      </c>
      <c r="E9" s="5">
        <v>18.75</v>
      </c>
      <c r="F9" s="46" t="s">
        <v>2522</v>
      </c>
      <c r="G9" s="46" t="s">
        <v>2525</v>
      </c>
      <c r="H9" s="46" t="s">
        <v>1557</v>
      </c>
      <c r="I9" s="5">
        <v>110149</v>
      </c>
      <c r="J9" s="654" t="s">
        <v>1094</v>
      </c>
      <c r="K9" s="8">
        <v>26.97</v>
      </c>
      <c r="L9" s="8">
        <v>26.97</v>
      </c>
      <c r="M9" s="8">
        <v>26.97</v>
      </c>
      <c r="N9" s="319">
        <v>14.42</v>
      </c>
      <c r="O9" s="8">
        <v>0.2722</v>
      </c>
      <c r="P9" s="8">
        <v>3.93</v>
      </c>
      <c r="Q9" s="11"/>
      <c r="R9" s="8">
        <v>3.93</v>
      </c>
      <c r="S9" s="8"/>
      <c r="T9" s="321" t="s">
        <v>2523</v>
      </c>
    </row>
    <row r="10" spans="1:20" ht="38.25" x14ac:dyDescent="0.2">
      <c r="A10" s="44" t="s">
        <v>2515</v>
      </c>
      <c r="B10" s="3" t="s">
        <v>2526</v>
      </c>
      <c r="C10" s="45">
        <v>210004</v>
      </c>
      <c r="D10" s="45" t="s">
        <v>24</v>
      </c>
      <c r="E10" s="46" t="s">
        <v>2527</v>
      </c>
      <c r="F10" s="46" t="s">
        <v>2528</v>
      </c>
      <c r="G10" s="46" t="s">
        <v>2529</v>
      </c>
      <c r="H10" s="46" t="s">
        <v>1533</v>
      </c>
      <c r="I10" s="5">
        <v>110149</v>
      </c>
      <c r="J10" s="654" t="s">
        <v>1094</v>
      </c>
      <c r="K10" s="8">
        <v>16.5</v>
      </c>
      <c r="L10" s="8">
        <v>16.5</v>
      </c>
      <c r="M10" s="8">
        <v>16.5</v>
      </c>
      <c r="N10" s="5">
        <v>15.38</v>
      </c>
      <c r="O10" s="8">
        <v>0.2722</v>
      </c>
      <c r="P10" s="8">
        <v>4.1900000000000004</v>
      </c>
      <c r="Q10" s="11"/>
      <c r="R10" s="8">
        <v>4.1900000000000004</v>
      </c>
      <c r="S10" s="8"/>
      <c r="T10" s="321" t="s">
        <v>2530</v>
      </c>
    </row>
    <row r="11" spans="1:20" ht="63.75" x14ac:dyDescent="0.2">
      <c r="A11" s="44" t="s">
        <v>2515</v>
      </c>
      <c r="B11" s="66" t="s">
        <v>2531</v>
      </c>
      <c r="C11" s="45" t="s">
        <v>2532</v>
      </c>
      <c r="D11" s="45" t="s">
        <v>24</v>
      </c>
      <c r="E11" s="655">
        <v>27</v>
      </c>
      <c r="F11" s="46" t="s">
        <v>2533</v>
      </c>
      <c r="G11" s="655">
        <v>96</v>
      </c>
      <c r="H11" s="656">
        <v>4.5</v>
      </c>
      <c r="I11" s="5">
        <v>110149</v>
      </c>
      <c r="J11" s="654" t="s">
        <v>1094</v>
      </c>
      <c r="K11" s="8">
        <v>23.75</v>
      </c>
      <c r="L11" s="8">
        <v>23.75</v>
      </c>
      <c r="M11" s="8">
        <v>23.75</v>
      </c>
      <c r="N11" s="319">
        <v>15</v>
      </c>
      <c r="O11" s="8">
        <v>0.2722</v>
      </c>
      <c r="P11" s="8">
        <v>4.08</v>
      </c>
      <c r="Q11" s="11"/>
      <c r="R11" s="8">
        <v>4.08</v>
      </c>
      <c r="S11" s="8"/>
      <c r="T11" s="321" t="s">
        <v>2534</v>
      </c>
    </row>
    <row r="12" spans="1:20" ht="63.75" x14ac:dyDescent="0.2">
      <c r="A12" s="44" t="s">
        <v>2515</v>
      </c>
      <c r="B12" s="66" t="s">
        <v>2535</v>
      </c>
      <c r="C12" s="45" t="s">
        <v>2536</v>
      </c>
      <c r="D12" s="45" t="s">
        <v>24</v>
      </c>
      <c r="E12" s="655">
        <v>27</v>
      </c>
      <c r="F12" s="46" t="s">
        <v>2533</v>
      </c>
      <c r="G12" s="655">
        <v>96</v>
      </c>
      <c r="H12" s="656">
        <v>4.5</v>
      </c>
      <c r="I12" s="5">
        <v>110149</v>
      </c>
      <c r="J12" s="654" t="s">
        <v>1094</v>
      </c>
      <c r="K12" s="8">
        <v>23.75</v>
      </c>
      <c r="L12" s="8">
        <v>23.75</v>
      </c>
      <c r="M12" s="8">
        <v>23.75</v>
      </c>
      <c r="N12" s="319">
        <v>15</v>
      </c>
      <c r="O12" s="8">
        <v>0.2722</v>
      </c>
      <c r="P12" s="8">
        <v>4.08</v>
      </c>
      <c r="Q12" s="11"/>
      <c r="R12" s="8">
        <v>4.08</v>
      </c>
      <c r="S12" s="8"/>
      <c r="T12" s="321" t="s">
        <v>2534</v>
      </c>
    </row>
    <row r="13" spans="1:20" ht="63.75" x14ac:dyDescent="0.2">
      <c r="A13" s="44" t="s">
        <v>2515</v>
      </c>
      <c r="B13" s="66" t="s">
        <v>2537</v>
      </c>
      <c r="C13" s="45" t="s">
        <v>2538</v>
      </c>
      <c r="D13" s="45" t="s">
        <v>24</v>
      </c>
      <c r="E13" s="655">
        <v>27</v>
      </c>
      <c r="F13" s="46" t="s">
        <v>2533</v>
      </c>
      <c r="G13" s="655">
        <v>96</v>
      </c>
      <c r="H13" s="656">
        <v>4.5</v>
      </c>
      <c r="I13" s="5">
        <v>110149</v>
      </c>
      <c r="J13" s="654" t="s">
        <v>1094</v>
      </c>
      <c r="K13" s="8">
        <v>23.75</v>
      </c>
      <c r="L13" s="8">
        <v>23.75</v>
      </c>
      <c r="M13" s="8">
        <v>23.75</v>
      </c>
      <c r="N13" s="319">
        <v>15</v>
      </c>
      <c r="O13" s="8">
        <v>0.2722</v>
      </c>
      <c r="P13" s="8">
        <v>4.08</v>
      </c>
      <c r="Q13" s="11"/>
      <c r="R13" s="8">
        <v>4.08</v>
      </c>
      <c r="S13" s="8"/>
      <c r="T13" s="321" t="s">
        <v>2534</v>
      </c>
    </row>
    <row r="14" spans="1:20" ht="63.75" x14ac:dyDescent="0.2">
      <c r="A14" s="44" t="s">
        <v>2515</v>
      </c>
      <c r="B14" s="66" t="s">
        <v>2539</v>
      </c>
      <c r="C14" s="45" t="s">
        <v>2540</v>
      </c>
      <c r="D14" s="45" t="s">
        <v>24</v>
      </c>
      <c r="E14" s="655">
        <v>27</v>
      </c>
      <c r="F14" s="46" t="s">
        <v>2533</v>
      </c>
      <c r="G14" s="655">
        <v>96</v>
      </c>
      <c r="H14" s="656">
        <v>4.5</v>
      </c>
      <c r="I14" s="5">
        <v>110149</v>
      </c>
      <c r="J14" s="654" t="s">
        <v>1094</v>
      </c>
      <c r="K14" s="8">
        <v>23.75</v>
      </c>
      <c r="L14" s="8">
        <v>23.75</v>
      </c>
      <c r="M14" s="8">
        <v>23.75</v>
      </c>
      <c r="N14" s="319">
        <v>15</v>
      </c>
      <c r="O14" s="8">
        <v>0.2722</v>
      </c>
      <c r="P14" s="8">
        <v>4.08</v>
      </c>
      <c r="Q14" s="11"/>
      <c r="R14" s="8">
        <v>4.08</v>
      </c>
      <c r="S14" s="8"/>
      <c r="T14" s="321" t="s">
        <v>2534</v>
      </c>
    </row>
    <row r="15" spans="1:20" ht="63.75" x14ac:dyDescent="0.2">
      <c r="A15" s="44" t="s">
        <v>2515</v>
      </c>
      <c r="B15" s="66" t="s">
        <v>2539</v>
      </c>
      <c r="C15" s="45" t="s">
        <v>2541</v>
      </c>
      <c r="D15" s="45" t="s">
        <v>24</v>
      </c>
      <c r="E15" s="655">
        <v>27</v>
      </c>
      <c r="F15" s="46" t="s">
        <v>2533</v>
      </c>
      <c r="G15" s="655">
        <v>96</v>
      </c>
      <c r="H15" s="656">
        <v>4.5</v>
      </c>
      <c r="I15" s="5">
        <v>110149</v>
      </c>
      <c r="J15" s="654" t="s">
        <v>1094</v>
      </c>
      <c r="K15" s="8">
        <v>23.75</v>
      </c>
      <c r="L15" s="8">
        <v>23.75</v>
      </c>
      <c r="M15" s="8">
        <v>23.75</v>
      </c>
      <c r="N15" s="319">
        <v>15</v>
      </c>
      <c r="O15" s="8">
        <v>0.2722</v>
      </c>
      <c r="P15" s="8">
        <v>4.08</v>
      </c>
      <c r="Q15" s="11"/>
      <c r="R15" s="8">
        <v>4.08</v>
      </c>
      <c r="S15" s="8"/>
      <c r="T15" s="321" t="s">
        <v>2534</v>
      </c>
    </row>
    <row r="16" spans="1:20" ht="63.75" x14ac:dyDescent="0.2">
      <c r="A16" s="44" t="s">
        <v>2515</v>
      </c>
      <c r="B16" s="66" t="s">
        <v>2542</v>
      </c>
      <c r="C16" s="45" t="s">
        <v>2543</v>
      </c>
      <c r="D16" s="45" t="s">
        <v>24</v>
      </c>
      <c r="E16" s="655">
        <v>27</v>
      </c>
      <c r="F16" s="5">
        <v>28.25</v>
      </c>
      <c r="G16" s="655">
        <v>96</v>
      </c>
      <c r="H16" s="656">
        <v>4.5</v>
      </c>
      <c r="I16" s="5">
        <v>110149</v>
      </c>
      <c r="J16" s="654" t="s">
        <v>1094</v>
      </c>
      <c r="K16" s="8">
        <v>23.75</v>
      </c>
      <c r="L16" s="8">
        <v>23.75</v>
      </c>
      <c r="M16" s="8">
        <v>23.75</v>
      </c>
      <c r="N16" s="319">
        <v>15</v>
      </c>
      <c r="O16" s="8">
        <v>0.2722</v>
      </c>
      <c r="P16" s="8">
        <v>4.08</v>
      </c>
      <c r="Q16" s="11"/>
      <c r="R16" s="8">
        <v>4.08</v>
      </c>
      <c r="S16" s="8"/>
      <c r="T16" s="321" t="s">
        <v>2534</v>
      </c>
    </row>
    <row r="17" spans="1:20" ht="63.75" x14ac:dyDescent="0.2">
      <c r="A17" s="44" t="s">
        <v>2515</v>
      </c>
      <c r="B17" s="66" t="s">
        <v>2544</v>
      </c>
      <c r="C17" s="45" t="s">
        <v>2545</v>
      </c>
      <c r="D17" s="45" t="s">
        <v>24</v>
      </c>
      <c r="E17" s="655">
        <v>27</v>
      </c>
      <c r="F17" s="5">
        <v>28.25</v>
      </c>
      <c r="G17" s="655">
        <v>96</v>
      </c>
      <c r="H17" s="656">
        <v>4.5</v>
      </c>
      <c r="I17" s="5">
        <v>110149</v>
      </c>
      <c r="J17" s="654" t="s">
        <v>1094</v>
      </c>
      <c r="K17" s="8">
        <v>23.75</v>
      </c>
      <c r="L17" s="8">
        <v>23.75</v>
      </c>
      <c r="M17" s="8">
        <v>23.75</v>
      </c>
      <c r="N17" s="319">
        <v>15</v>
      </c>
      <c r="O17" s="8">
        <v>0.2722</v>
      </c>
      <c r="P17" s="8">
        <v>4.08</v>
      </c>
      <c r="Q17" s="11"/>
      <c r="R17" s="8">
        <v>4.08</v>
      </c>
      <c r="S17" s="8"/>
      <c r="T17" s="321" t="s">
        <v>2534</v>
      </c>
    </row>
    <row r="18" spans="1:20" ht="63.75" x14ac:dyDescent="0.2">
      <c r="A18" s="44" t="s">
        <v>2515</v>
      </c>
      <c r="B18" s="66" t="s">
        <v>2546</v>
      </c>
      <c r="C18" s="45" t="s">
        <v>2547</v>
      </c>
      <c r="D18" s="45" t="s">
        <v>24</v>
      </c>
      <c r="E18" s="655">
        <v>27</v>
      </c>
      <c r="F18" s="5">
        <v>28.25</v>
      </c>
      <c r="G18" s="655">
        <v>96</v>
      </c>
      <c r="H18" s="656">
        <v>4.5</v>
      </c>
      <c r="I18" s="5">
        <v>110149</v>
      </c>
      <c r="J18" s="654" t="s">
        <v>1094</v>
      </c>
      <c r="K18" s="8">
        <v>23.75</v>
      </c>
      <c r="L18" s="8">
        <v>23.75</v>
      </c>
      <c r="M18" s="8">
        <v>23.75</v>
      </c>
      <c r="N18" s="319">
        <v>15</v>
      </c>
      <c r="O18" s="8">
        <v>0.2722</v>
      </c>
      <c r="P18" s="8">
        <v>4.08</v>
      </c>
      <c r="Q18" s="11"/>
      <c r="R18" s="8">
        <v>4.08</v>
      </c>
      <c r="S18" s="8"/>
      <c r="T18" s="321" t="s">
        <v>2534</v>
      </c>
    </row>
    <row r="19" spans="1:20" ht="63.75" x14ac:dyDescent="0.2">
      <c r="A19" s="44" t="s">
        <v>2515</v>
      </c>
      <c r="B19" s="66" t="s">
        <v>2548</v>
      </c>
      <c r="C19" s="45" t="s">
        <v>2549</v>
      </c>
      <c r="D19" s="45" t="s">
        <v>24</v>
      </c>
      <c r="E19" s="655">
        <v>27</v>
      </c>
      <c r="F19" s="5">
        <v>28.25</v>
      </c>
      <c r="G19" s="655">
        <v>96</v>
      </c>
      <c r="H19" s="656">
        <v>4.5</v>
      </c>
      <c r="I19" s="5">
        <v>110149</v>
      </c>
      <c r="J19" s="654" t="s">
        <v>1094</v>
      </c>
      <c r="K19" s="8">
        <v>23.75</v>
      </c>
      <c r="L19" s="8">
        <v>23.75</v>
      </c>
      <c r="M19" s="8">
        <v>23.75</v>
      </c>
      <c r="N19" s="319">
        <v>15</v>
      </c>
      <c r="O19" s="8">
        <v>0.2722</v>
      </c>
      <c r="P19" s="8">
        <v>4.08</v>
      </c>
      <c r="Q19" s="11"/>
      <c r="R19" s="8">
        <v>4.08</v>
      </c>
      <c r="S19" s="8"/>
      <c r="T19" s="321" t="s">
        <v>2534</v>
      </c>
    </row>
    <row r="20" spans="1:20" ht="63.75" x14ac:dyDescent="0.2">
      <c r="A20" s="44" t="s">
        <v>2515</v>
      </c>
      <c r="B20" s="66" t="s">
        <v>2550</v>
      </c>
      <c r="C20" s="45" t="s">
        <v>2551</v>
      </c>
      <c r="D20" s="45" t="s">
        <v>24</v>
      </c>
      <c r="E20" s="655">
        <v>27</v>
      </c>
      <c r="F20" s="5">
        <v>28.25</v>
      </c>
      <c r="G20" s="655">
        <v>96</v>
      </c>
      <c r="H20" s="656">
        <v>4.5</v>
      </c>
      <c r="I20" s="5">
        <v>110149</v>
      </c>
      <c r="J20" s="654" t="s">
        <v>1094</v>
      </c>
      <c r="K20" s="8">
        <v>23.75</v>
      </c>
      <c r="L20" s="8">
        <v>23.75</v>
      </c>
      <c r="M20" s="8">
        <v>23.75</v>
      </c>
      <c r="N20" s="319">
        <v>15</v>
      </c>
      <c r="O20" s="8">
        <v>0.2722</v>
      </c>
      <c r="P20" s="8">
        <v>4.08</v>
      </c>
      <c r="Q20" s="11"/>
      <c r="R20" s="8">
        <v>4.08</v>
      </c>
      <c r="S20" s="8"/>
      <c r="T20" s="321" t="s">
        <v>2534</v>
      </c>
    </row>
    <row r="21" spans="1:20" ht="63.75" x14ac:dyDescent="0.2">
      <c r="A21" s="44" t="s">
        <v>2515</v>
      </c>
      <c r="B21" s="66" t="s">
        <v>2552</v>
      </c>
      <c r="C21" s="45" t="s">
        <v>2553</v>
      </c>
      <c r="D21" s="45" t="s">
        <v>24</v>
      </c>
      <c r="E21" s="655">
        <v>27</v>
      </c>
      <c r="F21" s="5">
        <v>28.25</v>
      </c>
      <c r="G21" s="655">
        <v>96</v>
      </c>
      <c r="H21" s="656">
        <v>4.5</v>
      </c>
      <c r="I21" s="5">
        <v>110149</v>
      </c>
      <c r="J21" s="654" t="s">
        <v>1094</v>
      </c>
      <c r="K21" s="8">
        <v>23.75</v>
      </c>
      <c r="L21" s="8">
        <v>23.75</v>
      </c>
      <c r="M21" s="8">
        <v>23.75</v>
      </c>
      <c r="N21" s="319">
        <v>15</v>
      </c>
      <c r="O21" s="8">
        <v>0.2722</v>
      </c>
      <c r="P21" s="8">
        <v>4.08</v>
      </c>
      <c r="Q21" s="11"/>
      <c r="R21" s="8">
        <v>4.08</v>
      </c>
      <c r="S21" s="8"/>
      <c r="T21" s="321" t="s">
        <v>2534</v>
      </c>
    </row>
  </sheetData>
  <protectedRanges>
    <protectedRange password="8F60" sqref="S6" name="Calculations_40"/>
  </protectedRanges>
  <conditionalFormatting sqref="C4:C6">
    <cfRule type="duplicateValues" dxfId="117" priority="3"/>
  </conditionalFormatting>
  <conditionalFormatting sqref="D4:D6">
    <cfRule type="duplicateValues" dxfId="116" priority="4"/>
  </conditionalFormatting>
  <conditionalFormatting sqref="D1:D3">
    <cfRule type="duplicateValues" dxfId="115" priority="1"/>
  </conditionalFormatting>
  <conditionalFormatting sqref="E1:E3">
    <cfRule type="duplicateValues" dxfId="114" priority="2"/>
  </conditionalFormatting>
  <pageMargins left="0.7" right="0.7" top="0.75" bottom="0.75" header="0.3" footer="0.3"/>
  <pageSetup orientation="portrait" verticalDpi="0" r:id="rId1"/>
  <legacyDrawing r:id="rId2"/>
</worksheet>
</file>

<file path=xl/worksheets/sheet5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1B574C-C5F3-444E-829B-0A0DEF455F33}">
  <dimension ref="A1:AA21"/>
  <sheetViews>
    <sheetView zoomScale="90" zoomScaleNormal="90" workbookViewId="0">
      <pane xSplit="4" ySplit="6" topLeftCell="E7" activePane="bottomRight" state="frozen"/>
      <selection pane="topRight" activeCell="F1" sqref="F1"/>
      <selection pane="bottomLeft" activeCell="A7" sqref="A7"/>
      <selection pane="bottomRight" activeCell="D8" sqref="D8"/>
    </sheetView>
  </sheetViews>
  <sheetFormatPr defaultColWidth="9.140625" defaultRowHeight="12.75" x14ac:dyDescent="0.2"/>
  <cols>
    <col min="1" max="1" width="9.140625" style="12"/>
    <col min="2" max="2" width="23.7109375" style="12" customWidth="1"/>
    <col min="3" max="3" width="13.140625" style="12" bestFit="1" customWidth="1"/>
    <col min="4" max="4" width="13" style="12" customWidth="1"/>
    <col min="5" max="5" width="9.140625" style="13"/>
    <col min="6" max="6" width="10.42578125" style="13" customWidth="1"/>
    <col min="7" max="7" width="12" style="13" customWidth="1"/>
    <col min="8" max="10" width="9.140625" style="13"/>
    <col min="11" max="11" width="22" style="13" bestFit="1" customWidth="1"/>
    <col min="12" max="12" width="12" style="13" customWidth="1"/>
    <col min="13" max="14" width="9.140625" style="14"/>
    <col min="15" max="15" width="3.85546875" style="17" customWidth="1"/>
    <col min="16" max="16" width="17.85546875" style="14" customWidth="1"/>
    <col min="17" max="18" width="19.140625" style="14" customWidth="1"/>
    <col min="19" max="19" width="14" style="13" customWidth="1"/>
    <col min="20" max="22" width="9.140625" style="13"/>
    <col min="23" max="23" width="21.5703125" style="14" customWidth="1"/>
    <col min="24" max="24" width="22.140625" style="14" customWidth="1"/>
    <col min="25" max="25" width="22.85546875" style="14" customWidth="1"/>
    <col min="26" max="26" width="12.5703125" style="14" customWidth="1"/>
    <col min="27" max="27" width="14.85546875" style="13" customWidth="1"/>
    <col min="28" max="16384" width="9.140625" style="12"/>
  </cols>
  <sheetData>
    <row r="1" spans="1:27" s="22" customFormat="1" x14ac:dyDescent="0.2">
      <c r="A1" s="77"/>
      <c r="B1" s="78" t="s">
        <v>41</v>
      </c>
      <c r="C1" s="78"/>
      <c r="D1" s="78"/>
      <c r="E1" s="79"/>
      <c r="F1" s="79"/>
      <c r="G1" s="79"/>
      <c r="H1" s="79"/>
      <c r="I1" s="79"/>
      <c r="J1" s="79"/>
      <c r="K1" s="79"/>
      <c r="L1" s="79"/>
      <c r="M1" s="81"/>
      <c r="N1" s="81"/>
      <c r="O1" s="82"/>
      <c r="P1" s="81"/>
      <c r="Q1" s="83"/>
      <c r="R1" s="83"/>
      <c r="S1" s="79"/>
      <c r="T1" s="79"/>
      <c r="U1" s="79"/>
      <c r="V1" s="79"/>
      <c r="W1" s="81"/>
      <c r="X1" s="81"/>
      <c r="Y1" s="81"/>
      <c r="Z1" s="84"/>
      <c r="AA1" s="85"/>
    </row>
    <row r="2" spans="1:27" s="22" customFormat="1" x14ac:dyDescent="0.2">
      <c r="A2" s="86"/>
      <c r="B2" s="87" t="s">
        <v>40</v>
      </c>
      <c r="C2" s="87"/>
      <c r="D2" s="87"/>
      <c r="E2" s="88"/>
      <c r="F2" s="89"/>
      <c r="G2" s="89"/>
      <c r="H2" s="89"/>
      <c r="I2" s="89"/>
      <c r="J2" s="89"/>
      <c r="K2" s="89"/>
      <c r="L2" s="89"/>
      <c r="M2" s="91"/>
      <c r="N2" s="91"/>
      <c r="O2" s="92"/>
      <c r="P2" s="91"/>
      <c r="Q2" s="93"/>
      <c r="R2" s="93"/>
      <c r="S2" s="89"/>
      <c r="T2" s="88"/>
      <c r="U2" s="89"/>
      <c r="V2" s="89"/>
      <c r="W2" s="91"/>
      <c r="X2" s="91"/>
      <c r="Y2" s="91"/>
      <c r="Z2" s="94"/>
      <c r="AA2" s="57"/>
    </row>
    <row r="3" spans="1:27" s="22" customFormat="1" x14ac:dyDescent="0.2">
      <c r="A3" s="86"/>
      <c r="B3" s="95" t="s">
        <v>0</v>
      </c>
      <c r="C3" s="95"/>
      <c r="D3" s="95"/>
      <c r="E3" s="96"/>
      <c r="F3" s="97"/>
      <c r="G3" s="97"/>
      <c r="H3" s="97"/>
      <c r="I3" s="97"/>
      <c r="J3" s="97"/>
      <c r="K3" s="97"/>
      <c r="L3" s="97"/>
      <c r="M3" s="99"/>
      <c r="N3" s="99"/>
      <c r="O3" s="100"/>
      <c r="P3" s="99"/>
      <c r="Q3" s="101"/>
      <c r="R3" s="101"/>
      <c r="S3" s="97"/>
      <c r="T3" s="126"/>
      <c r="U3" s="97"/>
      <c r="V3" s="97"/>
      <c r="W3" s="99"/>
      <c r="X3" s="99"/>
      <c r="Y3" s="99"/>
      <c r="Z3" s="94"/>
      <c r="AA3" s="57"/>
    </row>
    <row r="4" spans="1:27" s="22" customFormat="1" ht="13.5" thickBot="1" x14ac:dyDescent="0.25">
      <c r="A4" s="86"/>
      <c r="C4" s="95"/>
      <c r="D4" s="95"/>
      <c r="E4" s="96"/>
      <c r="F4" s="97"/>
      <c r="G4" s="97"/>
      <c r="H4" s="97"/>
      <c r="I4" s="97"/>
      <c r="J4" s="97"/>
      <c r="K4" s="97"/>
      <c r="L4" s="97"/>
      <c r="M4" s="99"/>
      <c r="N4" s="99"/>
      <c r="O4" s="100"/>
      <c r="P4" s="99"/>
      <c r="Q4" s="101"/>
      <c r="R4" s="101"/>
      <c r="S4" s="97"/>
      <c r="T4" s="96"/>
      <c r="U4" s="97"/>
      <c r="V4" s="97"/>
      <c r="W4" s="99"/>
      <c r="X4" s="99"/>
      <c r="Y4" s="99"/>
      <c r="Z4" s="94"/>
      <c r="AA4" s="57"/>
    </row>
    <row r="5" spans="1:27" ht="15.75" customHeight="1" thickBot="1" x14ac:dyDescent="0.25">
      <c r="A5" s="26"/>
      <c r="B5" s="102"/>
      <c r="C5" s="102"/>
      <c r="D5" s="127" t="s">
        <v>1</v>
      </c>
      <c r="E5" s="104"/>
      <c r="F5" s="105"/>
      <c r="G5" s="105"/>
      <c r="H5" s="105"/>
      <c r="I5" s="105"/>
      <c r="J5" s="105"/>
      <c r="K5" s="106"/>
      <c r="L5" s="104"/>
      <c r="M5" s="108"/>
      <c r="N5" s="108"/>
      <c r="O5" s="109"/>
      <c r="P5" s="128" t="s">
        <v>19</v>
      </c>
      <c r="Q5" s="129"/>
      <c r="R5" s="130"/>
      <c r="S5" s="131" t="s">
        <v>2</v>
      </c>
      <c r="T5" s="132"/>
      <c r="U5" s="133"/>
      <c r="V5" s="133"/>
      <c r="W5" s="134"/>
      <c r="X5" s="134"/>
      <c r="Y5" s="135"/>
      <c r="Z5" s="111"/>
      <c r="AA5" s="27"/>
    </row>
    <row r="6" spans="1:27" ht="63.75" x14ac:dyDescent="0.2">
      <c r="A6" s="657" t="s">
        <v>3</v>
      </c>
      <c r="B6" s="658" t="s">
        <v>8</v>
      </c>
      <c r="C6" s="658" t="s">
        <v>4</v>
      </c>
      <c r="D6" s="659" t="s">
        <v>18</v>
      </c>
      <c r="E6" s="660" t="s">
        <v>9</v>
      </c>
      <c r="F6" s="660" t="s">
        <v>5</v>
      </c>
      <c r="G6" s="660" t="s">
        <v>6</v>
      </c>
      <c r="H6" s="658" t="s">
        <v>37</v>
      </c>
      <c r="I6" s="660" t="s">
        <v>38</v>
      </c>
      <c r="J6" s="661" t="s">
        <v>10</v>
      </c>
      <c r="K6" s="660" t="s">
        <v>11</v>
      </c>
      <c r="L6" s="663" t="s">
        <v>27</v>
      </c>
      <c r="M6" s="50" t="s">
        <v>12</v>
      </c>
      <c r="N6" s="50" t="s">
        <v>13</v>
      </c>
      <c r="O6" s="417"/>
      <c r="P6" s="214" t="s">
        <v>31</v>
      </c>
      <c r="Q6" s="214" t="s">
        <v>32</v>
      </c>
      <c r="R6" s="214" t="s">
        <v>33</v>
      </c>
      <c r="S6" s="659" t="s">
        <v>15</v>
      </c>
      <c r="T6" s="660" t="s">
        <v>9</v>
      </c>
      <c r="U6" s="658" t="s">
        <v>39</v>
      </c>
      <c r="V6" s="660" t="s">
        <v>38</v>
      </c>
      <c r="W6" s="214" t="s">
        <v>34</v>
      </c>
      <c r="X6" s="214" t="s">
        <v>35</v>
      </c>
      <c r="Y6" s="214" t="s">
        <v>36</v>
      </c>
      <c r="Z6" s="662" t="s">
        <v>17</v>
      </c>
      <c r="AA6" s="214" t="s">
        <v>7</v>
      </c>
    </row>
    <row r="7" spans="1:27" ht="38.25" x14ac:dyDescent="0.2">
      <c r="A7" s="44" t="s">
        <v>2515</v>
      </c>
      <c r="B7" s="3" t="s">
        <v>2516</v>
      </c>
      <c r="C7" s="55" t="s">
        <v>1102</v>
      </c>
      <c r="D7" s="45">
        <v>210005</v>
      </c>
      <c r="E7" s="45" t="s">
        <v>24</v>
      </c>
      <c r="F7" s="46" t="s">
        <v>2517</v>
      </c>
      <c r="G7" s="46" t="s">
        <v>2518</v>
      </c>
      <c r="H7" s="46" t="s">
        <v>2519</v>
      </c>
      <c r="I7" s="46" t="s">
        <v>1533</v>
      </c>
      <c r="J7" s="5">
        <v>110149</v>
      </c>
      <c r="K7" s="654" t="s">
        <v>1094</v>
      </c>
      <c r="L7" s="319">
        <v>19.23</v>
      </c>
      <c r="M7" s="8">
        <v>0.2722</v>
      </c>
      <c r="N7" s="8">
        <v>5.23</v>
      </c>
      <c r="O7" s="11"/>
      <c r="P7" s="8">
        <v>12.75</v>
      </c>
      <c r="Q7" s="8">
        <v>12.75</v>
      </c>
      <c r="R7" s="8">
        <v>12.75</v>
      </c>
      <c r="S7" s="5">
        <v>210005</v>
      </c>
      <c r="T7" s="5" t="s">
        <v>24</v>
      </c>
      <c r="U7" s="46" t="s">
        <v>2519</v>
      </c>
      <c r="V7" s="46" t="s">
        <v>1533</v>
      </c>
      <c r="W7" s="8">
        <v>17.98</v>
      </c>
      <c r="X7" s="8">
        <v>17.98</v>
      </c>
      <c r="Y7" s="8">
        <v>17.98</v>
      </c>
      <c r="Z7" s="8"/>
      <c r="AA7" s="321" t="s">
        <v>2520</v>
      </c>
    </row>
    <row r="8" spans="1:27" ht="38.25" x14ac:dyDescent="0.2">
      <c r="A8" s="44" t="s">
        <v>2515</v>
      </c>
      <c r="B8" s="3" t="s">
        <v>2521</v>
      </c>
      <c r="C8" s="55" t="s">
        <v>1102</v>
      </c>
      <c r="D8" s="45">
        <v>210003</v>
      </c>
      <c r="E8" s="45" t="s">
        <v>24</v>
      </c>
      <c r="F8" s="5">
        <v>18.75</v>
      </c>
      <c r="G8" s="46" t="s">
        <v>2522</v>
      </c>
      <c r="H8" s="46" t="s">
        <v>2519</v>
      </c>
      <c r="I8" s="46" t="s">
        <v>1706</v>
      </c>
      <c r="J8" s="5">
        <v>110149</v>
      </c>
      <c r="K8" s="654" t="s">
        <v>1094</v>
      </c>
      <c r="L8" s="5">
        <v>14.43</v>
      </c>
      <c r="M8" s="8">
        <v>0.2722</v>
      </c>
      <c r="N8" s="8">
        <v>3.93</v>
      </c>
      <c r="O8" s="11"/>
      <c r="P8" s="8">
        <v>23.04</v>
      </c>
      <c r="Q8" s="8">
        <v>23.04</v>
      </c>
      <c r="R8" s="8">
        <v>23.04</v>
      </c>
      <c r="S8" s="5">
        <v>210003</v>
      </c>
      <c r="T8" s="5" t="s">
        <v>24</v>
      </c>
      <c r="U8" s="46" t="s">
        <v>2519</v>
      </c>
      <c r="V8" s="46" t="s">
        <v>1706</v>
      </c>
      <c r="W8" s="8">
        <v>26.97</v>
      </c>
      <c r="X8" s="8">
        <v>26.97</v>
      </c>
      <c r="Y8" s="8">
        <v>26.97</v>
      </c>
      <c r="Z8" s="8"/>
      <c r="AA8" s="321" t="s">
        <v>2523</v>
      </c>
    </row>
    <row r="9" spans="1:27" ht="38.25" x14ac:dyDescent="0.2">
      <c r="A9" s="44" t="s">
        <v>2515</v>
      </c>
      <c r="B9" s="3" t="s">
        <v>2524</v>
      </c>
      <c r="C9" s="55" t="s">
        <v>1102</v>
      </c>
      <c r="D9" s="45">
        <v>210006</v>
      </c>
      <c r="E9" s="45" t="s">
        <v>24</v>
      </c>
      <c r="F9" s="5">
        <v>18.75</v>
      </c>
      <c r="G9" s="46" t="s">
        <v>2522</v>
      </c>
      <c r="H9" s="46" t="s">
        <v>2525</v>
      </c>
      <c r="I9" s="46" t="s">
        <v>1557</v>
      </c>
      <c r="J9" s="5">
        <v>110149</v>
      </c>
      <c r="K9" s="654" t="s">
        <v>1094</v>
      </c>
      <c r="L9" s="319">
        <v>14.42</v>
      </c>
      <c r="M9" s="8">
        <v>0.2722</v>
      </c>
      <c r="N9" s="8">
        <v>3.93</v>
      </c>
      <c r="O9" s="11"/>
      <c r="P9" s="8">
        <v>23.04</v>
      </c>
      <c r="Q9" s="8">
        <v>23.04</v>
      </c>
      <c r="R9" s="8">
        <v>23.04</v>
      </c>
      <c r="S9" s="5">
        <v>210006</v>
      </c>
      <c r="T9" s="5" t="s">
        <v>24</v>
      </c>
      <c r="U9" s="46" t="s">
        <v>2525</v>
      </c>
      <c r="V9" s="46" t="s">
        <v>1557</v>
      </c>
      <c r="W9" s="8">
        <v>26.97</v>
      </c>
      <c r="X9" s="8">
        <v>26.97</v>
      </c>
      <c r="Y9" s="8">
        <v>26.97</v>
      </c>
      <c r="Z9" s="8"/>
      <c r="AA9" s="321" t="s">
        <v>2523</v>
      </c>
    </row>
    <row r="10" spans="1:27" ht="38.25" x14ac:dyDescent="0.2">
      <c r="A10" s="44" t="s">
        <v>2515</v>
      </c>
      <c r="B10" s="3" t="s">
        <v>2526</v>
      </c>
      <c r="C10" s="55" t="s">
        <v>1102</v>
      </c>
      <c r="D10" s="45">
        <v>210004</v>
      </c>
      <c r="E10" s="45" t="s">
        <v>24</v>
      </c>
      <c r="F10" s="46" t="s">
        <v>2527</v>
      </c>
      <c r="G10" s="46" t="s">
        <v>2528</v>
      </c>
      <c r="H10" s="46" t="s">
        <v>2529</v>
      </c>
      <c r="I10" s="46" t="s">
        <v>1533</v>
      </c>
      <c r="J10" s="5">
        <v>110149</v>
      </c>
      <c r="K10" s="654" t="s">
        <v>1094</v>
      </c>
      <c r="L10" s="5">
        <v>15.38</v>
      </c>
      <c r="M10" s="8">
        <v>0.2722</v>
      </c>
      <c r="N10" s="8">
        <v>4.1900000000000004</v>
      </c>
      <c r="O10" s="11"/>
      <c r="P10" s="8">
        <v>12.31</v>
      </c>
      <c r="Q10" s="8">
        <v>12.31</v>
      </c>
      <c r="R10" s="8">
        <v>12.31</v>
      </c>
      <c r="S10" s="5">
        <v>210004</v>
      </c>
      <c r="T10" s="5" t="s">
        <v>24</v>
      </c>
      <c r="U10" s="46" t="s">
        <v>2529</v>
      </c>
      <c r="V10" s="46" t="s">
        <v>1533</v>
      </c>
      <c r="W10" s="8">
        <v>16.5</v>
      </c>
      <c r="X10" s="8">
        <v>16.5</v>
      </c>
      <c r="Y10" s="8">
        <v>16.5</v>
      </c>
      <c r="Z10" s="8"/>
      <c r="AA10" s="321" t="s">
        <v>2530</v>
      </c>
    </row>
    <row r="11" spans="1:27" ht="63.75" x14ac:dyDescent="0.2">
      <c r="A11" s="44" t="s">
        <v>2515</v>
      </c>
      <c r="B11" s="66" t="s">
        <v>2531</v>
      </c>
      <c r="C11" s="55" t="s">
        <v>1102</v>
      </c>
      <c r="D11" s="45" t="s">
        <v>2532</v>
      </c>
      <c r="E11" s="45" t="s">
        <v>24</v>
      </c>
      <c r="F11" s="655">
        <v>27</v>
      </c>
      <c r="G11" s="46" t="s">
        <v>2533</v>
      </c>
      <c r="H11" s="655">
        <v>96</v>
      </c>
      <c r="I11" s="656">
        <v>4.5</v>
      </c>
      <c r="J11" s="5">
        <v>110149</v>
      </c>
      <c r="K11" s="654" t="s">
        <v>1094</v>
      </c>
      <c r="L11" s="319">
        <v>15</v>
      </c>
      <c r="M11" s="8">
        <v>0.2722</v>
      </c>
      <c r="N11" s="8">
        <v>4.08</v>
      </c>
      <c r="O11" s="11"/>
      <c r="P11" s="8">
        <v>19.670000000000002</v>
      </c>
      <c r="Q11" s="8">
        <v>19.670000000000002</v>
      </c>
      <c r="R11" s="8">
        <v>19.670000000000002</v>
      </c>
      <c r="S11" s="5" t="s">
        <v>2532</v>
      </c>
      <c r="T11" s="5" t="s">
        <v>24</v>
      </c>
      <c r="U11" s="655">
        <v>96</v>
      </c>
      <c r="V11" s="656">
        <v>4.5</v>
      </c>
      <c r="W11" s="8">
        <v>23.75</v>
      </c>
      <c r="X11" s="8">
        <v>23.75</v>
      </c>
      <c r="Y11" s="8">
        <v>23.75</v>
      </c>
      <c r="Z11" s="8"/>
      <c r="AA11" s="321" t="s">
        <v>2534</v>
      </c>
    </row>
    <row r="12" spans="1:27" ht="63.75" x14ac:dyDescent="0.2">
      <c r="A12" s="44" t="s">
        <v>2515</v>
      </c>
      <c r="B12" s="66" t="s">
        <v>2535</v>
      </c>
      <c r="C12" s="55" t="s">
        <v>1102</v>
      </c>
      <c r="D12" s="45" t="s">
        <v>2536</v>
      </c>
      <c r="E12" s="45" t="s">
        <v>24</v>
      </c>
      <c r="F12" s="655">
        <v>27</v>
      </c>
      <c r="G12" s="46" t="s">
        <v>2533</v>
      </c>
      <c r="H12" s="655">
        <v>96</v>
      </c>
      <c r="I12" s="656">
        <v>4.5</v>
      </c>
      <c r="J12" s="5">
        <v>110149</v>
      </c>
      <c r="K12" s="654" t="s">
        <v>1094</v>
      </c>
      <c r="L12" s="319">
        <v>15</v>
      </c>
      <c r="M12" s="8">
        <v>0.2722</v>
      </c>
      <c r="N12" s="8">
        <v>4.08</v>
      </c>
      <c r="O12" s="11"/>
      <c r="P12" s="8">
        <v>19.670000000000002</v>
      </c>
      <c r="Q12" s="8">
        <v>19.670000000000002</v>
      </c>
      <c r="R12" s="8">
        <v>19.670000000000002</v>
      </c>
      <c r="S12" s="5" t="s">
        <v>2536</v>
      </c>
      <c r="T12" s="5" t="s">
        <v>24</v>
      </c>
      <c r="U12" s="655">
        <v>96</v>
      </c>
      <c r="V12" s="656">
        <v>4.5</v>
      </c>
      <c r="W12" s="8">
        <v>23.75</v>
      </c>
      <c r="X12" s="8">
        <v>23.75</v>
      </c>
      <c r="Y12" s="8">
        <v>23.75</v>
      </c>
      <c r="Z12" s="8"/>
      <c r="AA12" s="321" t="s">
        <v>2534</v>
      </c>
    </row>
    <row r="13" spans="1:27" ht="63.75" x14ac:dyDescent="0.2">
      <c r="A13" s="44" t="s">
        <v>2515</v>
      </c>
      <c r="B13" s="66" t="s">
        <v>2537</v>
      </c>
      <c r="C13" s="55" t="s">
        <v>1102</v>
      </c>
      <c r="D13" s="45" t="s">
        <v>2538</v>
      </c>
      <c r="E13" s="45" t="s">
        <v>24</v>
      </c>
      <c r="F13" s="655">
        <v>27</v>
      </c>
      <c r="G13" s="46" t="s">
        <v>2533</v>
      </c>
      <c r="H13" s="655">
        <v>96</v>
      </c>
      <c r="I13" s="656">
        <v>4.5</v>
      </c>
      <c r="J13" s="5">
        <v>110149</v>
      </c>
      <c r="K13" s="654" t="s">
        <v>1094</v>
      </c>
      <c r="L13" s="319">
        <v>15</v>
      </c>
      <c r="M13" s="8">
        <v>0.2722</v>
      </c>
      <c r="N13" s="8">
        <v>4.08</v>
      </c>
      <c r="O13" s="11"/>
      <c r="P13" s="8">
        <v>19.670000000000002</v>
      </c>
      <c r="Q13" s="8">
        <v>19.670000000000002</v>
      </c>
      <c r="R13" s="8">
        <v>19.670000000000002</v>
      </c>
      <c r="S13" s="5" t="s">
        <v>2538</v>
      </c>
      <c r="T13" s="5" t="s">
        <v>24</v>
      </c>
      <c r="U13" s="655">
        <v>96</v>
      </c>
      <c r="V13" s="656">
        <v>4.5</v>
      </c>
      <c r="W13" s="8">
        <v>23.75</v>
      </c>
      <c r="X13" s="8">
        <v>23.75</v>
      </c>
      <c r="Y13" s="8">
        <v>23.75</v>
      </c>
      <c r="Z13" s="8"/>
      <c r="AA13" s="321" t="s">
        <v>2534</v>
      </c>
    </row>
    <row r="14" spans="1:27" ht="63.75" x14ac:dyDescent="0.2">
      <c r="A14" s="44" t="s">
        <v>2515</v>
      </c>
      <c r="B14" s="66" t="s">
        <v>2539</v>
      </c>
      <c r="C14" s="55" t="s">
        <v>1102</v>
      </c>
      <c r="D14" s="45" t="s">
        <v>2540</v>
      </c>
      <c r="E14" s="45" t="s">
        <v>24</v>
      </c>
      <c r="F14" s="655">
        <v>27</v>
      </c>
      <c r="G14" s="46" t="s">
        <v>2533</v>
      </c>
      <c r="H14" s="655">
        <v>96</v>
      </c>
      <c r="I14" s="656">
        <v>4.5</v>
      </c>
      <c r="J14" s="5">
        <v>110149</v>
      </c>
      <c r="K14" s="654" t="s">
        <v>1094</v>
      </c>
      <c r="L14" s="319">
        <v>15</v>
      </c>
      <c r="M14" s="8">
        <v>0.2722</v>
      </c>
      <c r="N14" s="8">
        <v>4.08</v>
      </c>
      <c r="O14" s="11"/>
      <c r="P14" s="8">
        <v>19.670000000000002</v>
      </c>
      <c r="Q14" s="8">
        <v>19.670000000000002</v>
      </c>
      <c r="R14" s="8">
        <v>19.670000000000002</v>
      </c>
      <c r="S14" s="5" t="s">
        <v>2540</v>
      </c>
      <c r="T14" s="5" t="s">
        <v>24</v>
      </c>
      <c r="U14" s="655">
        <v>96</v>
      </c>
      <c r="V14" s="656">
        <v>4.5</v>
      </c>
      <c r="W14" s="8">
        <v>23.75</v>
      </c>
      <c r="X14" s="8">
        <v>23.75</v>
      </c>
      <c r="Y14" s="8">
        <v>23.75</v>
      </c>
      <c r="Z14" s="8"/>
      <c r="AA14" s="321" t="s">
        <v>2534</v>
      </c>
    </row>
    <row r="15" spans="1:27" ht="63.75" x14ac:dyDescent="0.2">
      <c r="A15" s="44" t="s">
        <v>2515</v>
      </c>
      <c r="B15" s="66" t="s">
        <v>2539</v>
      </c>
      <c r="C15" s="55" t="s">
        <v>1102</v>
      </c>
      <c r="D15" s="45" t="s">
        <v>2541</v>
      </c>
      <c r="E15" s="45" t="s">
        <v>24</v>
      </c>
      <c r="F15" s="655">
        <v>27</v>
      </c>
      <c r="G15" s="46" t="s">
        <v>2533</v>
      </c>
      <c r="H15" s="655">
        <v>96</v>
      </c>
      <c r="I15" s="656">
        <v>4.5</v>
      </c>
      <c r="J15" s="5">
        <v>110149</v>
      </c>
      <c r="K15" s="654" t="s">
        <v>1094</v>
      </c>
      <c r="L15" s="319">
        <v>15</v>
      </c>
      <c r="M15" s="8">
        <v>0.2722</v>
      </c>
      <c r="N15" s="8">
        <v>4.08</v>
      </c>
      <c r="O15" s="11"/>
      <c r="P15" s="8">
        <v>19.670000000000002</v>
      </c>
      <c r="Q15" s="8">
        <v>19.670000000000002</v>
      </c>
      <c r="R15" s="8">
        <v>19.670000000000002</v>
      </c>
      <c r="S15" s="5" t="s">
        <v>2541</v>
      </c>
      <c r="T15" s="5" t="s">
        <v>24</v>
      </c>
      <c r="U15" s="655">
        <v>96</v>
      </c>
      <c r="V15" s="656">
        <v>4.5</v>
      </c>
      <c r="W15" s="8">
        <v>23.75</v>
      </c>
      <c r="X15" s="8">
        <v>23.75</v>
      </c>
      <c r="Y15" s="8">
        <v>23.75</v>
      </c>
      <c r="Z15" s="8"/>
      <c r="AA15" s="321" t="s">
        <v>2534</v>
      </c>
    </row>
    <row r="16" spans="1:27" ht="63.75" x14ac:dyDescent="0.2">
      <c r="A16" s="44" t="s">
        <v>2515</v>
      </c>
      <c r="B16" s="66" t="s">
        <v>2542</v>
      </c>
      <c r="C16" s="55" t="s">
        <v>1102</v>
      </c>
      <c r="D16" s="45" t="s">
        <v>2543</v>
      </c>
      <c r="E16" s="45" t="s">
        <v>24</v>
      </c>
      <c r="F16" s="655">
        <v>27</v>
      </c>
      <c r="G16" s="5">
        <v>28.25</v>
      </c>
      <c r="H16" s="655">
        <v>96</v>
      </c>
      <c r="I16" s="656">
        <v>4.5</v>
      </c>
      <c r="J16" s="5">
        <v>110149</v>
      </c>
      <c r="K16" s="654" t="s">
        <v>1094</v>
      </c>
      <c r="L16" s="319">
        <v>15</v>
      </c>
      <c r="M16" s="8">
        <v>0.2722</v>
      </c>
      <c r="N16" s="8">
        <v>4.08</v>
      </c>
      <c r="O16" s="11"/>
      <c r="P16" s="8">
        <v>19.670000000000002</v>
      </c>
      <c r="Q16" s="8">
        <v>19.670000000000002</v>
      </c>
      <c r="R16" s="8">
        <v>19.670000000000002</v>
      </c>
      <c r="S16" s="5" t="s">
        <v>2543</v>
      </c>
      <c r="T16" s="5" t="s">
        <v>24</v>
      </c>
      <c r="U16" s="655">
        <v>96</v>
      </c>
      <c r="V16" s="656">
        <v>4.5</v>
      </c>
      <c r="W16" s="8">
        <v>23.75</v>
      </c>
      <c r="X16" s="8">
        <v>23.75</v>
      </c>
      <c r="Y16" s="8">
        <v>23.75</v>
      </c>
      <c r="Z16" s="8"/>
      <c r="AA16" s="321" t="s">
        <v>2534</v>
      </c>
    </row>
    <row r="17" spans="1:27" ht="63.75" x14ac:dyDescent="0.2">
      <c r="A17" s="44" t="s">
        <v>2515</v>
      </c>
      <c r="B17" s="66" t="s">
        <v>2544</v>
      </c>
      <c r="C17" s="55" t="s">
        <v>1102</v>
      </c>
      <c r="D17" s="45" t="s">
        <v>2545</v>
      </c>
      <c r="E17" s="45" t="s">
        <v>24</v>
      </c>
      <c r="F17" s="655">
        <v>27</v>
      </c>
      <c r="G17" s="5">
        <v>28.25</v>
      </c>
      <c r="H17" s="655">
        <v>96</v>
      </c>
      <c r="I17" s="656">
        <v>4.5</v>
      </c>
      <c r="J17" s="5">
        <v>110149</v>
      </c>
      <c r="K17" s="654" t="s">
        <v>1094</v>
      </c>
      <c r="L17" s="319">
        <v>15</v>
      </c>
      <c r="M17" s="8">
        <v>0.2722</v>
      </c>
      <c r="N17" s="8">
        <v>4.08</v>
      </c>
      <c r="O17" s="11"/>
      <c r="P17" s="8">
        <v>19.670000000000002</v>
      </c>
      <c r="Q17" s="8">
        <v>19.670000000000002</v>
      </c>
      <c r="R17" s="8">
        <v>19.670000000000002</v>
      </c>
      <c r="S17" s="5" t="s">
        <v>2545</v>
      </c>
      <c r="T17" s="5" t="s">
        <v>24</v>
      </c>
      <c r="U17" s="655">
        <v>96</v>
      </c>
      <c r="V17" s="656">
        <v>4.5</v>
      </c>
      <c r="W17" s="8">
        <v>23.75</v>
      </c>
      <c r="X17" s="8">
        <v>23.75</v>
      </c>
      <c r="Y17" s="8">
        <v>23.75</v>
      </c>
      <c r="Z17" s="8"/>
      <c r="AA17" s="321" t="s">
        <v>2534</v>
      </c>
    </row>
    <row r="18" spans="1:27" ht="63.75" x14ac:dyDescent="0.2">
      <c r="A18" s="44" t="s">
        <v>2515</v>
      </c>
      <c r="B18" s="66" t="s">
        <v>2546</v>
      </c>
      <c r="C18" s="55" t="s">
        <v>1102</v>
      </c>
      <c r="D18" s="45" t="s">
        <v>2547</v>
      </c>
      <c r="E18" s="45" t="s">
        <v>24</v>
      </c>
      <c r="F18" s="655">
        <v>27</v>
      </c>
      <c r="G18" s="5">
        <v>28.25</v>
      </c>
      <c r="H18" s="655">
        <v>96</v>
      </c>
      <c r="I18" s="656">
        <v>4.5</v>
      </c>
      <c r="J18" s="5">
        <v>110149</v>
      </c>
      <c r="K18" s="654" t="s">
        <v>1094</v>
      </c>
      <c r="L18" s="319">
        <v>15</v>
      </c>
      <c r="M18" s="8">
        <v>0.2722</v>
      </c>
      <c r="N18" s="8">
        <v>4.08</v>
      </c>
      <c r="O18" s="11"/>
      <c r="P18" s="8">
        <v>19.670000000000002</v>
      </c>
      <c r="Q18" s="8">
        <v>19.670000000000002</v>
      </c>
      <c r="R18" s="8">
        <v>19.670000000000002</v>
      </c>
      <c r="S18" s="5" t="s">
        <v>2547</v>
      </c>
      <c r="T18" s="5" t="s">
        <v>24</v>
      </c>
      <c r="U18" s="655">
        <v>96</v>
      </c>
      <c r="V18" s="656">
        <v>4.5</v>
      </c>
      <c r="W18" s="8">
        <v>23.75</v>
      </c>
      <c r="X18" s="8">
        <v>23.75</v>
      </c>
      <c r="Y18" s="8">
        <v>23.75</v>
      </c>
      <c r="Z18" s="8"/>
      <c r="AA18" s="321" t="s">
        <v>2534</v>
      </c>
    </row>
    <row r="19" spans="1:27" ht="63.75" x14ac:dyDescent="0.2">
      <c r="A19" s="44" t="s">
        <v>2515</v>
      </c>
      <c r="B19" s="66" t="s">
        <v>2548</v>
      </c>
      <c r="C19" s="55" t="s">
        <v>1102</v>
      </c>
      <c r="D19" s="45" t="s">
        <v>2549</v>
      </c>
      <c r="E19" s="45" t="s">
        <v>24</v>
      </c>
      <c r="F19" s="655">
        <v>27</v>
      </c>
      <c r="G19" s="5">
        <v>28.25</v>
      </c>
      <c r="H19" s="655">
        <v>96</v>
      </c>
      <c r="I19" s="656">
        <v>4.5</v>
      </c>
      <c r="J19" s="5">
        <v>110149</v>
      </c>
      <c r="K19" s="654" t="s">
        <v>1094</v>
      </c>
      <c r="L19" s="319">
        <v>15</v>
      </c>
      <c r="M19" s="8">
        <v>0.2722</v>
      </c>
      <c r="N19" s="8">
        <v>4.08</v>
      </c>
      <c r="O19" s="11"/>
      <c r="P19" s="8">
        <v>19.670000000000002</v>
      </c>
      <c r="Q19" s="8">
        <v>19.670000000000002</v>
      </c>
      <c r="R19" s="8">
        <v>19.670000000000002</v>
      </c>
      <c r="S19" s="5" t="s">
        <v>2549</v>
      </c>
      <c r="T19" s="5" t="s">
        <v>24</v>
      </c>
      <c r="U19" s="655">
        <v>96</v>
      </c>
      <c r="V19" s="656">
        <v>4.5</v>
      </c>
      <c r="W19" s="8">
        <v>23.75</v>
      </c>
      <c r="X19" s="8">
        <v>23.75</v>
      </c>
      <c r="Y19" s="8">
        <v>23.75</v>
      </c>
      <c r="Z19" s="8"/>
      <c r="AA19" s="321" t="s">
        <v>2534</v>
      </c>
    </row>
    <row r="20" spans="1:27" ht="63.75" x14ac:dyDescent="0.2">
      <c r="A20" s="44" t="s">
        <v>2515</v>
      </c>
      <c r="B20" s="66" t="s">
        <v>2550</v>
      </c>
      <c r="C20" s="55" t="s">
        <v>1102</v>
      </c>
      <c r="D20" s="45" t="s">
        <v>2551</v>
      </c>
      <c r="E20" s="45" t="s">
        <v>24</v>
      </c>
      <c r="F20" s="655">
        <v>27</v>
      </c>
      <c r="G20" s="5">
        <v>28.25</v>
      </c>
      <c r="H20" s="655">
        <v>96</v>
      </c>
      <c r="I20" s="656">
        <v>4.5</v>
      </c>
      <c r="J20" s="5">
        <v>110149</v>
      </c>
      <c r="K20" s="654" t="s">
        <v>1094</v>
      </c>
      <c r="L20" s="319">
        <v>15</v>
      </c>
      <c r="M20" s="8">
        <v>0.2722</v>
      </c>
      <c r="N20" s="8">
        <v>4.08</v>
      </c>
      <c r="O20" s="11"/>
      <c r="P20" s="8">
        <v>19.670000000000002</v>
      </c>
      <c r="Q20" s="8">
        <v>19.670000000000002</v>
      </c>
      <c r="R20" s="8">
        <v>19.670000000000002</v>
      </c>
      <c r="S20" s="5" t="s">
        <v>2551</v>
      </c>
      <c r="T20" s="5" t="s">
        <v>24</v>
      </c>
      <c r="U20" s="655">
        <v>96</v>
      </c>
      <c r="V20" s="656">
        <v>4.5</v>
      </c>
      <c r="W20" s="8">
        <v>23.75</v>
      </c>
      <c r="X20" s="8">
        <v>23.75</v>
      </c>
      <c r="Y20" s="8">
        <v>23.75</v>
      </c>
      <c r="Z20" s="8"/>
      <c r="AA20" s="321" t="s">
        <v>2534</v>
      </c>
    </row>
    <row r="21" spans="1:27" ht="63.75" x14ac:dyDescent="0.2">
      <c r="A21" s="44" t="s">
        <v>2515</v>
      </c>
      <c r="B21" s="66" t="s">
        <v>2552</v>
      </c>
      <c r="C21" s="55" t="s">
        <v>1102</v>
      </c>
      <c r="D21" s="45" t="s">
        <v>2553</v>
      </c>
      <c r="E21" s="45" t="s">
        <v>24</v>
      </c>
      <c r="F21" s="655">
        <v>27</v>
      </c>
      <c r="G21" s="5">
        <v>28.25</v>
      </c>
      <c r="H21" s="655">
        <v>96</v>
      </c>
      <c r="I21" s="656">
        <v>4.5</v>
      </c>
      <c r="J21" s="5">
        <v>110149</v>
      </c>
      <c r="K21" s="654" t="s">
        <v>1094</v>
      </c>
      <c r="L21" s="319">
        <v>15</v>
      </c>
      <c r="M21" s="8">
        <v>0.2722</v>
      </c>
      <c r="N21" s="8">
        <v>4.08</v>
      </c>
      <c r="O21" s="11"/>
      <c r="P21" s="8">
        <v>19.670000000000002</v>
      </c>
      <c r="Q21" s="8">
        <v>19.670000000000002</v>
      </c>
      <c r="R21" s="8">
        <v>19.670000000000002</v>
      </c>
      <c r="S21" s="5" t="s">
        <v>2553</v>
      </c>
      <c r="T21" s="5" t="s">
        <v>24</v>
      </c>
      <c r="U21" s="655">
        <v>96</v>
      </c>
      <c r="V21" s="656">
        <v>4.5</v>
      </c>
      <c r="W21" s="8">
        <v>23.75</v>
      </c>
      <c r="X21" s="8">
        <v>23.75</v>
      </c>
      <c r="Y21" s="8">
        <v>23.75</v>
      </c>
      <c r="Z21" s="8"/>
      <c r="AA21" s="321" t="s">
        <v>2534</v>
      </c>
    </row>
  </sheetData>
  <protectedRanges>
    <protectedRange password="8F60" sqref="Z6" name="Calculations_40"/>
  </protectedRanges>
  <mergeCells count="1">
    <mergeCell ref="P5:Q5"/>
  </mergeCells>
  <conditionalFormatting sqref="D1:D6">
    <cfRule type="duplicateValues" dxfId="113" priority="2"/>
  </conditionalFormatting>
  <conditionalFormatting sqref="T6">
    <cfRule type="duplicateValues" dxfId="112" priority="1"/>
  </conditionalFormatting>
  <conditionalFormatting sqref="E1:E6">
    <cfRule type="duplicateValues" dxfId="111" priority="3"/>
  </conditionalFormatting>
  <conditionalFormatting sqref="T1:T5 S1:S6">
    <cfRule type="duplicateValues" dxfId="110" priority="4"/>
  </conditionalFormatting>
  <dataValidations count="1">
    <dataValidation type="list" allowBlank="1" showInputMessage="1" showErrorMessage="1" error="Select from drop down list" sqref="C7:C21" xr:uid="{90E1DDB7-E873-4539-AF71-EECD11C413D3}">
      <formula1>Category</formula1>
    </dataValidation>
  </dataValidations>
  <pageMargins left="0.7" right="0.7" top="0.75" bottom="0.75" header="0.3" footer="0.3"/>
  <pageSetup orientation="portrait" r:id="rId1"/>
  <legacyDrawing r:id="rId2"/>
</worksheet>
</file>

<file path=xl/worksheets/sheet5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020FFF-64DF-4DD9-9FB5-94426D3B8DDD}">
  <sheetPr>
    <pageSetUpPr fitToPage="1"/>
  </sheetPr>
  <dimension ref="A1:T25"/>
  <sheetViews>
    <sheetView zoomScale="90" zoomScaleNormal="90" workbookViewId="0">
      <pane xSplit="3" ySplit="6" topLeftCell="D7" activePane="bottomRight" state="frozen"/>
      <selection pane="topRight" activeCell="F1" sqref="F1"/>
      <selection pane="bottomLeft" activeCell="A7" sqref="A7"/>
      <selection pane="bottomRight" activeCell="E8" sqref="E8"/>
    </sheetView>
  </sheetViews>
  <sheetFormatPr defaultColWidth="9.28515625" defaultRowHeight="12.75" x14ac:dyDescent="0.2"/>
  <cols>
    <col min="1" max="1" width="9.5703125" style="12" bestFit="1" customWidth="1"/>
    <col min="2" max="2" width="20.28515625" style="12" customWidth="1"/>
    <col min="3" max="3" width="27.28515625" style="12" bestFit="1" customWidth="1"/>
    <col min="4" max="6" width="10.28515625" style="13" bestFit="1" customWidth="1"/>
    <col min="7" max="7" width="8.42578125" style="13" bestFit="1" customWidth="1"/>
    <col min="8" max="8" width="7.42578125" style="13" bestFit="1" customWidth="1"/>
    <col min="9" max="9" width="9.28515625" style="13"/>
    <col min="10" max="10" width="22" style="13" bestFit="1" customWidth="1"/>
    <col min="11" max="11" width="20.7109375" style="13" customWidth="1"/>
    <col min="12" max="12" width="21.7109375" style="13" customWidth="1"/>
    <col min="13" max="13" width="20.7109375" style="13" customWidth="1"/>
    <col min="14" max="14" width="10.28515625" style="15" bestFit="1" customWidth="1"/>
    <col min="15" max="16" width="8.5703125" style="14" bestFit="1" customWidth="1"/>
    <col min="17" max="17" width="5.7109375" style="17" customWidth="1"/>
    <col min="18" max="18" width="16" style="14" bestFit="1" customWidth="1"/>
    <col min="19" max="19" width="15.7109375" style="14" bestFit="1" customWidth="1"/>
    <col min="20" max="20" width="6.5703125" style="13" bestFit="1" customWidth="1"/>
    <col min="21" max="16384" width="9.28515625" style="12"/>
  </cols>
  <sheetData>
    <row r="1" spans="1:20" s="22" customFormat="1" x14ac:dyDescent="0.2">
      <c r="A1" s="77"/>
      <c r="B1" s="78" t="s">
        <v>41</v>
      </c>
      <c r="C1" s="78"/>
      <c r="D1" s="78"/>
      <c r="E1" s="79"/>
      <c r="F1" s="79"/>
      <c r="G1" s="79"/>
      <c r="H1" s="79"/>
      <c r="I1" s="79"/>
      <c r="J1" s="78" t="s">
        <v>2554</v>
      </c>
      <c r="K1" s="79"/>
      <c r="L1" s="79"/>
      <c r="M1" s="79"/>
      <c r="N1" s="80"/>
      <c r="O1" s="81"/>
      <c r="P1" s="81"/>
      <c r="Q1" s="82"/>
      <c r="R1" s="83"/>
      <c r="S1" s="84"/>
      <c r="T1" s="85"/>
    </row>
    <row r="2" spans="1:20" s="22" customFormat="1" x14ac:dyDescent="0.2">
      <c r="A2" s="86"/>
      <c r="B2" s="87" t="s">
        <v>40</v>
      </c>
      <c r="C2" s="87"/>
      <c r="D2" s="87"/>
      <c r="E2" s="88"/>
      <c r="F2" s="89"/>
      <c r="G2" s="89"/>
      <c r="H2" s="89"/>
      <c r="I2" s="89"/>
      <c r="J2" s="87" t="s">
        <v>2555</v>
      </c>
      <c r="K2" s="89"/>
      <c r="L2" s="89"/>
      <c r="M2" s="89"/>
      <c r="N2" s="90"/>
      <c r="O2" s="91"/>
      <c r="P2" s="91"/>
      <c r="Q2" s="92"/>
      <c r="R2" s="93"/>
      <c r="S2" s="94"/>
      <c r="T2" s="57"/>
    </row>
    <row r="3" spans="1:20" s="22" customFormat="1" x14ac:dyDescent="0.2">
      <c r="A3" s="86"/>
      <c r="B3" s="95" t="s">
        <v>0</v>
      </c>
      <c r="C3" s="95"/>
      <c r="D3" s="95"/>
      <c r="E3" s="96"/>
      <c r="F3" s="97"/>
      <c r="G3" s="97"/>
      <c r="H3" s="97"/>
      <c r="I3" s="97"/>
      <c r="J3" s="95" t="s">
        <v>2556</v>
      </c>
      <c r="K3" s="97"/>
      <c r="L3" s="97"/>
      <c r="M3" s="97"/>
      <c r="N3" s="98"/>
      <c r="O3" s="99"/>
      <c r="P3" s="99"/>
      <c r="Q3" s="100"/>
      <c r="R3" s="101"/>
      <c r="S3" s="94"/>
      <c r="T3" s="57"/>
    </row>
    <row r="4" spans="1:20" s="22" customFormat="1" ht="13.5" thickBot="1" x14ac:dyDescent="0.25">
      <c r="A4" s="86"/>
      <c r="B4" s="95"/>
      <c r="C4" s="95"/>
      <c r="D4" s="96"/>
      <c r="E4" s="97"/>
      <c r="F4" s="97"/>
      <c r="G4" s="97"/>
      <c r="H4" s="97"/>
      <c r="I4" s="97"/>
      <c r="J4" s="95" t="s">
        <v>2557</v>
      </c>
      <c r="K4" s="97"/>
      <c r="L4" s="97"/>
      <c r="M4" s="97"/>
      <c r="N4" s="98"/>
      <c r="O4" s="99"/>
      <c r="P4" s="99"/>
      <c r="Q4" s="100"/>
      <c r="R4" s="101"/>
      <c r="S4" s="94"/>
      <c r="T4" s="57"/>
    </row>
    <row r="5" spans="1:20" ht="15.75" customHeight="1" thickBot="1" x14ac:dyDescent="0.25">
      <c r="A5" s="26"/>
      <c r="B5" s="102"/>
      <c r="C5" s="103" t="s">
        <v>1</v>
      </c>
      <c r="D5" s="104"/>
      <c r="E5" s="105"/>
      <c r="F5" s="105"/>
      <c r="G5" s="105"/>
      <c r="H5" s="105"/>
      <c r="I5" s="105"/>
      <c r="J5" s="106"/>
      <c r="K5" s="106"/>
      <c r="L5" s="106"/>
      <c r="M5" s="106"/>
      <c r="N5" s="107"/>
      <c r="O5" s="108"/>
      <c r="P5" s="108"/>
      <c r="Q5" s="109"/>
      <c r="R5" s="110" t="s">
        <v>14</v>
      </c>
      <c r="S5" s="111"/>
      <c r="T5" s="27"/>
    </row>
    <row r="6" spans="1:20" ht="64.5" thickBot="1" x14ac:dyDescent="0.25">
      <c r="A6" s="112" t="s">
        <v>3</v>
      </c>
      <c r="B6" s="113" t="s">
        <v>8</v>
      </c>
      <c r="C6" s="114" t="s">
        <v>18</v>
      </c>
      <c r="D6" s="115" t="s">
        <v>9</v>
      </c>
      <c r="E6" s="115" t="s">
        <v>5</v>
      </c>
      <c r="F6" s="115" t="s">
        <v>20</v>
      </c>
      <c r="G6" s="113" t="s">
        <v>37</v>
      </c>
      <c r="H6" s="115" t="s">
        <v>38</v>
      </c>
      <c r="I6" s="116" t="s">
        <v>10</v>
      </c>
      <c r="J6" s="115" t="s">
        <v>11</v>
      </c>
      <c r="K6" s="117" t="s">
        <v>28</v>
      </c>
      <c r="L6" s="118" t="s">
        <v>29</v>
      </c>
      <c r="M6" s="117" t="s">
        <v>30</v>
      </c>
      <c r="N6" s="2" t="s">
        <v>27</v>
      </c>
      <c r="O6" s="1" t="s">
        <v>12</v>
      </c>
      <c r="P6" s="1" t="s">
        <v>13</v>
      </c>
      <c r="Q6" s="119"/>
      <c r="R6" s="1" t="s">
        <v>16</v>
      </c>
      <c r="S6" s="120" t="s">
        <v>17</v>
      </c>
      <c r="T6" s="117" t="s">
        <v>7</v>
      </c>
    </row>
    <row r="7" spans="1:20" ht="39" thickBot="1" x14ac:dyDescent="0.25">
      <c r="A7" s="3" t="s">
        <v>2558</v>
      </c>
      <c r="B7" s="674" t="s">
        <v>3933</v>
      </c>
      <c r="C7" s="675">
        <v>7516</v>
      </c>
      <c r="D7" s="5" t="s">
        <v>24</v>
      </c>
      <c r="E7" s="664">
        <v>30</v>
      </c>
      <c r="F7" s="665">
        <v>32.020000000000003</v>
      </c>
      <c r="G7" s="211">
        <v>120</v>
      </c>
      <c r="H7" s="666" t="s">
        <v>2559</v>
      </c>
      <c r="I7" s="5">
        <v>100103</v>
      </c>
      <c r="J7" s="5" t="s">
        <v>2560</v>
      </c>
      <c r="K7" s="5">
        <v>79.349999999999994</v>
      </c>
      <c r="L7" s="5">
        <v>79.349999999999994</v>
      </c>
      <c r="M7" s="5">
        <v>79.349999999999994</v>
      </c>
      <c r="N7" s="667" t="s">
        <v>2561</v>
      </c>
      <c r="O7" s="668">
        <v>0.92700000000000005</v>
      </c>
      <c r="P7" s="600">
        <v>22.95</v>
      </c>
      <c r="Q7" s="119"/>
      <c r="R7" s="600">
        <v>22.95</v>
      </c>
      <c r="S7" s="600">
        <v>0</v>
      </c>
      <c r="T7" s="5"/>
    </row>
    <row r="8" spans="1:20" ht="39" thickBot="1" x14ac:dyDescent="0.25">
      <c r="A8" s="3" t="s">
        <v>2558</v>
      </c>
      <c r="B8" s="674" t="s">
        <v>3934</v>
      </c>
      <c r="C8" s="675">
        <v>7517</v>
      </c>
      <c r="D8" s="5" t="s">
        <v>24</v>
      </c>
      <c r="E8" s="664">
        <v>30</v>
      </c>
      <c r="F8" s="665">
        <v>32.020000000000003</v>
      </c>
      <c r="G8" s="211">
        <v>120</v>
      </c>
      <c r="H8" s="666" t="s">
        <v>2559</v>
      </c>
      <c r="I8" s="5">
        <v>100103</v>
      </c>
      <c r="J8" s="5" t="s">
        <v>2560</v>
      </c>
      <c r="K8" s="5">
        <v>84.96</v>
      </c>
      <c r="L8" s="5">
        <v>84.96</v>
      </c>
      <c r="M8" s="5">
        <v>84.96</v>
      </c>
      <c r="N8" s="667" t="s">
        <v>2561</v>
      </c>
      <c r="O8" s="668">
        <v>0.92700000000000005</v>
      </c>
      <c r="P8" s="600">
        <v>22.95</v>
      </c>
      <c r="Q8" s="119"/>
      <c r="R8" s="600">
        <v>22.95</v>
      </c>
      <c r="S8" s="600">
        <v>0</v>
      </c>
      <c r="T8" s="5"/>
    </row>
    <row r="9" spans="1:20" ht="39" thickBot="1" x14ac:dyDescent="0.25">
      <c r="A9" s="3" t="s">
        <v>2558</v>
      </c>
      <c r="B9" s="674" t="s">
        <v>3935</v>
      </c>
      <c r="C9" s="675">
        <v>7518</v>
      </c>
      <c r="D9" s="5" t="s">
        <v>24</v>
      </c>
      <c r="E9" s="664">
        <v>30</v>
      </c>
      <c r="F9" s="665">
        <v>32.020000000000003</v>
      </c>
      <c r="G9" s="211">
        <v>128</v>
      </c>
      <c r="H9" s="666" t="s">
        <v>2562</v>
      </c>
      <c r="I9" s="5">
        <v>100103</v>
      </c>
      <c r="J9" s="5" t="s">
        <v>2560</v>
      </c>
      <c r="K9" s="5">
        <v>72.599999999999994</v>
      </c>
      <c r="L9" s="5">
        <v>72.599999999999994</v>
      </c>
      <c r="M9" s="5">
        <v>72.599999999999994</v>
      </c>
      <c r="N9" s="667" t="s">
        <v>2561</v>
      </c>
      <c r="O9" s="668">
        <v>0.92700000000000005</v>
      </c>
      <c r="P9" s="600">
        <v>22.95</v>
      </c>
      <c r="Q9" s="119"/>
      <c r="R9" s="600">
        <v>22.95</v>
      </c>
      <c r="S9" s="600">
        <v>0</v>
      </c>
      <c r="T9" s="5"/>
    </row>
    <row r="10" spans="1:20" ht="39" thickBot="1" x14ac:dyDescent="0.25">
      <c r="A10" s="3" t="s">
        <v>2558</v>
      </c>
      <c r="B10" s="674" t="s">
        <v>3936</v>
      </c>
      <c r="C10" s="675">
        <v>7522</v>
      </c>
      <c r="D10" s="5" t="s">
        <v>24</v>
      </c>
      <c r="E10" s="211">
        <v>30</v>
      </c>
      <c r="F10" s="665">
        <v>32.020000000000003</v>
      </c>
      <c r="G10" s="669">
        <v>113</v>
      </c>
      <c r="H10" s="666" t="s">
        <v>2563</v>
      </c>
      <c r="I10" s="5">
        <v>100103</v>
      </c>
      <c r="J10" s="5" t="s">
        <v>2560</v>
      </c>
      <c r="K10" s="5">
        <v>64.569999999999993</v>
      </c>
      <c r="L10" s="5">
        <v>64.569999999999993</v>
      </c>
      <c r="M10" s="5">
        <v>64.569999999999993</v>
      </c>
      <c r="N10" s="665" t="s">
        <v>2564</v>
      </c>
      <c r="O10" s="668">
        <v>0.92700000000000005</v>
      </c>
      <c r="P10" s="600">
        <v>25.02</v>
      </c>
      <c r="Q10" s="119"/>
      <c r="R10" s="600">
        <v>25.02</v>
      </c>
      <c r="S10" s="600">
        <v>0</v>
      </c>
      <c r="T10" s="5"/>
    </row>
    <row r="11" spans="1:20" ht="26.25" thickBot="1" x14ac:dyDescent="0.25">
      <c r="A11" s="3" t="s">
        <v>2558</v>
      </c>
      <c r="B11" s="674" t="s">
        <v>3937</v>
      </c>
      <c r="C11" s="675">
        <v>7572</v>
      </c>
      <c r="D11" s="5" t="s">
        <v>24</v>
      </c>
      <c r="E11" s="211">
        <v>30</v>
      </c>
      <c r="F11" s="665">
        <v>32.020000000000003</v>
      </c>
      <c r="G11" s="669">
        <v>110</v>
      </c>
      <c r="H11" s="666" t="s">
        <v>2565</v>
      </c>
      <c r="I11" s="5">
        <v>100103</v>
      </c>
      <c r="J11" s="5" t="s">
        <v>2560</v>
      </c>
      <c r="K11" s="5">
        <v>63.75</v>
      </c>
      <c r="L11" s="5">
        <v>63.75</v>
      </c>
      <c r="M11" s="5">
        <v>63.75</v>
      </c>
      <c r="N11" s="665" t="s">
        <v>2566</v>
      </c>
      <c r="O11" s="668">
        <v>0.92700000000000005</v>
      </c>
      <c r="P11" s="600">
        <v>24.15</v>
      </c>
      <c r="Q11" s="119"/>
      <c r="R11" s="600">
        <v>24.15</v>
      </c>
      <c r="S11" s="600">
        <v>0</v>
      </c>
      <c r="T11" s="5"/>
    </row>
    <row r="12" spans="1:20" ht="39" thickBot="1" x14ac:dyDescent="0.25">
      <c r="A12" s="3" t="s">
        <v>2558</v>
      </c>
      <c r="B12" s="674" t="s">
        <v>3938</v>
      </c>
      <c r="C12" s="675">
        <v>6390</v>
      </c>
      <c r="D12" s="5" t="s">
        <v>24</v>
      </c>
      <c r="E12" s="669">
        <v>30</v>
      </c>
      <c r="F12" s="665" t="s">
        <v>2567</v>
      </c>
      <c r="G12" s="669">
        <v>350</v>
      </c>
      <c r="H12" s="666" t="s">
        <v>2568</v>
      </c>
      <c r="I12" s="5">
        <v>100103</v>
      </c>
      <c r="J12" s="5" t="s">
        <v>2560</v>
      </c>
      <c r="K12" s="5">
        <v>98.006</v>
      </c>
      <c r="L12" s="5">
        <v>98.006</v>
      </c>
      <c r="M12" s="5">
        <v>98.006</v>
      </c>
      <c r="N12" s="665" t="s">
        <v>2569</v>
      </c>
      <c r="O12" s="668">
        <v>0.92700000000000005</v>
      </c>
      <c r="P12" s="600">
        <v>53.82</v>
      </c>
      <c r="Q12" s="119"/>
      <c r="R12" s="600">
        <v>53.82</v>
      </c>
      <c r="S12" s="600">
        <v>0</v>
      </c>
      <c r="T12" s="5"/>
    </row>
    <row r="13" spans="1:20" ht="26.25" thickBot="1" x14ac:dyDescent="0.25">
      <c r="A13" s="3" t="s">
        <v>2558</v>
      </c>
      <c r="B13" s="674" t="s">
        <v>3939</v>
      </c>
      <c r="C13" s="675">
        <v>7803</v>
      </c>
      <c r="D13" s="5" t="s">
        <v>24</v>
      </c>
      <c r="E13" s="670">
        <v>30</v>
      </c>
      <c r="F13" s="669">
        <v>31.79</v>
      </c>
      <c r="G13" s="211">
        <v>99</v>
      </c>
      <c r="H13" s="666" t="s">
        <v>2570</v>
      </c>
      <c r="I13" s="5">
        <v>100103</v>
      </c>
      <c r="J13" s="5" t="s">
        <v>2560</v>
      </c>
      <c r="K13" s="5">
        <v>82.72</v>
      </c>
      <c r="L13" s="5">
        <f t="shared" ref="L13:L25" si="0">K13</f>
        <v>82.72</v>
      </c>
      <c r="M13" s="5">
        <f t="shared" ref="M13:M25" si="1">K13</f>
        <v>82.72</v>
      </c>
      <c r="N13" s="671">
        <v>24.09</v>
      </c>
      <c r="O13" s="668">
        <v>0.92700000000000005</v>
      </c>
      <c r="P13" s="600">
        <v>22.33</v>
      </c>
      <c r="Q13" s="119"/>
      <c r="R13" s="600">
        <v>22.726506000000001</v>
      </c>
      <c r="S13" s="600">
        <v>0</v>
      </c>
      <c r="T13" s="5"/>
    </row>
    <row r="14" spans="1:20" ht="39" thickBot="1" x14ac:dyDescent="0.25">
      <c r="A14" s="3" t="s">
        <v>2558</v>
      </c>
      <c r="B14" s="44" t="s">
        <v>2571</v>
      </c>
      <c r="C14" s="675">
        <v>1260</v>
      </c>
      <c r="D14" s="5" t="s">
        <v>24</v>
      </c>
      <c r="E14" s="5">
        <v>30</v>
      </c>
      <c r="F14" s="5">
        <v>31.73</v>
      </c>
      <c r="G14" s="5">
        <v>195</v>
      </c>
      <c r="H14" s="5" t="s">
        <v>2572</v>
      </c>
      <c r="I14" s="5">
        <v>100103</v>
      </c>
      <c r="J14" s="5" t="s">
        <v>2560</v>
      </c>
      <c r="K14" s="13">
        <v>104.6</v>
      </c>
      <c r="L14" s="5">
        <f t="shared" si="0"/>
        <v>104.6</v>
      </c>
      <c r="M14" s="5">
        <f t="shared" si="1"/>
        <v>104.6</v>
      </c>
      <c r="N14" s="15">
        <v>51.14</v>
      </c>
      <c r="O14" s="668">
        <v>0.92700000000000005</v>
      </c>
      <c r="P14" s="14">
        <v>47.41</v>
      </c>
      <c r="Q14" s="119"/>
      <c r="R14" s="14">
        <v>47.41</v>
      </c>
      <c r="S14" s="600">
        <v>0</v>
      </c>
    </row>
    <row r="15" spans="1:20" ht="39" thickBot="1" x14ac:dyDescent="0.25">
      <c r="A15" s="3" t="s">
        <v>2558</v>
      </c>
      <c r="B15" s="674" t="s">
        <v>3940</v>
      </c>
      <c r="C15" s="675">
        <v>6116</v>
      </c>
      <c r="D15" s="5" t="s">
        <v>24</v>
      </c>
      <c r="E15" s="670">
        <v>30</v>
      </c>
      <c r="F15" s="669">
        <v>31.73</v>
      </c>
      <c r="G15" s="211">
        <v>120</v>
      </c>
      <c r="H15" s="666" t="s">
        <v>2573</v>
      </c>
      <c r="I15" s="5">
        <v>100103</v>
      </c>
      <c r="J15" s="5" t="s">
        <v>2560</v>
      </c>
      <c r="K15" s="5">
        <v>66.099999999999994</v>
      </c>
      <c r="L15" s="5">
        <f t="shared" si="0"/>
        <v>66.099999999999994</v>
      </c>
      <c r="M15" s="5">
        <f t="shared" si="1"/>
        <v>66.099999999999994</v>
      </c>
      <c r="N15" s="672">
        <v>31.26</v>
      </c>
      <c r="O15" s="668">
        <v>0.92700000000000005</v>
      </c>
      <c r="P15" s="600">
        <v>28.98</v>
      </c>
      <c r="Q15" s="119"/>
      <c r="R15" s="600">
        <v>28.98</v>
      </c>
      <c r="S15" s="600">
        <v>0</v>
      </c>
      <c r="T15" s="5"/>
    </row>
    <row r="16" spans="1:20" ht="26.25" thickBot="1" x14ac:dyDescent="0.25">
      <c r="A16" s="3" t="s">
        <v>2558</v>
      </c>
      <c r="B16" s="674" t="s">
        <v>3941</v>
      </c>
      <c r="C16" s="675">
        <v>615300</v>
      </c>
      <c r="D16" s="5" t="s">
        <v>24</v>
      </c>
      <c r="E16" s="670">
        <v>30</v>
      </c>
      <c r="F16" s="669">
        <v>31.87</v>
      </c>
      <c r="G16" s="211">
        <v>156</v>
      </c>
      <c r="H16" s="666" t="s">
        <v>2574</v>
      </c>
      <c r="I16" s="5">
        <v>100103</v>
      </c>
      <c r="J16" s="5" t="s">
        <v>2560</v>
      </c>
      <c r="K16" s="5">
        <v>56.73</v>
      </c>
      <c r="L16" s="5">
        <f t="shared" si="0"/>
        <v>56.73</v>
      </c>
      <c r="M16" s="5">
        <f t="shared" si="1"/>
        <v>56.73</v>
      </c>
      <c r="N16" s="671">
        <v>20.28</v>
      </c>
      <c r="O16" s="668">
        <v>0.92700000000000005</v>
      </c>
      <c r="P16" s="600">
        <v>18.8</v>
      </c>
      <c r="Q16" s="119"/>
      <c r="R16" s="600">
        <v>18.8</v>
      </c>
      <c r="S16" s="600">
        <v>0</v>
      </c>
      <c r="T16" s="5"/>
    </row>
    <row r="17" spans="1:20" ht="39" thickBot="1" x14ac:dyDescent="0.25">
      <c r="A17" s="3" t="s">
        <v>2558</v>
      </c>
      <c r="B17" s="674" t="s">
        <v>3942</v>
      </c>
      <c r="C17" s="675">
        <v>665400</v>
      </c>
      <c r="D17" s="5" t="s">
        <v>24</v>
      </c>
      <c r="E17" s="670">
        <v>30</v>
      </c>
      <c r="F17" s="669">
        <v>31.95</v>
      </c>
      <c r="G17" s="211">
        <v>156</v>
      </c>
      <c r="H17" s="666" t="s">
        <v>2575</v>
      </c>
      <c r="I17" s="5">
        <v>100103</v>
      </c>
      <c r="J17" s="5" t="s">
        <v>2560</v>
      </c>
      <c r="K17" s="5">
        <v>55.5</v>
      </c>
      <c r="L17" s="5">
        <f t="shared" si="0"/>
        <v>55.5</v>
      </c>
      <c r="M17" s="5">
        <f t="shared" si="1"/>
        <v>55.5</v>
      </c>
      <c r="N17" s="671">
        <v>20.28</v>
      </c>
      <c r="O17" s="668">
        <v>0.92700000000000005</v>
      </c>
      <c r="P17" s="600">
        <v>18.8</v>
      </c>
      <c r="Q17" s="119"/>
      <c r="R17" s="600">
        <v>18.8</v>
      </c>
      <c r="S17" s="600">
        <v>0</v>
      </c>
      <c r="T17" s="5"/>
    </row>
    <row r="18" spans="1:20" ht="39" thickBot="1" x14ac:dyDescent="0.25">
      <c r="A18" s="3" t="s">
        <v>2558</v>
      </c>
      <c r="B18" s="674" t="s">
        <v>3943</v>
      </c>
      <c r="C18" s="675">
        <v>666600</v>
      </c>
      <c r="D18" s="5" t="s">
        <v>24</v>
      </c>
      <c r="E18" s="670">
        <v>30</v>
      </c>
      <c r="F18" s="669">
        <v>31.95</v>
      </c>
      <c r="G18" s="211">
        <v>156</v>
      </c>
      <c r="H18" s="666" t="s">
        <v>2575</v>
      </c>
      <c r="I18" s="5">
        <v>100103</v>
      </c>
      <c r="J18" s="5" t="s">
        <v>2560</v>
      </c>
      <c r="K18" s="5">
        <v>58.14</v>
      </c>
      <c r="L18" s="5">
        <f t="shared" si="0"/>
        <v>58.14</v>
      </c>
      <c r="M18" s="5">
        <f t="shared" si="1"/>
        <v>58.14</v>
      </c>
      <c r="N18" s="671">
        <v>20.28</v>
      </c>
      <c r="O18" s="668">
        <v>0.92700000000000005</v>
      </c>
      <c r="P18" s="600">
        <v>18.8</v>
      </c>
      <c r="Q18" s="119"/>
      <c r="R18" s="600">
        <v>18.8</v>
      </c>
      <c r="S18" s="600">
        <v>0</v>
      </c>
      <c r="T18" s="5"/>
    </row>
    <row r="19" spans="1:20" ht="39" thickBot="1" x14ac:dyDescent="0.25">
      <c r="A19" s="3" t="s">
        <v>2558</v>
      </c>
      <c r="B19" s="674" t="s">
        <v>3944</v>
      </c>
      <c r="C19" s="675">
        <v>691600</v>
      </c>
      <c r="D19" s="5" t="s">
        <v>24</v>
      </c>
      <c r="E19" s="670">
        <v>20</v>
      </c>
      <c r="F19" s="669">
        <v>22.45</v>
      </c>
      <c r="G19" s="211">
        <v>103</v>
      </c>
      <c r="H19" s="666" t="s">
        <v>2576</v>
      </c>
      <c r="I19" s="5">
        <v>100103</v>
      </c>
      <c r="J19" s="5" t="s">
        <v>2560</v>
      </c>
      <c r="K19" s="5">
        <v>37.4</v>
      </c>
      <c r="L19" s="5">
        <f t="shared" si="0"/>
        <v>37.4</v>
      </c>
      <c r="M19" s="5">
        <f t="shared" si="1"/>
        <v>37.4</v>
      </c>
      <c r="N19" s="665" t="s">
        <v>2577</v>
      </c>
      <c r="O19" s="668">
        <v>0.92700000000000005</v>
      </c>
      <c r="P19" s="600">
        <v>11.44</v>
      </c>
      <c r="Q19" s="119"/>
      <c r="R19" s="600">
        <v>11.44</v>
      </c>
      <c r="S19" s="600">
        <v>0</v>
      </c>
      <c r="T19" s="5"/>
    </row>
    <row r="20" spans="1:20" ht="39" thickBot="1" x14ac:dyDescent="0.25">
      <c r="A20" s="3" t="s">
        <v>2558</v>
      </c>
      <c r="B20" s="674" t="s">
        <v>3945</v>
      </c>
      <c r="C20" s="675">
        <v>110452</v>
      </c>
      <c r="D20" s="5" t="s">
        <v>24</v>
      </c>
      <c r="E20" s="670">
        <v>30</v>
      </c>
      <c r="F20" s="669">
        <v>31.95</v>
      </c>
      <c r="G20" s="211">
        <v>108</v>
      </c>
      <c r="H20" s="666" t="s">
        <v>2578</v>
      </c>
      <c r="I20" s="5">
        <v>100103</v>
      </c>
      <c r="J20" s="5" t="s">
        <v>2560</v>
      </c>
      <c r="K20" s="5">
        <v>60.18</v>
      </c>
      <c r="L20" s="5">
        <f t="shared" si="0"/>
        <v>60.18</v>
      </c>
      <c r="M20" s="5">
        <f t="shared" si="1"/>
        <v>60.18</v>
      </c>
      <c r="N20" s="665" t="s">
        <v>2579</v>
      </c>
      <c r="O20" s="668">
        <v>0.92700000000000005</v>
      </c>
      <c r="P20" s="600">
        <v>27.78</v>
      </c>
      <c r="Q20" s="119"/>
      <c r="R20" s="600">
        <v>27.78</v>
      </c>
      <c r="S20" s="600">
        <v>0</v>
      </c>
      <c r="T20" s="5"/>
    </row>
    <row r="21" spans="1:20" ht="26.25" thickBot="1" x14ac:dyDescent="0.25">
      <c r="A21" s="3" t="s">
        <v>2558</v>
      </c>
      <c r="B21" s="674" t="s">
        <v>3946</v>
      </c>
      <c r="C21" s="675">
        <v>1230</v>
      </c>
      <c r="D21" s="5" t="s">
        <v>24</v>
      </c>
      <c r="E21" s="670">
        <v>30</v>
      </c>
      <c r="F21" s="669">
        <v>31.73</v>
      </c>
      <c r="G21" s="211">
        <v>176</v>
      </c>
      <c r="H21" s="666" t="s">
        <v>2580</v>
      </c>
      <c r="I21" s="5">
        <v>100103</v>
      </c>
      <c r="J21" s="5" t="s">
        <v>2560</v>
      </c>
      <c r="K21" s="5">
        <v>82.72</v>
      </c>
      <c r="L21" s="5">
        <f t="shared" si="0"/>
        <v>82.72</v>
      </c>
      <c r="M21" s="5">
        <f t="shared" si="1"/>
        <v>82.72</v>
      </c>
      <c r="N21" s="673">
        <v>36</v>
      </c>
      <c r="O21" s="668">
        <v>0.92700000000000005</v>
      </c>
      <c r="P21" s="600">
        <v>33.369999999999997</v>
      </c>
      <c r="Q21" s="119"/>
      <c r="R21" s="600">
        <v>33.369999999999997</v>
      </c>
      <c r="S21" s="600">
        <v>0</v>
      </c>
      <c r="T21" s="5"/>
    </row>
    <row r="22" spans="1:20" ht="26.25" thickBot="1" x14ac:dyDescent="0.25">
      <c r="A22" s="3" t="s">
        <v>2558</v>
      </c>
      <c r="B22" s="674" t="s">
        <v>3947</v>
      </c>
      <c r="C22" s="675">
        <v>1250</v>
      </c>
      <c r="D22" s="5" t="s">
        <v>24</v>
      </c>
      <c r="E22" s="670">
        <v>30</v>
      </c>
      <c r="F22" s="669">
        <v>31.73</v>
      </c>
      <c r="G22" s="211">
        <v>195</v>
      </c>
      <c r="H22" s="666" t="s">
        <v>2581</v>
      </c>
      <c r="I22" s="5">
        <v>100103</v>
      </c>
      <c r="J22" s="5" t="s">
        <v>2560</v>
      </c>
      <c r="K22" s="5">
        <v>93.82</v>
      </c>
      <c r="L22" s="5">
        <f t="shared" si="0"/>
        <v>93.82</v>
      </c>
      <c r="M22" s="5">
        <f t="shared" si="1"/>
        <v>93.82</v>
      </c>
      <c r="N22" s="673">
        <v>36</v>
      </c>
      <c r="O22" s="668">
        <v>0.92700000000000005</v>
      </c>
      <c r="P22" s="600">
        <v>33.369999999999997</v>
      </c>
      <c r="Q22" s="119"/>
      <c r="R22" s="600">
        <v>33.369999999999997</v>
      </c>
      <c r="S22" s="600">
        <v>0</v>
      </c>
      <c r="T22" s="5"/>
    </row>
    <row r="23" spans="1:20" ht="39" thickBot="1" x14ac:dyDescent="0.25">
      <c r="A23" s="3" t="s">
        <v>2558</v>
      </c>
      <c r="B23" s="674" t="s">
        <v>3948</v>
      </c>
      <c r="C23" s="675">
        <v>7805</v>
      </c>
      <c r="D23" s="5" t="s">
        <v>24</v>
      </c>
      <c r="E23" s="670">
        <v>30</v>
      </c>
      <c r="F23" s="669">
        <v>31.79</v>
      </c>
      <c r="G23" s="211">
        <v>53</v>
      </c>
      <c r="H23" s="666" t="s">
        <v>2582</v>
      </c>
      <c r="I23" s="5">
        <v>100103</v>
      </c>
      <c r="J23" s="5" t="s">
        <v>2560</v>
      </c>
      <c r="K23" s="5">
        <v>118.8</v>
      </c>
      <c r="L23" s="5">
        <f t="shared" si="0"/>
        <v>118.8</v>
      </c>
      <c r="M23" s="5">
        <f t="shared" si="1"/>
        <v>118.8</v>
      </c>
      <c r="N23" s="671">
        <v>27.39</v>
      </c>
      <c r="O23" s="668">
        <v>0.92700000000000005</v>
      </c>
      <c r="P23" s="600">
        <v>25.39</v>
      </c>
      <c r="Q23" s="119"/>
      <c r="R23" s="600">
        <v>25.39</v>
      </c>
      <c r="S23" s="600">
        <v>0</v>
      </c>
      <c r="T23" s="5"/>
    </row>
    <row r="24" spans="1:20" ht="26.25" thickBot="1" x14ac:dyDescent="0.25">
      <c r="A24" s="3" t="s">
        <v>2558</v>
      </c>
      <c r="B24" s="674" t="s">
        <v>3949</v>
      </c>
      <c r="C24" s="675">
        <v>7823</v>
      </c>
      <c r="D24" s="5" t="s">
        <v>24</v>
      </c>
      <c r="E24" s="670">
        <v>30</v>
      </c>
      <c r="F24" s="669">
        <v>31.797999999999998</v>
      </c>
      <c r="G24" s="211">
        <v>67</v>
      </c>
      <c r="H24" s="666" t="s">
        <v>2583</v>
      </c>
      <c r="I24" s="5">
        <v>100100</v>
      </c>
      <c r="J24" s="5" t="s">
        <v>2584</v>
      </c>
      <c r="K24" s="5">
        <v>83.63</v>
      </c>
      <c r="L24" s="5">
        <f t="shared" si="0"/>
        <v>83.63</v>
      </c>
      <c r="M24" s="5">
        <f t="shared" si="1"/>
        <v>83.63</v>
      </c>
      <c r="N24" s="671">
        <v>23.98</v>
      </c>
      <c r="O24" s="668">
        <v>0.92700000000000005</v>
      </c>
      <c r="P24" s="600">
        <v>22.13</v>
      </c>
      <c r="Q24" s="119"/>
      <c r="R24" s="600">
        <v>22.13</v>
      </c>
      <c r="S24" s="600">
        <v>0</v>
      </c>
      <c r="T24" s="5"/>
    </row>
    <row r="25" spans="1:20" ht="26.25" thickBot="1" x14ac:dyDescent="0.25">
      <c r="A25" s="3" t="s">
        <v>2558</v>
      </c>
      <c r="B25" s="674" t="s">
        <v>3950</v>
      </c>
      <c r="C25" s="675">
        <v>8820</v>
      </c>
      <c r="D25" s="5" t="s">
        <v>24</v>
      </c>
      <c r="E25" s="670">
        <v>30</v>
      </c>
      <c r="F25" s="669">
        <v>31.77</v>
      </c>
      <c r="G25" s="211">
        <v>95</v>
      </c>
      <c r="H25" s="666" t="s">
        <v>2585</v>
      </c>
      <c r="I25" s="5">
        <v>100100</v>
      </c>
      <c r="J25" s="5" t="s">
        <v>2584</v>
      </c>
      <c r="K25" s="5">
        <v>109.5</v>
      </c>
      <c r="L25" s="5">
        <f t="shared" si="0"/>
        <v>109.5</v>
      </c>
      <c r="M25" s="5">
        <f t="shared" si="1"/>
        <v>109.5</v>
      </c>
      <c r="N25" s="671">
        <v>44.77</v>
      </c>
      <c r="O25" s="668">
        <v>0.92700000000000005</v>
      </c>
      <c r="P25" s="600">
        <v>41.31</v>
      </c>
      <c r="Q25" s="119"/>
      <c r="R25" s="600">
        <v>22.13</v>
      </c>
      <c r="S25" s="600">
        <v>0</v>
      </c>
      <c r="T25" s="5"/>
    </row>
  </sheetData>
  <protectedRanges>
    <protectedRange password="8F60" sqref="S6" name="Calculations_40"/>
  </protectedRanges>
  <conditionalFormatting sqref="C4:C6">
    <cfRule type="duplicateValues" dxfId="109" priority="3"/>
  </conditionalFormatting>
  <conditionalFormatting sqref="D4:D6">
    <cfRule type="duplicateValues" dxfId="108" priority="4"/>
  </conditionalFormatting>
  <conditionalFormatting sqref="D1:D3">
    <cfRule type="duplicateValues" dxfId="107" priority="1"/>
  </conditionalFormatting>
  <conditionalFormatting sqref="E1:E3">
    <cfRule type="duplicateValues" dxfId="106" priority="2"/>
  </conditionalFormatting>
  <pageMargins left="0.25" right="0.25" top="0.75" bottom="0.75" header="0.3" footer="0.3"/>
  <pageSetup scale="49" fitToHeight="0" orientation="landscape" horizontalDpi="4294967293" verticalDpi="4294967293" r:id="rId1"/>
  <drawing r:id="rId2"/>
  <legacyDrawing r:id="rId3"/>
</worksheet>
</file>

<file path=xl/worksheets/sheet5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77F13A-703F-453D-8060-B0B58221F03C}">
  <sheetPr>
    <pageSetUpPr fitToPage="1"/>
  </sheetPr>
  <dimension ref="A1:AA25"/>
  <sheetViews>
    <sheetView view="pageBreakPreview" zoomScale="90" zoomScaleNormal="100" zoomScaleSheetLayoutView="90" workbookViewId="0">
      <pane xSplit="4" ySplit="6" topLeftCell="E7" activePane="bottomRight" state="frozen"/>
      <selection pane="topRight" activeCell="F1" sqref="F1"/>
      <selection pane="bottomLeft" activeCell="A7" sqref="A7"/>
      <selection pane="bottomRight" activeCell="P14" sqref="P14"/>
    </sheetView>
  </sheetViews>
  <sheetFormatPr defaultColWidth="9.28515625" defaultRowHeight="12.75" x14ac:dyDescent="0.2"/>
  <cols>
    <col min="1" max="1" width="9.28515625" style="12"/>
    <col min="2" max="2" width="17.7109375" style="12" customWidth="1"/>
    <col min="3" max="3" width="13.28515625" style="12" bestFit="1" customWidth="1"/>
    <col min="4" max="4" width="13" style="12" customWidth="1"/>
    <col min="5" max="5" width="9.28515625" style="13"/>
    <col min="6" max="6" width="10.42578125" style="13" customWidth="1"/>
    <col min="7" max="7" width="12" style="13" customWidth="1"/>
    <col min="8" max="10" width="9.28515625" style="13"/>
    <col min="11" max="11" width="22" style="13" bestFit="1" customWidth="1"/>
    <col min="12" max="12" width="12" style="13" customWidth="1"/>
    <col min="13" max="14" width="9.28515625" style="14"/>
    <col min="15" max="15" width="3.7109375" style="17" customWidth="1"/>
    <col min="16" max="16" width="17.7109375" style="14" customWidth="1"/>
    <col min="17" max="18" width="19.28515625" style="14" customWidth="1"/>
    <col min="19" max="19" width="14" style="13" customWidth="1"/>
    <col min="20" max="22" width="9.28515625" style="13"/>
    <col min="23" max="23" width="21.5703125" style="14" customWidth="1"/>
    <col min="24" max="24" width="22.28515625" style="14" customWidth="1"/>
    <col min="25" max="25" width="22.7109375" style="14" customWidth="1"/>
    <col min="26" max="26" width="12.5703125" style="14" customWidth="1"/>
    <col min="27" max="27" width="9.28515625" style="13"/>
    <col min="28" max="16384" width="9.28515625" style="12"/>
  </cols>
  <sheetData>
    <row r="1" spans="1:27" s="22" customFormat="1" x14ac:dyDescent="0.2">
      <c r="A1" s="77"/>
      <c r="B1" s="78" t="s">
        <v>41</v>
      </c>
      <c r="C1" s="78"/>
      <c r="D1" s="78"/>
      <c r="E1" s="79"/>
      <c r="F1" s="79"/>
      <c r="G1" s="79"/>
      <c r="H1" s="79"/>
      <c r="I1" s="79"/>
      <c r="J1" s="79"/>
      <c r="K1" s="78" t="s">
        <v>2554</v>
      </c>
      <c r="L1" s="79"/>
      <c r="M1" s="81"/>
      <c r="N1" s="81"/>
      <c r="O1" s="82"/>
      <c r="P1" s="81"/>
      <c r="Q1" s="83"/>
      <c r="R1" s="83"/>
      <c r="S1" s="79"/>
      <c r="T1" s="79"/>
      <c r="U1" s="79"/>
      <c r="V1" s="79"/>
      <c r="W1" s="81"/>
      <c r="X1" s="81"/>
      <c r="Y1" s="81"/>
      <c r="Z1" s="84"/>
      <c r="AA1" s="85"/>
    </row>
    <row r="2" spans="1:27" s="22" customFormat="1" x14ac:dyDescent="0.2">
      <c r="A2" s="86"/>
      <c r="B2" s="87" t="s">
        <v>40</v>
      </c>
      <c r="C2" s="87"/>
      <c r="D2" s="87"/>
      <c r="E2" s="88"/>
      <c r="F2" s="89"/>
      <c r="G2" s="89"/>
      <c r="H2" s="89"/>
      <c r="I2" s="89"/>
      <c r="J2" s="89"/>
      <c r="K2" s="87" t="s">
        <v>2555</v>
      </c>
      <c r="L2" s="89"/>
      <c r="M2" s="91"/>
      <c r="N2" s="91"/>
      <c r="O2" s="92"/>
      <c r="P2" s="91"/>
      <c r="Q2" s="93"/>
      <c r="R2" s="93"/>
      <c r="S2" s="89"/>
      <c r="T2" s="88"/>
      <c r="U2" s="89"/>
      <c r="V2" s="89"/>
      <c r="W2" s="91"/>
      <c r="X2" s="91"/>
      <c r="Y2" s="91"/>
      <c r="Z2" s="94"/>
      <c r="AA2" s="57"/>
    </row>
    <row r="3" spans="1:27" s="22" customFormat="1" x14ac:dyDescent="0.2">
      <c r="A3" s="86"/>
      <c r="B3" s="95" t="s">
        <v>0</v>
      </c>
      <c r="C3" s="95"/>
      <c r="D3" s="95"/>
      <c r="E3" s="96"/>
      <c r="F3" s="97"/>
      <c r="G3" s="97"/>
      <c r="H3" s="97"/>
      <c r="I3" s="97"/>
      <c r="J3" s="97"/>
      <c r="K3" s="95" t="s">
        <v>2556</v>
      </c>
      <c r="L3" s="97"/>
      <c r="M3" s="99"/>
      <c r="N3" s="99"/>
      <c r="O3" s="100"/>
      <c r="P3" s="99"/>
      <c r="Q3" s="101"/>
      <c r="R3" s="101"/>
      <c r="S3" s="97"/>
      <c r="T3" s="126"/>
      <c r="U3" s="97"/>
      <c r="V3" s="97"/>
      <c r="W3" s="99"/>
      <c r="X3" s="99"/>
      <c r="Y3" s="99"/>
      <c r="Z3" s="94"/>
      <c r="AA3" s="57"/>
    </row>
    <row r="4" spans="1:27" s="22" customFormat="1" ht="13.5" thickBot="1" x14ac:dyDescent="0.25">
      <c r="A4" s="86"/>
      <c r="C4" s="95"/>
      <c r="D4" s="95"/>
      <c r="E4" s="96"/>
      <c r="F4" s="97"/>
      <c r="G4" s="97"/>
      <c r="H4" s="97"/>
      <c r="I4" s="97"/>
      <c r="J4" s="97"/>
      <c r="K4" s="95" t="s">
        <v>2557</v>
      </c>
      <c r="L4" s="97"/>
      <c r="M4" s="99"/>
      <c r="N4" s="99"/>
      <c r="O4" s="100"/>
      <c r="P4" s="99"/>
      <c r="Q4" s="101"/>
      <c r="R4" s="101"/>
      <c r="S4" s="97"/>
      <c r="T4" s="96"/>
      <c r="U4" s="97"/>
      <c r="V4" s="97"/>
      <c r="W4" s="99"/>
      <c r="X4" s="99"/>
      <c r="Y4" s="99"/>
      <c r="Z4" s="94"/>
      <c r="AA4" s="57"/>
    </row>
    <row r="5" spans="1:27" ht="15.75" customHeight="1" thickBot="1" x14ac:dyDescent="0.25">
      <c r="A5" s="26"/>
      <c r="B5" s="102"/>
      <c r="C5" s="102"/>
      <c r="D5" s="127" t="s">
        <v>1</v>
      </c>
      <c r="E5" s="104"/>
      <c r="F5" s="105"/>
      <c r="G5" s="105"/>
      <c r="H5" s="105"/>
      <c r="I5" s="105"/>
      <c r="J5" s="105"/>
      <c r="K5" s="106"/>
      <c r="L5" s="104"/>
      <c r="M5" s="108"/>
      <c r="N5" s="108"/>
      <c r="O5" s="109"/>
      <c r="P5" s="128" t="s">
        <v>19</v>
      </c>
      <c r="Q5" s="129"/>
      <c r="R5" s="130"/>
      <c r="S5" s="131" t="s">
        <v>2</v>
      </c>
      <c r="T5" s="132"/>
      <c r="U5" s="133"/>
      <c r="V5" s="133"/>
      <c r="W5" s="134"/>
      <c r="X5" s="134"/>
      <c r="Y5" s="135"/>
      <c r="Z5" s="111"/>
      <c r="AA5" s="27"/>
    </row>
    <row r="6" spans="1:27" ht="64.5" thickBot="1" x14ac:dyDescent="0.25">
      <c r="A6" s="112" t="s">
        <v>3</v>
      </c>
      <c r="B6" s="113" t="s">
        <v>8</v>
      </c>
      <c r="C6" s="113" t="s">
        <v>4</v>
      </c>
      <c r="D6" s="114" t="s">
        <v>18</v>
      </c>
      <c r="E6" s="115" t="s">
        <v>9</v>
      </c>
      <c r="F6" s="115" t="s">
        <v>5</v>
      </c>
      <c r="G6" s="115" t="s">
        <v>6</v>
      </c>
      <c r="H6" s="113" t="s">
        <v>37</v>
      </c>
      <c r="I6" s="115" t="s">
        <v>38</v>
      </c>
      <c r="J6" s="116" t="s">
        <v>10</v>
      </c>
      <c r="K6" s="115" t="s">
        <v>11</v>
      </c>
      <c r="L6" s="136" t="s">
        <v>27</v>
      </c>
      <c r="M6" s="1" t="s">
        <v>12</v>
      </c>
      <c r="N6" s="1" t="s">
        <v>13</v>
      </c>
      <c r="O6" s="119"/>
      <c r="P6" s="117" t="s">
        <v>31</v>
      </c>
      <c r="Q6" s="117" t="s">
        <v>32</v>
      </c>
      <c r="R6" s="117" t="s">
        <v>33</v>
      </c>
      <c r="S6" s="114" t="s">
        <v>15</v>
      </c>
      <c r="T6" s="115" t="s">
        <v>9</v>
      </c>
      <c r="U6" s="113" t="s">
        <v>39</v>
      </c>
      <c r="V6" s="115" t="s">
        <v>38</v>
      </c>
      <c r="W6" s="117" t="s">
        <v>34</v>
      </c>
      <c r="X6" s="117" t="s">
        <v>35</v>
      </c>
      <c r="Y6" s="117" t="s">
        <v>36</v>
      </c>
      <c r="Z6" s="120" t="s">
        <v>17</v>
      </c>
      <c r="AA6" s="117" t="s">
        <v>7</v>
      </c>
    </row>
    <row r="7" spans="1:27" ht="38.25" x14ac:dyDescent="0.2">
      <c r="A7" s="3" t="s">
        <v>2558</v>
      </c>
      <c r="B7" s="674" t="s">
        <v>3933</v>
      </c>
      <c r="C7" s="3" t="s">
        <v>2586</v>
      </c>
      <c r="D7" s="675">
        <v>7516</v>
      </c>
      <c r="E7" s="5" t="s">
        <v>24</v>
      </c>
      <c r="F7" s="664">
        <v>30</v>
      </c>
      <c r="G7" s="665">
        <v>32.020000000000003</v>
      </c>
      <c r="H7" s="211">
        <v>120</v>
      </c>
      <c r="I7" s="666" t="s">
        <v>2559</v>
      </c>
      <c r="J7" s="5">
        <v>100103</v>
      </c>
      <c r="K7" s="5" t="s">
        <v>2560</v>
      </c>
      <c r="L7" s="667" t="s">
        <v>2561</v>
      </c>
      <c r="M7" s="668">
        <v>0.92700000000000005</v>
      </c>
      <c r="N7" s="600">
        <v>22.95</v>
      </c>
      <c r="P7" s="8">
        <v>56.4</v>
      </c>
      <c r="Q7" s="8">
        <v>56.4</v>
      </c>
      <c r="R7" s="8">
        <v>56.4</v>
      </c>
      <c r="S7" s="675">
        <v>7516</v>
      </c>
      <c r="T7" s="5" t="s">
        <v>24</v>
      </c>
      <c r="U7" s="211">
        <v>120</v>
      </c>
      <c r="V7" s="666" t="s">
        <v>2559</v>
      </c>
      <c r="W7" s="5">
        <v>79.349999999999994</v>
      </c>
      <c r="X7" s="5">
        <v>79.349999999999994</v>
      </c>
      <c r="Y7" s="5">
        <v>79.349999999999994</v>
      </c>
      <c r="Z7" s="8">
        <v>0</v>
      </c>
      <c r="AA7" s="5"/>
    </row>
    <row r="8" spans="1:27" ht="38.25" x14ac:dyDescent="0.2">
      <c r="A8" s="3" t="s">
        <v>2558</v>
      </c>
      <c r="B8" s="674" t="s">
        <v>3934</v>
      </c>
      <c r="C8" s="3" t="s">
        <v>2586</v>
      </c>
      <c r="D8" s="675">
        <v>7517</v>
      </c>
      <c r="E8" s="5" t="s">
        <v>24</v>
      </c>
      <c r="F8" s="664">
        <v>30</v>
      </c>
      <c r="G8" s="665">
        <v>32.020000000000003</v>
      </c>
      <c r="H8" s="211">
        <v>120</v>
      </c>
      <c r="I8" s="666" t="s">
        <v>2559</v>
      </c>
      <c r="J8" s="5">
        <v>100103</v>
      </c>
      <c r="K8" s="5" t="s">
        <v>2560</v>
      </c>
      <c r="L8" s="667" t="s">
        <v>2561</v>
      </c>
      <c r="M8" s="668">
        <v>0.92700000000000005</v>
      </c>
      <c r="N8" s="600">
        <v>22.95</v>
      </c>
      <c r="P8" s="8">
        <v>62.01</v>
      </c>
      <c r="Q8" s="8">
        <v>62.01</v>
      </c>
      <c r="R8" s="8">
        <v>62.01</v>
      </c>
      <c r="S8" s="675">
        <v>7517</v>
      </c>
      <c r="T8" s="5" t="s">
        <v>24</v>
      </c>
      <c r="U8" s="211">
        <v>120</v>
      </c>
      <c r="V8" s="666" t="s">
        <v>2559</v>
      </c>
      <c r="W8" s="5">
        <v>84.96</v>
      </c>
      <c r="X8" s="5">
        <v>84.96</v>
      </c>
      <c r="Y8" s="5">
        <v>84.96</v>
      </c>
      <c r="Z8" s="8">
        <v>0</v>
      </c>
      <c r="AA8" s="5"/>
    </row>
    <row r="9" spans="1:27" ht="38.25" x14ac:dyDescent="0.2">
      <c r="A9" s="3" t="s">
        <v>2558</v>
      </c>
      <c r="B9" s="674" t="s">
        <v>3935</v>
      </c>
      <c r="C9" s="3" t="s">
        <v>2586</v>
      </c>
      <c r="D9" s="675">
        <v>7518</v>
      </c>
      <c r="E9" s="5" t="s">
        <v>24</v>
      </c>
      <c r="F9" s="664">
        <v>30</v>
      </c>
      <c r="G9" s="665">
        <v>32.020000000000003</v>
      </c>
      <c r="H9" s="211">
        <v>128</v>
      </c>
      <c r="I9" s="666" t="s">
        <v>2562</v>
      </c>
      <c r="J9" s="5">
        <v>100103</v>
      </c>
      <c r="K9" s="5" t="s">
        <v>2560</v>
      </c>
      <c r="L9" s="667" t="s">
        <v>2561</v>
      </c>
      <c r="M9" s="668">
        <v>0.92700000000000005</v>
      </c>
      <c r="N9" s="600">
        <v>22.95</v>
      </c>
      <c r="P9" s="8">
        <v>49.65</v>
      </c>
      <c r="Q9" s="8">
        <v>49.65</v>
      </c>
      <c r="R9" s="8">
        <v>49.65</v>
      </c>
      <c r="S9" s="675">
        <v>7518</v>
      </c>
      <c r="T9" s="5" t="s">
        <v>24</v>
      </c>
      <c r="U9" s="211">
        <v>128</v>
      </c>
      <c r="V9" s="666" t="s">
        <v>2562</v>
      </c>
      <c r="W9" s="5">
        <v>72.599999999999994</v>
      </c>
      <c r="X9" s="5">
        <v>72.599999999999994</v>
      </c>
      <c r="Y9" s="5">
        <v>72.599999999999994</v>
      </c>
      <c r="Z9" s="8">
        <v>0</v>
      </c>
      <c r="AA9" s="5"/>
    </row>
    <row r="10" spans="1:27" ht="25.5" x14ac:dyDescent="0.2">
      <c r="A10" s="3" t="s">
        <v>2558</v>
      </c>
      <c r="B10" s="674" t="s">
        <v>3936</v>
      </c>
      <c r="C10" s="3" t="s">
        <v>2586</v>
      </c>
      <c r="D10" s="675">
        <v>7522</v>
      </c>
      <c r="E10" s="5" t="s">
        <v>24</v>
      </c>
      <c r="F10" s="211">
        <v>30</v>
      </c>
      <c r="G10" s="665">
        <v>32.020000000000003</v>
      </c>
      <c r="H10" s="669">
        <v>113</v>
      </c>
      <c r="I10" s="666" t="s">
        <v>2563</v>
      </c>
      <c r="J10" s="5">
        <v>100103</v>
      </c>
      <c r="K10" s="5" t="s">
        <v>2560</v>
      </c>
      <c r="L10" s="665" t="s">
        <v>2564</v>
      </c>
      <c r="M10" s="668">
        <v>0.92700000000000005</v>
      </c>
      <c r="N10" s="600">
        <v>25.02</v>
      </c>
      <c r="P10" s="8">
        <v>39.549999999999997</v>
      </c>
      <c r="Q10" s="8">
        <v>39.549999999999997</v>
      </c>
      <c r="R10" s="8">
        <v>39.549999999999997</v>
      </c>
      <c r="S10" s="675">
        <v>7522</v>
      </c>
      <c r="T10" s="5" t="s">
        <v>24</v>
      </c>
      <c r="U10" s="669">
        <v>113</v>
      </c>
      <c r="V10" s="666" t="s">
        <v>2563</v>
      </c>
      <c r="W10" s="5">
        <v>64.569999999999993</v>
      </c>
      <c r="X10" s="5">
        <v>64.569999999999993</v>
      </c>
      <c r="Y10" s="5">
        <v>64.569999999999993</v>
      </c>
      <c r="Z10" s="8">
        <v>0</v>
      </c>
      <c r="AA10" s="5"/>
    </row>
    <row r="11" spans="1:27" ht="25.5" x14ac:dyDescent="0.2">
      <c r="A11" s="3" t="s">
        <v>2558</v>
      </c>
      <c r="B11" s="674" t="s">
        <v>3937</v>
      </c>
      <c r="C11" s="3" t="s">
        <v>2586</v>
      </c>
      <c r="D11" s="675">
        <v>7572</v>
      </c>
      <c r="E11" s="5" t="s">
        <v>24</v>
      </c>
      <c r="F11" s="211">
        <v>30</v>
      </c>
      <c r="G11" s="665">
        <v>32.020000000000003</v>
      </c>
      <c r="H11" s="669">
        <v>110</v>
      </c>
      <c r="I11" s="666" t="s">
        <v>2565</v>
      </c>
      <c r="J11" s="5">
        <v>100103</v>
      </c>
      <c r="K11" s="5" t="s">
        <v>2560</v>
      </c>
      <c r="L11" s="665" t="s">
        <v>2566</v>
      </c>
      <c r="M11" s="668">
        <v>0.92700000000000005</v>
      </c>
      <c r="N11" s="600">
        <v>24.15</v>
      </c>
      <c r="P11" s="8">
        <v>39.6</v>
      </c>
      <c r="Q11" s="8">
        <v>39.6</v>
      </c>
      <c r="R11" s="8">
        <v>39.6</v>
      </c>
      <c r="S11" s="675">
        <v>7572</v>
      </c>
      <c r="T11" s="5" t="s">
        <v>24</v>
      </c>
      <c r="U11" s="669">
        <v>110</v>
      </c>
      <c r="V11" s="666" t="s">
        <v>2565</v>
      </c>
      <c r="W11" s="5">
        <v>63.75</v>
      </c>
      <c r="X11" s="5">
        <v>63.75</v>
      </c>
      <c r="Y11" s="5">
        <v>63.75</v>
      </c>
      <c r="Z11" s="8">
        <v>0</v>
      </c>
      <c r="AA11" s="5"/>
    </row>
    <row r="12" spans="1:27" ht="38.25" x14ac:dyDescent="0.2">
      <c r="A12" s="3" t="s">
        <v>2558</v>
      </c>
      <c r="B12" s="674" t="s">
        <v>3938</v>
      </c>
      <c r="C12" s="3" t="s">
        <v>2586</v>
      </c>
      <c r="D12" s="675">
        <v>6390</v>
      </c>
      <c r="E12" s="5" t="s">
        <v>24</v>
      </c>
      <c r="F12" s="669">
        <v>30</v>
      </c>
      <c r="G12" s="665" t="s">
        <v>2567</v>
      </c>
      <c r="H12" s="669">
        <v>350</v>
      </c>
      <c r="I12" s="666" t="s">
        <v>2568</v>
      </c>
      <c r="J12" s="5">
        <v>100103</v>
      </c>
      <c r="K12" s="5" t="s">
        <v>2560</v>
      </c>
      <c r="L12" s="665" t="s">
        <v>2569</v>
      </c>
      <c r="M12" s="668">
        <v>0.92700000000000005</v>
      </c>
      <c r="N12" s="600">
        <v>53.82</v>
      </c>
      <c r="P12" s="8">
        <v>44.186</v>
      </c>
      <c r="Q12" s="8">
        <v>44.186</v>
      </c>
      <c r="R12" s="8">
        <v>44.186</v>
      </c>
      <c r="S12" s="675">
        <v>6390</v>
      </c>
      <c r="T12" s="5" t="s">
        <v>24</v>
      </c>
      <c r="U12" s="669">
        <v>350</v>
      </c>
      <c r="V12" s="666" t="s">
        <v>2568</v>
      </c>
      <c r="W12" s="5">
        <v>98.006</v>
      </c>
      <c r="X12" s="5">
        <v>98.006</v>
      </c>
      <c r="Y12" s="5">
        <v>98.006</v>
      </c>
      <c r="Z12" s="8">
        <v>0</v>
      </c>
      <c r="AA12" s="5"/>
    </row>
    <row r="13" spans="1:27" ht="25.5" x14ac:dyDescent="0.2">
      <c r="A13" s="3" t="s">
        <v>2558</v>
      </c>
      <c r="B13" s="674" t="s">
        <v>3939</v>
      </c>
      <c r="C13" s="3" t="s">
        <v>2586</v>
      </c>
      <c r="D13" s="675">
        <v>7803</v>
      </c>
      <c r="E13" s="5" t="s">
        <v>24</v>
      </c>
      <c r="F13" s="670">
        <v>30</v>
      </c>
      <c r="G13" s="669">
        <v>31.79</v>
      </c>
      <c r="H13" s="211">
        <v>99</v>
      </c>
      <c r="I13" s="666" t="s">
        <v>2570</v>
      </c>
      <c r="J13" s="5">
        <v>100103</v>
      </c>
      <c r="K13" s="5" t="s">
        <v>2560</v>
      </c>
      <c r="L13" s="671">
        <v>24.09</v>
      </c>
      <c r="M13" s="668">
        <v>0.92700000000000005</v>
      </c>
      <c r="N13" s="600">
        <v>22.726506000000001</v>
      </c>
      <c r="P13" s="8">
        <v>60.39</v>
      </c>
      <c r="Q13" s="8">
        <v>60.39</v>
      </c>
      <c r="R13" s="8">
        <v>60.39</v>
      </c>
      <c r="S13" s="675">
        <v>7803</v>
      </c>
      <c r="T13" s="5" t="s">
        <v>24</v>
      </c>
      <c r="U13" s="211">
        <v>99</v>
      </c>
      <c r="V13" s="666" t="s">
        <v>2570</v>
      </c>
      <c r="W13" s="5">
        <v>82.72</v>
      </c>
      <c r="X13" s="5">
        <f t="shared" ref="X13:X25" si="0">W13</f>
        <v>82.72</v>
      </c>
      <c r="Y13" s="5">
        <f t="shared" ref="Y13:Y25" si="1">W13</f>
        <v>82.72</v>
      </c>
      <c r="Z13" s="8">
        <v>0</v>
      </c>
      <c r="AA13" s="5"/>
    </row>
    <row r="14" spans="1:27" ht="38.25" x14ac:dyDescent="0.2">
      <c r="A14" s="3" t="s">
        <v>2558</v>
      </c>
      <c r="B14" s="44" t="s">
        <v>2571</v>
      </c>
      <c r="C14" s="3" t="s">
        <v>2586</v>
      </c>
      <c r="D14" s="675">
        <v>1260</v>
      </c>
      <c r="E14" s="5" t="s">
        <v>24</v>
      </c>
      <c r="F14" s="5">
        <v>30</v>
      </c>
      <c r="G14" s="5">
        <v>31.73</v>
      </c>
      <c r="H14" s="5">
        <v>195</v>
      </c>
      <c r="I14" s="5" t="s">
        <v>2572</v>
      </c>
      <c r="J14" s="5">
        <v>100103</v>
      </c>
      <c r="K14" s="5" t="s">
        <v>2560</v>
      </c>
      <c r="L14" s="15">
        <v>51.14</v>
      </c>
      <c r="M14" s="668">
        <v>0.92700000000000005</v>
      </c>
      <c r="N14" s="14">
        <v>47.41</v>
      </c>
      <c r="P14" s="8">
        <v>57.19</v>
      </c>
      <c r="Q14" s="8">
        <v>57.19</v>
      </c>
      <c r="R14" s="8">
        <v>57.19</v>
      </c>
      <c r="S14" s="675">
        <v>1260</v>
      </c>
      <c r="T14" s="5" t="s">
        <v>24</v>
      </c>
      <c r="U14" s="5">
        <v>195</v>
      </c>
      <c r="V14" s="5" t="s">
        <v>2572</v>
      </c>
      <c r="W14" s="13">
        <v>104.6</v>
      </c>
      <c r="X14" s="5">
        <f t="shared" si="0"/>
        <v>104.6</v>
      </c>
      <c r="Y14" s="5">
        <f t="shared" si="1"/>
        <v>104.6</v>
      </c>
      <c r="Z14" s="8">
        <v>0</v>
      </c>
      <c r="AA14" s="5"/>
    </row>
    <row r="15" spans="1:27" ht="38.25" x14ac:dyDescent="0.2">
      <c r="A15" s="3" t="s">
        <v>2558</v>
      </c>
      <c r="B15" s="674" t="s">
        <v>3940</v>
      </c>
      <c r="C15" s="3" t="s">
        <v>2586</v>
      </c>
      <c r="D15" s="675">
        <v>6116</v>
      </c>
      <c r="E15" s="5" t="s">
        <v>24</v>
      </c>
      <c r="F15" s="670">
        <v>30</v>
      </c>
      <c r="G15" s="669">
        <v>31.73</v>
      </c>
      <c r="H15" s="211">
        <v>120</v>
      </c>
      <c r="I15" s="666" t="s">
        <v>2573</v>
      </c>
      <c r="J15" s="5">
        <v>100103</v>
      </c>
      <c r="K15" s="5" t="s">
        <v>2560</v>
      </c>
      <c r="L15" s="672">
        <v>31.26</v>
      </c>
      <c r="M15" s="668">
        <v>0.92700000000000005</v>
      </c>
      <c r="N15" s="600">
        <v>28.98</v>
      </c>
      <c r="P15" s="8">
        <v>37.119999999999997</v>
      </c>
      <c r="Q15" s="8">
        <v>37.119999999999997</v>
      </c>
      <c r="R15" s="8">
        <v>37.119999999999997</v>
      </c>
      <c r="S15" s="675">
        <v>6116</v>
      </c>
      <c r="T15" s="5" t="s">
        <v>24</v>
      </c>
      <c r="U15" s="211">
        <v>120</v>
      </c>
      <c r="V15" s="666" t="s">
        <v>2573</v>
      </c>
      <c r="W15" s="5">
        <v>66.099999999999994</v>
      </c>
      <c r="X15" s="5">
        <f t="shared" si="0"/>
        <v>66.099999999999994</v>
      </c>
      <c r="Y15" s="5">
        <f t="shared" si="1"/>
        <v>66.099999999999994</v>
      </c>
      <c r="Z15" s="8">
        <v>0</v>
      </c>
      <c r="AA15" s="5"/>
    </row>
    <row r="16" spans="1:27" ht="38.25" x14ac:dyDescent="0.2">
      <c r="A16" s="3" t="s">
        <v>2558</v>
      </c>
      <c r="B16" s="674" t="s">
        <v>3941</v>
      </c>
      <c r="C16" s="3" t="s">
        <v>2586</v>
      </c>
      <c r="D16" s="675">
        <v>615300</v>
      </c>
      <c r="E16" s="5" t="s">
        <v>24</v>
      </c>
      <c r="F16" s="670">
        <v>30</v>
      </c>
      <c r="G16" s="669">
        <v>31.87</v>
      </c>
      <c r="H16" s="211">
        <v>156</v>
      </c>
      <c r="I16" s="666" t="s">
        <v>2574</v>
      </c>
      <c r="J16" s="5">
        <v>100103</v>
      </c>
      <c r="K16" s="5" t="s">
        <v>2560</v>
      </c>
      <c r="L16" s="671">
        <v>20.28</v>
      </c>
      <c r="M16" s="668">
        <v>0.92700000000000005</v>
      </c>
      <c r="N16" s="600">
        <v>18.8</v>
      </c>
      <c r="P16" s="8">
        <v>37.93</v>
      </c>
      <c r="Q16" s="8">
        <v>37.93</v>
      </c>
      <c r="R16" s="8">
        <v>37.93</v>
      </c>
      <c r="S16" s="675">
        <v>615300</v>
      </c>
      <c r="T16" s="5" t="s">
        <v>24</v>
      </c>
      <c r="U16" s="211">
        <v>156</v>
      </c>
      <c r="V16" s="666" t="s">
        <v>2574</v>
      </c>
      <c r="W16" s="5">
        <v>56.73</v>
      </c>
      <c r="X16" s="5">
        <f t="shared" si="0"/>
        <v>56.73</v>
      </c>
      <c r="Y16" s="5">
        <f t="shared" si="1"/>
        <v>56.73</v>
      </c>
      <c r="Z16" s="8">
        <v>0</v>
      </c>
      <c r="AA16" s="5"/>
    </row>
    <row r="17" spans="1:27" ht="38.25" x14ac:dyDescent="0.2">
      <c r="A17" s="3" t="s">
        <v>2558</v>
      </c>
      <c r="B17" s="674" t="s">
        <v>3942</v>
      </c>
      <c r="C17" s="3" t="s">
        <v>2586</v>
      </c>
      <c r="D17" s="675">
        <v>665400</v>
      </c>
      <c r="E17" s="5" t="s">
        <v>24</v>
      </c>
      <c r="F17" s="670">
        <v>30</v>
      </c>
      <c r="G17" s="669">
        <v>31.95</v>
      </c>
      <c r="H17" s="211">
        <v>156</v>
      </c>
      <c r="I17" s="666" t="s">
        <v>2575</v>
      </c>
      <c r="J17" s="5">
        <v>100103</v>
      </c>
      <c r="K17" s="5" t="s">
        <v>2560</v>
      </c>
      <c r="L17" s="671">
        <v>20.28</v>
      </c>
      <c r="M17" s="668">
        <v>0.92700000000000005</v>
      </c>
      <c r="N17" s="600">
        <v>18.8</v>
      </c>
      <c r="P17" s="8">
        <v>36.700000000000003</v>
      </c>
      <c r="Q17" s="8">
        <v>36.700000000000003</v>
      </c>
      <c r="R17" s="8">
        <v>36.700000000000003</v>
      </c>
      <c r="S17" s="675">
        <v>665400</v>
      </c>
      <c r="T17" s="5" t="s">
        <v>24</v>
      </c>
      <c r="U17" s="211">
        <v>156</v>
      </c>
      <c r="V17" s="666" t="s">
        <v>2575</v>
      </c>
      <c r="W17" s="5">
        <v>55.5</v>
      </c>
      <c r="X17" s="5">
        <f t="shared" si="0"/>
        <v>55.5</v>
      </c>
      <c r="Y17" s="5">
        <f t="shared" si="1"/>
        <v>55.5</v>
      </c>
      <c r="Z17" s="8">
        <v>0</v>
      </c>
      <c r="AA17" s="5"/>
    </row>
    <row r="18" spans="1:27" ht="38.25" x14ac:dyDescent="0.2">
      <c r="A18" s="3" t="s">
        <v>2558</v>
      </c>
      <c r="B18" s="674" t="s">
        <v>3943</v>
      </c>
      <c r="C18" s="3" t="s">
        <v>2586</v>
      </c>
      <c r="D18" s="675">
        <v>666600</v>
      </c>
      <c r="E18" s="5" t="s">
        <v>24</v>
      </c>
      <c r="F18" s="670">
        <v>30</v>
      </c>
      <c r="G18" s="669">
        <v>31.95</v>
      </c>
      <c r="H18" s="211">
        <v>156</v>
      </c>
      <c r="I18" s="666" t="s">
        <v>2575</v>
      </c>
      <c r="J18" s="5">
        <v>100103</v>
      </c>
      <c r="K18" s="5" t="s">
        <v>2560</v>
      </c>
      <c r="L18" s="671">
        <v>20.28</v>
      </c>
      <c r="M18" s="668">
        <v>0.92700000000000005</v>
      </c>
      <c r="N18" s="600">
        <v>18.8</v>
      </c>
      <c r="P18" s="8">
        <v>39.340000000000003</v>
      </c>
      <c r="Q18" s="8">
        <v>39.340000000000003</v>
      </c>
      <c r="R18" s="8">
        <v>39.340000000000003</v>
      </c>
      <c r="S18" s="675">
        <v>666600</v>
      </c>
      <c r="T18" s="5" t="s">
        <v>24</v>
      </c>
      <c r="U18" s="211">
        <v>156</v>
      </c>
      <c r="V18" s="666" t="s">
        <v>2575</v>
      </c>
      <c r="W18" s="5">
        <v>58.14</v>
      </c>
      <c r="X18" s="5">
        <f t="shared" si="0"/>
        <v>58.14</v>
      </c>
      <c r="Y18" s="5">
        <f t="shared" si="1"/>
        <v>58.14</v>
      </c>
      <c r="Z18" s="8">
        <v>0</v>
      </c>
      <c r="AA18" s="5"/>
    </row>
    <row r="19" spans="1:27" ht="38.25" x14ac:dyDescent="0.2">
      <c r="A19" s="3" t="s">
        <v>2558</v>
      </c>
      <c r="B19" s="674" t="s">
        <v>3944</v>
      </c>
      <c r="C19" s="3" t="s">
        <v>2586</v>
      </c>
      <c r="D19" s="675">
        <v>691600</v>
      </c>
      <c r="E19" s="5" t="s">
        <v>24</v>
      </c>
      <c r="F19" s="670">
        <v>20</v>
      </c>
      <c r="G19" s="669">
        <v>22.45</v>
      </c>
      <c r="H19" s="211">
        <v>103</v>
      </c>
      <c r="I19" s="666" t="s">
        <v>2576</v>
      </c>
      <c r="J19" s="5">
        <v>100103</v>
      </c>
      <c r="K19" s="5" t="s">
        <v>2560</v>
      </c>
      <c r="L19" s="665" t="s">
        <v>2577</v>
      </c>
      <c r="M19" s="668">
        <v>0.92700000000000005</v>
      </c>
      <c r="N19" s="600">
        <v>11.44</v>
      </c>
      <c r="P19" s="8">
        <v>25.96</v>
      </c>
      <c r="Q19" s="8">
        <v>25.96</v>
      </c>
      <c r="R19" s="8">
        <v>25.96</v>
      </c>
      <c r="S19" s="675">
        <v>691600</v>
      </c>
      <c r="T19" s="5" t="s">
        <v>24</v>
      </c>
      <c r="U19" s="211">
        <v>103</v>
      </c>
      <c r="V19" s="666" t="s">
        <v>2576</v>
      </c>
      <c r="W19" s="5">
        <v>37.4</v>
      </c>
      <c r="X19" s="5">
        <f t="shared" si="0"/>
        <v>37.4</v>
      </c>
      <c r="Y19" s="5">
        <f t="shared" si="1"/>
        <v>37.4</v>
      </c>
      <c r="Z19" s="8">
        <v>0</v>
      </c>
      <c r="AA19" s="5"/>
    </row>
    <row r="20" spans="1:27" ht="38.25" x14ac:dyDescent="0.2">
      <c r="A20" s="3" t="s">
        <v>2558</v>
      </c>
      <c r="B20" s="674" t="s">
        <v>3945</v>
      </c>
      <c r="C20" s="3" t="s">
        <v>2586</v>
      </c>
      <c r="D20" s="675">
        <v>110452</v>
      </c>
      <c r="E20" s="5" t="s">
        <v>24</v>
      </c>
      <c r="F20" s="670">
        <v>30</v>
      </c>
      <c r="G20" s="669">
        <v>31.95</v>
      </c>
      <c r="H20" s="211">
        <v>108</v>
      </c>
      <c r="I20" s="666" t="s">
        <v>2578</v>
      </c>
      <c r="J20" s="5">
        <v>100103</v>
      </c>
      <c r="K20" s="5" t="s">
        <v>2560</v>
      </c>
      <c r="L20" s="665" t="s">
        <v>2579</v>
      </c>
      <c r="M20" s="668">
        <v>0.92700000000000005</v>
      </c>
      <c r="N20" s="600">
        <v>27.78</v>
      </c>
      <c r="P20" s="8">
        <v>32.4</v>
      </c>
      <c r="Q20" s="8">
        <v>32.4</v>
      </c>
      <c r="R20" s="8">
        <v>32.4</v>
      </c>
      <c r="S20" s="675">
        <v>110452</v>
      </c>
      <c r="T20" s="5" t="s">
        <v>24</v>
      </c>
      <c r="U20" s="211">
        <v>108</v>
      </c>
      <c r="V20" s="666" t="s">
        <v>2578</v>
      </c>
      <c r="W20" s="5">
        <v>60.18</v>
      </c>
      <c r="X20" s="5">
        <f t="shared" si="0"/>
        <v>60.18</v>
      </c>
      <c r="Y20" s="5">
        <f t="shared" si="1"/>
        <v>60.18</v>
      </c>
      <c r="Z20" s="8">
        <v>0</v>
      </c>
      <c r="AA20" s="5"/>
    </row>
    <row r="21" spans="1:27" ht="25.5" x14ac:dyDescent="0.2">
      <c r="A21" s="3" t="s">
        <v>2558</v>
      </c>
      <c r="B21" s="674" t="s">
        <v>3946</v>
      </c>
      <c r="C21" s="3" t="s">
        <v>2586</v>
      </c>
      <c r="D21" s="675">
        <v>1230</v>
      </c>
      <c r="E21" s="5" t="s">
        <v>24</v>
      </c>
      <c r="F21" s="670">
        <v>30</v>
      </c>
      <c r="G21" s="669">
        <v>31.73</v>
      </c>
      <c r="H21" s="211">
        <v>176</v>
      </c>
      <c r="I21" s="666" t="s">
        <v>2580</v>
      </c>
      <c r="J21" s="5">
        <v>100103</v>
      </c>
      <c r="K21" s="5" t="s">
        <v>2560</v>
      </c>
      <c r="L21" s="673">
        <v>36</v>
      </c>
      <c r="M21" s="668">
        <v>0.92700000000000005</v>
      </c>
      <c r="N21" s="600">
        <v>33.369999999999997</v>
      </c>
      <c r="P21" s="8">
        <v>49.35</v>
      </c>
      <c r="Q21" s="8">
        <v>49.35</v>
      </c>
      <c r="R21" s="8">
        <v>49.35</v>
      </c>
      <c r="S21" s="675">
        <v>1230</v>
      </c>
      <c r="T21" s="5" t="s">
        <v>24</v>
      </c>
      <c r="U21" s="211">
        <v>176</v>
      </c>
      <c r="V21" s="666" t="s">
        <v>2580</v>
      </c>
      <c r="W21" s="5">
        <v>82.72</v>
      </c>
      <c r="X21" s="5">
        <f t="shared" si="0"/>
        <v>82.72</v>
      </c>
      <c r="Y21" s="5">
        <f t="shared" si="1"/>
        <v>82.72</v>
      </c>
      <c r="Z21" s="8">
        <v>0</v>
      </c>
      <c r="AA21" s="5"/>
    </row>
    <row r="22" spans="1:27" ht="38.25" x14ac:dyDescent="0.2">
      <c r="A22" s="3" t="s">
        <v>2558</v>
      </c>
      <c r="B22" s="674" t="s">
        <v>3947</v>
      </c>
      <c r="C22" s="3" t="s">
        <v>2586</v>
      </c>
      <c r="D22" s="675">
        <v>1250</v>
      </c>
      <c r="E22" s="5" t="s">
        <v>24</v>
      </c>
      <c r="F22" s="670">
        <v>30</v>
      </c>
      <c r="G22" s="669">
        <v>31.73</v>
      </c>
      <c r="H22" s="211">
        <v>195</v>
      </c>
      <c r="I22" s="666" t="s">
        <v>2581</v>
      </c>
      <c r="J22" s="5">
        <v>100103</v>
      </c>
      <c r="K22" s="5" t="s">
        <v>2560</v>
      </c>
      <c r="L22" s="673">
        <v>36</v>
      </c>
      <c r="M22" s="668">
        <v>0.92700000000000005</v>
      </c>
      <c r="N22" s="600">
        <v>33.369999999999997</v>
      </c>
      <c r="P22" s="8">
        <v>60.45</v>
      </c>
      <c r="Q22" s="8">
        <v>60.45</v>
      </c>
      <c r="R22" s="8">
        <v>60.45</v>
      </c>
      <c r="S22" s="675">
        <v>1250</v>
      </c>
      <c r="T22" s="5" t="s">
        <v>24</v>
      </c>
      <c r="U22" s="211">
        <v>195</v>
      </c>
      <c r="V22" s="666" t="s">
        <v>2581</v>
      </c>
      <c r="W22" s="5">
        <v>93.82</v>
      </c>
      <c r="X22" s="5">
        <f t="shared" si="0"/>
        <v>93.82</v>
      </c>
      <c r="Y22" s="5">
        <f t="shared" si="1"/>
        <v>93.82</v>
      </c>
      <c r="Z22" s="8">
        <v>0</v>
      </c>
      <c r="AA22" s="5"/>
    </row>
    <row r="23" spans="1:27" ht="25.5" x14ac:dyDescent="0.2">
      <c r="A23" s="3" t="s">
        <v>2558</v>
      </c>
      <c r="B23" s="674" t="s">
        <v>3948</v>
      </c>
      <c r="C23" s="3" t="s">
        <v>2586</v>
      </c>
      <c r="D23" s="675">
        <v>7805</v>
      </c>
      <c r="E23" s="5" t="s">
        <v>24</v>
      </c>
      <c r="F23" s="670">
        <v>30</v>
      </c>
      <c r="G23" s="669">
        <v>31.79</v>
      </c>
      <c r="H23" s="211">
        <v>53</v>
      </c>
      <c r="I23" s="666" t="s">
        <v>2582</v>
      </c>
      <c r="J23" s="5">
        <v>100103</v>
      </c>
      <c r="K23" s="5" t="s">
        <v>2560</v>
      </c>
      <c r="L23" s="671">
        <v>27.39</v>
      </c>
      <c r="M23" s="668">
        <v>0.92700000000000005</v>
      </c>
      <c r="N23" s="600">
        <v>25.39</v>
      </c>
      <c r="P23" s="8">
        <v>93.41</v>
      </c>
      <c r="Q23" s="8">
        <v>93.41</v>
      </c>
      <c r="R23" s="8">
        <v>93.41</v>
      </c>
      <c r="S23" s="675">
        <v>7805</v>
      </c>
      <c r="T23" s="5" t="s">
        <v>24</v>
      </c>
      <c r="U23" s="211">
        <v>53</v>
      </c>
      <c r="V23" s="666" t="s">
        <v>2582</v>
      </c>
      <c r="W23" s="5">
        <v>118.8</v>
      </c>
      <c r="X23" s="5">
        <f t="shared" si="0"/>
        <v>118.8</v>
      </c>
      <c r="Y23" s="5">
        <f t="shared" si="1"/>
        <v>118.8</v>
      </c>
      <c r="Z23" s="8">
        <v>0</v>
      </c>
      <c r="AA23" s="5"/>
    </row>
    <row r="24" spans="1:27" ht="38.25" x14ac:dyDescent="0.2">
      <c r="A24" s="3" t="s">
        <v>2558</v>
      </c>
      <c r="B24" s="674" t="s">
        <v>3949</v>
      </c>
      <c r="C24" s="3" t="s">
        <v>2586</v>
      </c>
      <c r="D24" s="675">
        <v>7823</v>
      </c>
      <c r="E24" s="5" t="s">
        <v>24</v>
      </c>
      <c r="F24" s="670">
        <v>30</v>
      </c>
      <c r="G24" s="669">
        <v>31.797999999999998</v>
      </c>
      <c r="H24" s="211">
        <v>67</v>
      </c>
      <c r="I24" s="666" t="s">
        <v>2583</v>
      </c>
      <c r="J24" s="5">
        <v>100100</v>
      </c>
      <c r="K24" s="5" t="s">
        <v>2584</v>
      </c>
      <c r="L24" s="671">
        <v>23.98</v>
      </c>
      <c r="M24" s="668">
        <v>0.92700000000000005</v>
      </c>
      <c r="N24" s="600">
        <v>22.13</v>
      </c>
      <c r="P24" s="8">
        <v>61.5</v>
      </c>
      <c r="Q24" s="8">
        <v>61.5</v>
      </c>
      <c r="R24" s="8">
        <v>61.5</v>
      </c>
      <c r="S24" s="675">
        <v>7823</v>
      </c>
      <c r="T24" s="5" t="s">
        <v>24</v>
      </c>
      <c r="U24" s="211">
        <v>67</v>
      </c>
      <c r="V24" s="666" t="s">
        <v>2583</v>
      </c>
      <c r="W24" s="5">
        <v>83.63</v>
      </c>
      <c r="X24" s="5">
        <f t="shared" si="0"/>
        <v>83.63</v>
      </c>
      <c r="Y24" s="5">
        <f t="shared" si="1"/>
        <v>83.63</v>
      </c>
      <c r="Z24" s="8">
        <v>0</v>
      </c>
      <c r="AA24" s="5"/>
    </row>
    <row r="25" spans="1:27" ht="25.5" x14ac:dyDescent="0.2">
      <c r="A25" s="3" t="s">
        <v>2558</v>
      </c>
      <c r="B25" s="674" t="s">
        <v>3950</v>
      </c>
      <c r="C25" s="3" t="s">
        <v>2586</v>
      </c>
      <c r="D25" s="675">
        <v>8820</v>
      </c>
      <c r="E25" s="5" t="s">
        <v>24</v>
      </c>
      <c r="F25" s="670">
        <v>30</v>
      </c>
      <c r="G25" s="669">
        <v>31.77</v>
      </c>
      <c r="H25" s="211">
        <v>95</v>
      </c>
      <c r="I25" s="666" t="s">
        <v>2585</v>
      </c>
      <c r="J25" s="5">
        <v>100100</v>
      </c>
      <c r="K25" s="5" t="s">
        <v>2584</v>
      </c>
      <c r="L25" s="671">
        <v>44.77</v>
      </c>
      <c r="M25" s="668">
        <v>0.92700000000000005</v>
      </c>
      <c r="N25" s="600">
        <v>22.13</v>
      </c>
      <c r="P25" s="8">
        <v>68.19</v>
      </c>
      <c r="Q25" s="8">
        <v>68.19</v>
      </c>
      <c r="R25" s="8">
        <v>68.19</v>
      </c>
      <c r="S25" s="675">
        <v>8820</v>
      </c>
      <c r="T25" s="5" t="s">
        <v>24</v>
      </c>
      <c r="U25" s="211">
        <v>95</v>
      </c>
      <c r="V25" s="666" t="s">
        <v>2585</v>
      </c>
      <c r="W25" s="5">
        <v>109.5</v>
      </c>
      <c r="X25" s="5">
        <f t="shared" si="0"/>
        <v>109.5</v>
      </c>
      <c r="Y25" s="5">
        <f t="shared" si="1"/>
        <v>109.5</v>
      </c>
      <c r="Z25" s="8">
        <v>0</v>
      </c>
      <c r="AA25" s="5"/>
    </row>
  </sheetData>
  <protectedRanges>
    <protectedRange password="8F60" sqref="Z6" name="Calculations_40"/>
  </protectedRanges>
  <mergeCells count="1">
    <mergeCell ref="P5:Q5"/>
  </mergeCells>
  <conditionalFormatting sqref="D1:D6">
    <cfRule type="duplicateValues" dxfId="105" priority="2"/>
  </conditionalFormatting>
  <conditionalFormatting sqref="T6">
    <cfRule type="duplicateValues" dxfId="104" priority="1"/>
  </conditionalFormatting>
  <conditionalFormatting sqref="E1:E6">
    <cfRule type="duplicateValues" dxfId="103" priority="3"/>
  </conditionalFormatting>
  <conditionalFormatting sqref="T1:T5 S1:S6">
    <cfRule type="duplicateValues" dxfId="102" priority="4"/>
  </conditionalFormatting>
  <pageMargins left="0.7" right="0.7" top="0.75" bottom="0.75" header="0.3" footer="0.3"/>
  <pageSetup scale="34" fitToHeight="0" orientation="landscape" horizontalDpi="4294967293" verticalDpi="4294967293" r:id="rId1"/>
  <drawing r:id="rId2"/>
  <legacyDrawing r:id="rId3"/>
</worksheet>
</file>

<file path=xl/worksheets/sheet5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2583BC-5CCF-4992-A408-20BD06D953F9}">
  <dimension ref="A1:T62"/>
  <sheetViews>
    <sheetView zoomScale="84" zoomScaleNormal="84" workbookViewId="0">
      <pane xSplit="3" ySplit="6" topLeftCell="D7" activePane="bottomRight" state="frozen"/>
      <selection pane="topRight" activeCell="F1" sqref="F1"/>
      <selection pane="bottomLeft" activeCell="A7" sqref="A7"/>
      <selection pane="bottomRight" activeCell="M25" sqref="M25"/>
    </sheetView>
  </sheetViews>
  <sheetFormatPr defaultColWidth="9.28515625" defaultRowHeight="12.75" x14ac:dyDescent="0.2"/>
  <cols>
    <col min="1" max="1" width="11.140625" style="12" bestFit="1" customWidth="1"/>
    <col min="2" max="2" width="91.5703125" style="12" bestFit="1" customWidth="1"/>
    <col min="3" max="3" width="16.85546875" style="12" customWidth="1"/>
    <col min="4" max="6" width="10.28515625" style="13" bestFit="1" customWidth="1"/>
    <col min="7" max="7" width="8.42578125" style="13" bestFit="1" customWidth="1"/>
    <col min="8" max="8" width="7.42578125" style="13" bestFit="1" customWidth="1"/>
    <col min="9" max="9" width="9.28515625" style="13"/>
    <col min="10" max="10" width="27.140625" style="13" bestFit="1" customWidth="1"/>
    <col min="11" max="11" width="14.7109375" style="194" bestFit="1" customWidth="1"/>
    <col min="12" max="12" width="15.140625" style="194" bestFit="1" customWidth="1"/>
    <col min="13" max="13" width="16.7109375" style="13" bestFit="1" customWidth="1"/>
    <col min="14" max="14" width="10.28515625" style="15" bestFit="1" customWidth="1"/>
    <col min="15" max="15" width="8.5703125" style="242" bestFit="1" customWidth="1"/>
    <col min="16" max="16" width="8.5703125" style="14" bestFit="1" customWidth="1"/>
    <col min="17" max="17" width="5.7109375" style="17" customWidth="1"/>
    <col min="18" max="18" width="16" style="14" bestFit="1" customWidth="1"/>
    <col min="19" max="19" width="15.7109375" style="14" bestFit="1" customWidth="1"/>
    <col min="20" max="20" width="6.5703125" style="13" bestFit="1" customWidth="1"/>
    <col min="21" max="16384" width="9.28515625" style="12"/>
  </cols>
  <sheetData>
    <row r="1" spans="1:20" s="22" customFormat="1" x14ac:dyDescent="0.2">
      <c r="A1" s="77"/>
      <c r="B1" s="78" t="s">
        <v>41</v>
      </c>
      <c r="C1" s="78"/>
      <c r="D1" s="78"/>
      <c r="E1" s="79"/>
      <c r="F1" s="79"/>
      <c r="G1" s="79"/>
      <c r="H1" s="79"/>
      <c r="I1" s="79"/>
      <c r="J1" s="79"/>
      <c r="K1" s="564"/>
      <c r="L1" s="564"/>
      <c r="M1" s="79"/>
      <c r="N1" s="80"/>
      <c r="O1" s="676"/>
      <c r="P1" s="81"/>
      <c r="Q1" s="82"/>
      <c r="R1" s="83"/>
      <c r="S1" s="84"/>
      <c r="T1" s="85"/>
    </row>
    <row r="2" spans="1:20" s="22" customFormat="1" x14ac:dyDescent="0.2">
      <c r="A2" s="86"/>
      <c r="B2" s="87" t="s">
        <v>40</v>
      </c>
      <c r="C2" s="87"/>
      <c r="D2" s="87"/>
      <c r="E2" s="88"/>
      <c r="F2" s="89"/>
      <c r="G2" s="89"/>
      <c r="H2" s="89"/>
      <c r="I2" s="89"/>
      <c r="J2" s="89"/>
      <c r="K2" s="566"/>
      <c r="L2" s="566"/>
      <c r="M2" s="89"/>
      <c r="N2" s="90"/>
      <c r="O2" s="677"/>
      <c r="P2" s="91"/>
      <c r="Q2" s="92"/>
      <c r="R2" s="93"/>
      <c r="S2" s="94"/>
      <c r="T2" s="57"/>
    </row>
    <row r="3" spans="1:20" s="22" customFormat="1" x14ac:dyDescent="0.2">
      <c r="A3" s="86"/>
      <c r="B3" s="95" t="s">
        <v>0</v>
      </c>
      <c r="C3" s="95"/>
      <c r="D3" s="95"/>
      <c r="E3" s="96"/>
      <c r="F3" s="97"/>
      <c r="G3" s="97"/>
      <c r="H3" s="97"/>
      <c r="I3" s="97"/>
      <c r="J3" s="97"/>
      <c r="K3" s="568"/>
      <c r="L3" s="568"/>
      <c r="M3" s="97"/>
      <c r="N3" s="98"/>
      <c r="O3" s="678"/>
      <c r="P3" s="99"/>
      <c r="Q3" s="100"/>
      <c r="R3" s="101"/>
      <c r="S3" s="94"/>
      <c r="T3" s="57"/>
    </row>
    <row r="4" spans="1:20" s="22" customFormat="1" ht="13.5" thickBot="1" x14ac:dyDescent="0.25">
      <c r="A4" s="86"/>
      <c r="B4" s="95"/>
      <c r="C4" s="95"/>
      <c r="D4" s="96"/>
      <c r="E4" s="97"/>
      <c r="F4" s="97"/>
      <c r="G4" s="97"/>
      <c r="H4" s="97"/>
      <c r="I4" s="97"/>
      <c r="J4" s="97"/>
      <c r="K4" s="568"/>
      <c r="L4" s="568"/>
      <c r="M4" s="97"/>
      <c r="N4" s="98"/>
      <c r="O4" s="678"/>
      <c r="P4" s="99"/>
      <c r="Q4" s="100"/>
      <c r="R4" s="101"/>
      <c r="S4" s="94"/>
      <c r="T4" s="57"/>
    </row>
    <row r="5" spans="1:20" ht="15.75" customHeight="1" thickBot="1" x14ac:dyDescent="0.25">
      <c r="A5" s="26"/>
      <c r="B5" s="102"/>
      <c r="C5" s="679" t="s">
        <v>1</v>
      </c>
      <c r="D5" s="680"/>
      <c r="E5" s="105"/>
      <c r="F5" s="105"/>
      <c r="G5" s="105"/>
      <c r="H5" s="105"/>
      <c r="I5" s="105"/>
      <c r="J5" s="106"/>
      <c r="K5" s="570"/>
      <c r="L5" s="570"/>
      <c r="M5" s="106"/>
      <c r="N5" s="107"/>
      <c r="O5" s="681"/>
      <c r="P5" s="108"/>
      <c r="Q5" s="109"/>
      <c r="R5" s="110" t="s">
        <v>14</v>
      </c>
      <c r="S5" s="111"/>
      <c r="T5" s="27"/>
    </row>
    <row r="6" spans="1:20" ht="64.5" thickBot="1" x14ac:dyDescent="0.25">
      <c r="A6" s="112" t="s">
        <v>3</v>
      </c>
      <c r="B6" s="113" t="s">
        <v>8</v>
      </c>
      <c r="C6" s="114" t="s">
        <v>2587</v>
      </c>
      <c r="D6" s="115" t="s">
        <v>9</v>
      </c>
      <c r="E6" s="115" t="s">
        <v>5</v>
      </c>
      <c r="F6" s="115" t="s">
        <v>20</v>
      </c>
      <c r="G6" s="113" t="s">
        <v>37</v>
      </c>
      <c r="H6" s="115" t="s">
        <v>38</v>
      </c>
      <c r="I6" s="116" t="s">
        <v>10</v>
      </c>
      <c r="J6" s="115" t="s">
        <v>2588</v>
      </c>
      <c r="K6" s="682" t="s">
        <v>2589</v>
      </c>
      <c r="L6" s="652" t="s">
        <v>2590</v>
      </c>
      <c r="M6" s="117" t="s">
        <v>2591</v>
      </c>
      <c r="N6" s="47" t="s">
        <v>27</v>
      </c>
      <c r="O6" s="48" t="s">
        <v>12</v>
      </c>
      <c r="P6" s="1" t="s">
        <v>13</v>
      </c>
      <c r="Q6" s="119"/>
      <c r="R6" s="1" t="s">
        <v>16</v>
      </c>
      <c r="S6" s="120" t="s">
        <v>17</v>
      </c>
      <c r="T6" s="117" t="s">
        <v>7</v>
      </c>
    </row>
    <row r="7" spans="1:20" x14ac:dyDescent="0.2">
      <c r="A7" s="12" t="s">
        <v>2592</v>
      </c>
      <c r="B7" s="12" t="s">
        <v>2593</v>
      </c>
      <c r="C7" s="12" t="s">
        <v>2594</v>
      </c>
      <c r="D7" s="13" t="s">
        <v>24</v>
      </c>
      <c r="E7" s="13">
        <v>43.13</v>
      </c>
      <c r="F7" s="13">
        <v>49</v>
      </c>
      <c r="G7" s="13">
        <v>1151</v>
      </c>
      <c r="H7" s="13">
        <v>0.6</v>
      </c>
      <c r="I7" s="13">
        <v>100332</v>
      </c>
      <c r="J7" s="13" t="s">
        <v>2595</v>
      </c>
      <c r="K7" s="683">
        <v>23.07</v>
      </c>
      <c r="L7" s="683">
        <v>26.49</v>
      </c>
      <c r="M7" s="14" t="s">
        <v>2453</v>
      </c>
      <c r="N7" s="684">
        <v>9.81</v>
      </c>
      <c r="O7" s="242">
        <v>0.47760000000000002</v>
      </c>
      <c r="P7" s="14">
        <v>4.6900000000000004</v>
      </c>
      <c r="R7" s="14">
        <v>4.6900000000000004</v>
      </c>
      <c r="S7" s="14" t="s">
        <v>2453</v>
      </c>
    </row>
    <row r="8" spans="1:20" x14ac:dyDescent="0.2">
      <c r="A8" s="12" t="s">
        <v>2592</v>
      </c>
      <c r="B8" s="12" t="s">
        <v>2596</v>
      </c>
      <c r="C8" s="12" t="s">
        <v>2597</v>
      </c>
      <c r="D8" s="13" t="s">
        <v>24</v>
      </c>
      <c r="E8" s="13">
        <v>42.75</v>
      </c>
      <c r="F8" s="13">
        <v>49</v>
      </c>
      <c r="G8" s="13">
        <v>1140</v>
      </c>
      <c r="H8" s="13">
        <v>0.6</v>
      </c>
      <c r="I8" s="13">
        <v>100332</v>
      </c>
      <c r="J8" s="13" t="s">
        <v>2595</v>
      </c>
      <c r="K8" s="683">
        <v>25.57</v>
      </c>
      <c r="L8" s="683">
        <v>28.99</v>
      </c>
      <c r="M8" s="14" t="s">
        <v>2453</v>
      </c>
      <c r="N8" s="684">
        <v>10.39</v>
      </c>
      <c r="O8" s="242">
        <v>0.47760000000000002</v>
      </c>
      <c r="P8" s="14">
        <v>4.96</v>
      </c>
      <c r="R8" s="14">
        <v>4.96</v>
      </c>
      <c r="S8" s="14" t="s">
        <v>2453</v>
      </c>
    </row>
    <row r="9" spans="1:20" x14ac:dyDescent="0.2">
      <c r="A9" s="12" t="s">
        <v>2592</v>
      </c>
      <c r="B9" s="12" t="s">
        <v>2598</v>
      </c>
      <c r="C9" s="12" t="s">
        <v>2599</v>
      </c>
      <c r="D9" s="13" t="s">
        <v>24</v>
      </c>
      <c r="E9" s="13">
        <v>42.75</v>
      </c>
      <c r="F9" s="13">
        <v>45</v>
      </c>
      <c r="G9" s="13">
        <v>1141</v>
      </c>
      <c r="H9" s="13">
        <v>0.6</v>
      </c>
      <c r="I9" s="13">
        <v>100332</v>
      </c>
      <c r="J9" s="13" t="s">
        <v>2595</v>
      </c>
      <c r="K9" s="683">
        <v>21.39</v>
      </c>
      <c r="L9" s="683">
        <v>24.53</v>
      </c>
      <c r="M9" s="14" t="s">
        <v>2453</v>
      </c>
      <c r="N9" s="684">
        <v>9.7200000000000006</v>
      </c>
      <c r="O9" s="242">
        <v>0.47760000000000002</v>
      </c>
      <c r="P9" s="14">
        <v>4.6399999999999997</v>
      </c>
      <c r="R9" s="14">
        <v>4.6399999999999997</v>
      </c>
      <c r="S9" s="14" t="s">
        <v>2453</v>
      </c>
    </row>
    <row r="10" spans="1:20" x14ac:dyDescent="0.2">
      <c r="A10" s="12" t="s">
        <v>2592</v>
      </c>
      <c r="B10" s="12" t="s">
        <v>2600</v>
      </c>
      <c r="C10" s="12" t="s">
        <v>2601</v>
      </c>
      <c r="D10" s="13" t="s">
        <v>24</v>
      </c>
      <c r="E10" s="13">
        <v>36</v>
      </c>
      <c r="F10" s="13">
        <v>41</v>
      </c>
      <c r="G10" s="13">
        <v>961</v>
      </c>
      <c r="H10" s="13">
        <v>0.6</v>
      </c>
      <c r="I10" s="13">
        <v>100332</v>
      </c>
      <c r="J10" s="13" t="s">
        <v>2595</v>
      </c>
      <c r="K10" s="683">
        <v>22.26</v>
      </c>
      <c r="L10" s="683">
        <v>25.12</v>
      </c>
      <c r="M10" s="14" t="s">
        <v>2453</v>
      </c>
      <c r="N10" s="684">
        <v>8.23</v>
      </c>
      <c r="O10" s="242">
        <v>0.47760000000000002</v>
      </c>
      <c r="P10" s="14">
        <v>3.93</v>
      </c>
      <c r="R10" s="14">
        <v>3.93</v>
      </c>
      <c r="S10" s="14" t="s">
        <v>2453</v>
      </c>
    </row>
    <row r="11" spans="1:20" x14ac:dyDescent="0.2">
      <c r="A11" s="12" t="s">
        <v>2592</v>
      </c>
      <c r="B11" s="12" t="s">
        <v>2602</v>
      </c>
      <c r="C11" s="12" t="s">
        <v>2603</v>
      </c>
      <c r="D11" s="13" t="s">
        <v>24</v>
      </c>
      <c r="E11" s="13">
        <v>28.5</v>
      </c>
      <c r="F11" s="13">
        <v>31</v>
      </c>
      <c r="G11" s="13">
        <v>760</v>
      </c>
      <c r="H11" s="13">
        <v>0.6</v>
      </c>
      <c r="I11" s="13">
        <v>100332</v>
      </c>
      <c r="J11" s="13" t="s">
        <v>2595</v>
      </c>
      <c r="K11" s="683">
        <v>16.61</v>
      </c>
      <c r="L11" s="683">
        <v>18.77</v>
      </c>
      <c r="M11" s="14" t="s">
        <v>2453</v>
      </c>
      <c r="N11" s="684">
        <v>6.48</v>
      </c>
      <c r="O11" s="242">
        <v>0.47760000000000002</v>
      </c>
      <c r="P11" s="14">
        <v>3.09</v>
      </c>
      <c r="R11" s="14">
        <v>3.09</v>
      </c>
      <c r="S11" s="14" t="s">
        <v>2453</v>
      </c>
    </row>
    <row r="12" spans="1:20" x14ac:dyDescent="0.2">
      <c r="A12" s="12" t="s">
        <v>2592</v>
      </c>
      <c r="B12" s="12" t="s">
        <v>2604</v>
      </c>
      <c r="C12" s="12" t="s">
        <v>2605</v>
      </c>
      <c r="D12" s="13" t="s">
        <v>24</v>
      </c>
      <c r="E12" s="13">
        <v>28.5</v>
      </c>
      <c r="F12" s="13">
        <v>31</v>
      </c>
      <c r="G12" s="13">
        <v>760</v>
      </c>
      <c r="H12" s="13">
        <v>0.6</v>
      </c>
      <c r="I12" s="13">
        <v>100332</v>
      </c>
      <c r="J12" s="13" t="s">
        <v>2595</v>
      </c>
      <c r="K12" s="683">
        <v>18.510000000000002</v>
      </c>
      <c r="L12" s="683">
        <v>20.67</v>
      </c>
      <c r="M12" s="14" t="s">
        <v>2453</v>
      </c>
      <c r="N12" s="684">
        <v>6.93</v>
      </c>
      <c r="O12" s="242">
        <v>0.47760000000000002</v>
      </c>
      <c r="P12" s="14">
        <v>3.31</v>
      </c>
      <c r="R12" s="14">
        <v>3.31</v>
      </c>
      <c r="S12" s="14" t="s">
        <v>2453</v>
      </c>
    </row>
    <row r="13" spans="1:20" x14ac:dyDescent="0.2">
      <c r="A13" s="12" t="s">
        <v>2592</v>
      </c>
      <c r="B13" s="12" t="s">
        <v>2606</v>
      </c>
      <c r="C13" s="12" t="s">
        <v>2607</v>
      </c>
      <c r="D13" s="13" t="s">
        <v>24</v>
      </c>
      <c r="E13" s="13">
        <v>43.5</v>
      </c>
      <c r="F13" s="13">
        <v>46</v>
      </c>
      <c r="G13" s="13">
        <v>1161</v>
      </c>
      <c r="H13" s="13">
        <v>0.6</v>
      </c>
      <c r="I13" s="13">
        <v>100332</v>
      </c>
      <c r="J13" s="13" t="s">
        <v>2595</v>
      </c>
      <c r="K13" s="683">
        <v>20.86</v>
      </c>
      <c r="L13" s="683">
        <v>24.07</v>
      </c>
      <c r="M13" s="14" t="s">
        <v>2453</v>
      </c>
      <c r="N13" s="684">
        <v>9.89</v>
      </c>
      <c r="O13" s="242">
        <v>0.47760000000000002</v>
      </c>
      <c r="P13" s="14">
        <v>4.72</v>
      </c>
      <c r="R13" s="14">
        <v>4.72</v>
      </c>
      <c r="S13" s="14" t="s">
        <v>2453</v>
      </c>
    </row>
    <row r="14" spans="1:20" x14ac:dyDescent="0.2">
      <c r="A14" s="12" t="s">
        <v>2592</v>
      </c>
      <c r="B14" s="12" t="s">
        <v>2608</v>
      </c>
      <c r="C14" s="12" t="s">
        <v>2609</v>
      </c>
      <c r="D14" s="13" t="s">
        <v>24</v>
      </c>
      <c r="E14" s="13">
        <v>19.84</v>
      </c>
      <c r="F14" s="13">
        <v>23</v>
      </c>
      <c r="G14" s="13">
        <v>1000</v>
      </c>
      <c r="H14" s="13">
        <v>0.32</v>
      </c>
      <c r="I14" s="13">
        <v>100332</v>
      </c>
      <c r="J14" s="13" t="s">
        <v>2595</v>
      </c>
      <c r="K14" s="683">
        <v>16.850000000000001</v>
      </c>
      <c r="L14" s="683">
        <v>18.46</v>
      </c>
      <c r="M14" s="14" t="s">
        <v>2453</v>
      </c>
      <c r="N14" s="684">
        <v>4.21</v>
      </c>
      <c r="O14" s="242">
        <v>0.47760000000000002</v>
      </c>
      <c r="P14" s="14">
        <v>2.0099999999999998</v>
      </c>
      <c r="R14" s="14">
        <v>2.0099999999999998</v>
      </c>
      <c r="S14" s="14" t="s">
        <v>2453</v>
      </c>
    </row>
    <row r="15" spans="1:20" x14ac:dyDescent="0.2">
      <c r="A15" s="12" t="s">
        <v>2592</v>
      </c>
      <c r="B15" s="12" t="s">
        <v>2610</v>
      </c>
      <c r="C15" s="12" t="s">
        <v>2611</v>
      </c>
      <c r="D15" s="13" t="s">
        <v>24</v>
      </c>
      <c r="E15" s="13">
        <v>19.84</v>
      </c>
      <c r="F15" s="13">
        <v>23</v>
      </c>
      <c r="G15" s="13">
        <v>1000</v>
      </c>
      <c r="H15" s="13">
        <v>0.32</v>
      </c>
      <c r="I15" s="13">
        <v>100332</v>
      </c>
      <c r="J15" s="13" t="s">
        <v>2595</v>
      </c>
      <c r="K15" s="683">
        <v>18.75</v>
      </c>
      <c r="L15" s="683">
        <v>20.36</v>
      </c>
      <c r="M15" s="14" t="s">
        <v>2453</v>
      </c>
      <c r="N15" s="684">
        <v>4.8099999999999996</v>
      </c>
      <c r="O15" s="242">
        <v>0.47760000000000002</v>
      </c>
      <c r="P15" s="14">
        <v>2.2999999999999998</v>
      </c>
      <c r="R15" s="14">
        <v>2.2999999999999998</v>
      </c>
      <c r="S15" s="14" t="s">
        <v>2453</v>
      </c>
    </row>
    <row r="16" spans="1:20" x14ac:dyDescent="0.2">
      <c r="A16" s="12" t="s">
        <v>2592</v>
      </c>
      <c r="B16" s="12" t="s">
        <v>2612</v>
      </c>
      <c r="C16" s="12" t="s">
        <v>2613</v>
      </c>
      <c r="D16" s="13" t="s">
        <v>24</v>
      </c>
      <c r="E16" s="13">
        <v>15.63</v>
      </c>
      <c r="F16" s="13">
        <v>18</v>
      </c>
      <c r="G16" s="13">
        <v>250</v>
      </c>
      <c r="H16" s="13">
        <v>1</v>
      </c>
      <c r="I16" s="13">
        <v>100332</v>
      </c>
      <c r="J16" s="13" t="s">
        <v>2595</v>
      </c>
      <c r="K16" s="683">
        <v>20.3</v>
      </c>
      <c r="L16" s="683">
        <v>21.56</v>
      </c>
      <c r="M16" s="14" t="s">
        <v>2453</v>
      </c>
      <c r="N16" s="684">
        <v>3.55</v>
      </c>
      <c r="O16" s="242">
        <v>0.47760000000000002</v>
      </c>
      <c r="P16" s="14">
        <v>1.7</v>
      </c>
      <c r="R16" s="14">
        <v>1.7</v>
      </c>
      <c r="S16" s="14" t="s">
        <v>2453</v>
      </c>
    </row>
    <row r="17" spans="1:19" x14ac:dyDescent="0.2">
      <c r="A17" s="12" t="s">
        <v>2592</v>
      </c>
      <c r="B17" s="12" t="s">
        <v>2614</v>
      </c>
      <c r="C17" s="12" t="s">
        <v>2615</v>
      </c>
      <c r="D17" s="13" t="s">
        <v>24</v>
      </c>
      <c r="E17" s="13">
        <v>15.63</v>
      </c>
      <c r="F17" s="13">
        <v>18</v>
      </c>
      <c r="G17" s="13">
        <v>250</v>
      </c>
      <c r="H17" s="13">
        <v>1</v>
      </c>
      <c r="I17" s="13">
        <v>100332</v>
      </c>
      <c r="J17" s="13" t="s">
        <v>2595</v>
      </c>
      <c r="K17" s="683">
        <v>21.25</v>
      </c>
      <c r="L17" s="683">
        <v>22.51</v>
      </c>
      <c r="M17" s="14" t="s">
        <v>2453</v>
      </c>
      <c r="N17" s="684">
        <v>3.56</v>
      </c>
      <c r="O17" s="242">
        <v>0.47760000000000002</v>
      </c>
      <c r="P17" s="14">
        <v>1.7</v>
      </c>
      <c r="R17" s="14">
        <v>1.7</v>
      </c>
      <c r="S17" s="14" t="s">
        <v>2453</v>
      </c>
    </row>
    <row r="18" spans="1:19" x14ac:dyDescent="0.2">
      <c r="A18" s="12" t="s">
        <v>2592</v>
      </c>
      <c r="B18" s="12" t="s">
        <v>2616</v>
      </c>
      <c r="C18" s="12" t="s">
        <v>2617</v>
      </c>
      <c r="D18" s="13" t="s">
        <v>24</v>
      </c>
      <c r="E18" s="13">
        <v>31.5</v>
      </c>
      <c r="F18" s="13">
        <v>39</v>
      </c>
      <c r="G18" s="13">
        <v>336</v>
      </c>
      <c r="H18" s="13">
        <v>1.5</v>
      </c>
      <c r="I18" s="13">
        <v>100332</v>
      </c>
      <c r="J18" s="13" t="s">
        <v>2595</v>
      </c>
      <c r="K18" s="683">
        <v>50.47</v>
      </c>
      <c r="L18" s="683">
        <v>53.19</v>
      </c>
      <c r="M18" s="14" t="s">
        <v>2453</v>
      </c>
      <c r="N18" s="684">
        <v>7.16</v>
      </c>
      <c r="O18" s="242">
        <v>0.47760000000000002</v>
      </c>
      <c r="P18" s="14">
        <v>3.42</v>
      </c>
      <c r="R18" s="14">
        <v>3.42</v>
      </c>
      <c r="S18" s="14" t="s">
        <v>2453</v>
      </c>
    </row>
    <row r="19" spans="1:19" x14ac:dyDescent="0.2">
      <c r="A19" s="12" t="s">
        <v>2592</v>
      </c>
      <c r="B19" s="12" t="s">
        <v>2618</v>
      </c>
      <c r="C19" s="12" t="s">
        <v>2619</v>
      </c>
      <c r="D19" s="13" t="s">
        <v>24</v>
      </c>
      <c r="E19" s="13">
        <v>15</v>
      </c>
      <c r="F19" s="13">
        <v>18</v>
      </c>
      <c r="G19" s="13">
        <v>400</v>
      </c>
      <c r="H19" s="13">
        <v>0.6</v>
      </c>
      <c r="I19" s="13">
        <v>100332</v>
      </c>
      <c r="J19" s="13" t="s">
        <v>2595</v>
      </c>
      <c r="K19" s="683">
        <v>20.7</v>
      </c>
      <c r="L19" s="683">
        <v>21.96</v>
      </c>
      <c r="M19" s="14" t="s">
        <v>2453</v>
      </c>
      <c r="N19" s="684">
        <v>3.34</v>
      </c>
      <c r="O19" s="242">
        <v>0.47760000000000002</v>
      </c>
      <c r="P19" s="14">
        <v>1.6</v>
      </c>
      <c r="R19" s="14">
        <v>1.6</v>
      </c>
      <c r="S19" s="14" t="s">
        <v>2453</v>
      </c>
    </row>
    <row r="20" spans="1:19" x14ac:dyDescent="0.2">
      <c r="A20" s="12" t="s">
        <v>2592</v>
      </c>
      <c r="B20" s="12" t="s">
        <v>2620</v>
      </c>
      <c r="C20" s="12" t="s">
        <v>2621</v>
      </c>
      <c r="D20" s="13" t="s">
        <v>24</v>
      </c>
      <c r="E20" s="13">
        <v>17.64</v>
      </c>
      <c r="F20" s="13">
        <v>21</v>
      </c>
      <c r="G20" s="13">
        <v>1000</v>
      </c>
      <c r="H20" s="13">
        <v>0.28000000000000003</v>
      </c>
      <c r="I20" s="13">
        <v>100332</v>
      </c>
      <c r="J20" s="13" t="s">
        <v>2595</v>
      </c>
      <c r="K20" s="683">
        <v>23.61</v>
      </c>
      <c r="L20" s="683">
        <v>25.08</v>
      </c>
      <c r="M20" s="14" t="s">
        <v>2453</v>
      </c>
      <c r="N20" s="684">
        <v>3.89</v>
      </c>
      <c r="O20" s="242">
        <v>0.47760000000000002</v>
      </c>
      <c r="P20" s="14">
        <v>1.86</v>
      </c>
      <c r="R20" s="14">
        <v>1.86</v>
      </c>
      <c r="S20" s="14" t="s">
        <v>2453</v>
      </c>
    </row>
    <row r="21" spans="1:19" x14ac:dyDescent="0.2">
      <c r="A21" s="12" t="s">
        <v>2592</v>
      </c>
      <c r="B21" s="12" t="s">
        <v>2622</v>
      </c>
      <c r="C21" s="12" t="s">
        <v>2623</v>
      </c>
      <c r="D21" s="13" t="s">
        <v>24</v>
      </c>
      <c r="E21" s="13">
        <v>19.84</v>
      </c>
      <c r="F21" s="13">
        <v>23</v>
      </c>
      <c r="G21" s="13">
        <v>1000</v>
      </c>
      <c r="H21" s="13">
        <v>0.32</v>
      </c>
      <c r="I21" s="13">
        <v>100332</v>
      </c>
      <c r="J21" s="13" t="s">
        <v>2595</v>
      </c>
      <c r="K21" s="683">
        <v>23.15</v>
      </c>
      <c r="L21" s="683">
        <v>24.76</v>
      </c>
      <c r="M21" s="14" t="s">
        <v>2453</v>
      </c>
      <c r="N21" s="684">
        <v>4.67</v>
      </c>
      <c r="O21" s="242">
        <v>0.47760000000000002</v>
      </c>
      <c r="P21" s="14">
        <v>2.2303920000000002</v>
      </c>
      <c r="R21" s="14">
        <v>2.2303920000000002</v>
      </c>
      <c r="S21" s="14" t="s">
        <v>2453</v>
      </c>
    </row>
    <row r="22" spans="1:19" x14ac:dyDescent="0.2">
      <c r="A22" s="12" t="s">
        <v>2592</v>
      </c>
      <c r="B22" s="12" t="s">
        <v>2624</v>
      </c>
      <c r="C22" s="12" t="s">
        <v>2625</v>
      </c>
      <c r="D22" s="13" t="s">
        <v>24</v>
      </c>
      <c r="E22" s="13">
        <v>15.75</v>
      </c>
      <c r="F22" s="13">
        <v>20</v>
      </c>
      <c r="G22" s="13">
        <v>84</v>
      </c>
      <c r="H22" s="13">
        <v>3</v>
      </c>
      <c r="I22" s="13">
        <v>100332</v>
      </c>
      <c r="J22" s="13" t="s">
        <v>2595</v>
      </c>
      <c r="K22" s="683">
        <v>28.59</v>
      </c>
      <c r="L22" s="683">
        <v>29.99</v>
      </c>
      <c r="M22" s="14" t="s">
        <v>2453</v>
      </c>
      <c r="N22" s="684">
        <v>2.36</v>
      </c>
      <c r="O22" s="242">
        <v>0.47760000000000002</v>
      </c>
      <c r="P22" s="14">
        <v>1.1299999999999999</v>
      </c>
      <c r="R22" s="14">
        <v>1.1299999999999999</v>
      </c>
      <c r="S22" s="14" t="s">
        <v>2453</v>
      </c>
    </row>
    <row r="23" spans="1:19" x14ac:dyDescent="0.2">
      <c r="A23" s="12" t="s">
        <v>2592</v>
      </c>
      <c r="B23" s="12" t="s">
        <v>2626</v>
      </c>
      <c r="C23" s="12" t="s">
        <v>2627</v>
      </c>
      <c r="D23" s="13" t="s">
        <v>24</v>
      </c>
      <c r="E23" s="13">
        <v>31.5</v>
      </c>
      <c r="F23" s="13">
        <v>37</v>
      </c>
      <c r="G23" s="13">
        <v>168</v>
      </c>
      <c r="H23" s="13">
        <v>3</v>
      </c>
      <c r="I23" s="13">
        <v>100332</v>
      </c>
      <c r="J23" s="13" t="s">
        <v>2595</v>
      </c>
      <c r="K23" s="683">
        <v>54.98</v>
      </c>
      <c r="L23" s="683">
        <v>57.56</v>
      </c>
      <c r="M23" s="14" t="s">
        <v>2453</v>
      </c>
      <c r="N23" s="684">
        <v>4.72</v>
      </c>
      <c r="O23" s="242">
        <v>0.47760000000000002</v>
      </c>
      <c r="P23" s="14">
        <v>2.25</v>
      </c>
      <c r="R23" s="14">
        <v>2.25</v>
      </c>
      <c r="S23" s="14" t="s">
        <v>2453</v>
      </c>
    </row>
    <row r="24" spans="1:19" x14ac:dyDescent="0.2">
      <c r="A24" s="12" t="s">
        <v>2592</v>
      </c>
      <c r="B24" s="12" t="s">
        <v>2628</v>
      </c>
      <c r="C24" s="12" t="s">
        <v>2629</v>
      </c>
      <c r="D24" s="13" t="s">
        <v>24</v>
      </c>
      <c r="E24" s="13">
        <v>24.75</v>
      </c>
      <c r="F24" s="13">
        <v>27</v>
      </c>
      <c r="G24" s="13">
        <v>264</v>
      </c>
      <c r="H24" s="13">
        <v>1.5</v>
      </c>
      <c r="I24" s="13">
        <v>100332</v>
      </c>
      <c r="J24" s="13" t="s">
        <v>2595</v>
      </c>
      <c r="K24" s="683">
        <v>61.93</v>
      </c>
      <c r="L24" s="683">
        <v>63.81</v>
      </c>
      <c r="M24" s="14" t="s">
        <v>2453</v>
      </c>
      <c r="N24" s="684">
        <v>3.71</v>
      </c>
      <c r="O24" s="242">
        <v>0.47760000000000002</v>
      </c>
      <c r="P24" s="14">
        <v>1.77</v>
      </c>
      <c r="R24" s="14">
        <v>1.77</v>
      </c>
      <c r="S24" s="14" t="s">
        <v>2453</v>
      </c>
    </row>
    <row r="25" spans="1:19" x14ac:dyDescent="0.2">
      <c r="A25" s="12" t="s">
        <v>2592</v>
      </c>
      <c r="B25" s="12" t="s">
        <v>2630</v>
      </c>
      <c r="C25" s="12" t="s">
        <v>2631</v>
      </c>
      <c r="D25" s="13" t="s">
        <v>24</v>
      </c>
      <c r="E25" s="13">
        <v>13.13</v>
      </c>
      <c r="F25" s="13">
        <v>18</v>
      </c>
      <c r="G25" s="13">
        <v>84</v>
      </c>
      <c r="H25" s="13">
        <v>2.5</v>
      </c>
      <c r="I25" s="13">
        <v>100332</v>
      </c>
      <c r="J25" s="13" t="s">
        <v>2595</v>
      </c>
      <c r="K25" s="683">
        <v>22.88</v>
      </c>
      <c r="L25" s="683">
        <v>24.07</v>
      </c>
      <c r="M25" s="14" t="s">
        <v>2453</v>
      </c>
      <c r="N25" s="684">
        <v>3.67</v>
      </c>
      <c r="O25" s="242">
        <v>0.47760000000000002</v>
      </c>
      <c r="P25" s="14">
        <v>1.75</v>
      </c>
      <c r="R25" s="14">
        <v>1.75</v>
      </c>
      <c r="S25" s="14" t="s">
        <v>2453</v>
      </c>
    </row>
    <row r="26" spans="1:19" x14ac:dyDescent="0.2">
      <c r="A26" s="12" t="s">
        <v>2592</v>
      </c>
      <c r="B26" s="12" t="s">
        <v>2632</v>
      </c>
      <c r="C26" s="12" t="s">
        <v>2633</v>
      </c>
      <c r="D26" s="13" t="s">
        <v>24</v>
      </c>
      <c r="E26" s="13">
        <v>26.25</v>
      </c>
      <c r="F26" s="13">
        <v>32</v>
      </c>
      <c r="G26" s="13">
        <v>168</v>
      </c>
      <c r="H26" s="13">
        <v>2.5</v>
      </c>
      <c r="I26" s="13">
        <v>100332</v>
      </c>
      <c r="J26" s="13" t="s">
        <v>2595</v>
      </c>
      <c r="K26" s="683">
        <v>43.71</v>
      </c>
      <c r="L26" s="683">
        <v>45.87</v>
      </c>
      <c r="M26" s="14" t="s">
        <v>2453</v>
      </c>
      <c r="N26" s="684">
        <v>7.33</v>
      </c>
      <c r="O26" s="242">
        <v>0.47760000000000002</v>
      </c>
      <c r="P26" s="14">
        <v>3.5</v>
      </c>
      <c r="R26" s="14">
        <v>3.5</v>
      </c>
      <c r="S26" s="14" t="s">
        <v>2453</v>
      </c>
    </row>
    <row r="27" spans="1:19" x14ac:dyDescent="0.2">
      <c r="A27" s="12" t="s">
        <v>2592</v>
      </c>
      <c r="B27" s="12" t="s">
        <v>2634</v>
      </c>
      <c r="C27" s="12" t="s">
        <v>2635</v>
      </c>
      <c r="D27" s="13" t="s">
        <v>24</v>
      </c>
      <c r="E27" s="13">
        <v>20.63</v>
      </c>
      <c r="F27" s="13">
        <v>23</v>
      </c>
      <c r="G27" s="13">
        <v>264</v>
      </c>
      <c r="H27" s="13">
        <v>1.25</v>
      </c>
      <c r="I27" s="13">
        <v>100332</v>
      </c>
      <c r="J27" s="13" t="s">
        <v>2595</v>
      </c>
      <c r="K27" s="683">
        <v>56.14</v>
      </c>
      <c r="L27" s="683">
        <v>58.12</v>
      </c>
      <c r="M27" s="14" t="s">
        <v>2453</v>
      </c>
      <c r="N27" s="684">
        <v>5.76</v>
      </c>
      <c r="O27" s="242">
        <v>0.47760000000000002</v>
      </c>
      <c r="P27" s="14">
        <v>2.75</v>
      </c>
      <c r="R27" s="14">
        <v>2.75</v>
      </c>
      <c r="S27" s="14" t="s">
        <v>2453</v>
      </c>
    </row>
    <row r="28" spans="1:19" x14ac:dyDescent="0.2">
      <c r="A28" s="12" t="s">
        <v>2592</v>
      </c>
      <c r="B28" s="12" t="s">
        <v>2636</v>
      </c>
      <c r="C28" s="12" t="s">
        <v>2637</v>
      </c>
      <c r="D28" s="13" t="s">
        <v>24</v>
      </c>
      <c r="E28" s="13">
        <v>15.63</v>
      </c>
      <c r="F28" s="13">
        <v>18</v>
      </c>
      <c r="G28" s="13">
        <v>250</v>
      </c>
      <c r="H28" s="13">
        <v>1</v>
      </c>
      <c r="I28" s="13">
        <v>100332</v>
      </c>
      <c r="J28" s="13" t="s">
        <v>2595</v>
      </c>
      <c r="K28" s="683">
        <v>26.2</v>
      </c>
      <c r="L28" s="683">
        <v>27.46</v>
      </c>
      <c r="M28" s="14" t="s">
        <v>2453</v>
      </c>
      <c r="N28" s="684">
        <v>3.98</v>
      </c>
      <c r="O28" s="242">
        <v>0.47760000000000002</v>
      </c>
      <c r="P28" s="14">
        <v>1.9</v>
      </c>
      <c r="R28" s="14">
        <v>1.9</v>
      </c>
      <c r="S28" s="14" t="s">
        <v>2453</v>
      </c>
    </row>
    <row r="29" spans="1:19" x14ac:dyDescent="0.2">
      <c r="A29" s="12" t="s">
        <v>2592</v>
      </c>
      <c r="B29" s="12" t="s">
        <v>2638</v>
      </c>
      <c r="C29" s="12" t="s">
        <v>2639</v>
      </c>
      <c r="D29" s="13" t="s">
        <v>24</v>
      </c>
      <c r="E29" s="13">
        <v>15.63</v>
      </c>
      <c r="F29" s="13">
        <v>18</v>
      </c>
      <c r="G29" s="13">
        <v>250</v>
      </c>
      <c r="H29" s="13">
        <v>1</v>
      </c>
      <c r="I29" s="13">
        <v>100332</v>
      </c>
      <c r="J29" s="13" t="s">
        <v>2595</v>
      </c>
      <c r="K29" s="683">
        <v>24.2</v>
      </c>
      <c r="L29" s="683">
        <v>25.46</v>
      </c>
      <c r="M29" s="14" t="s">
        <v>2453</v>
      </c>
      <c r="N29" s="684">
        <v>2.0499999999999998</v>
      </c>
      <c r="O29" s="242">
        <v>0.47760000000000002</v>
      </c>
      <c r="P29" s="14">
        <v>0.98</v>
      </c>
      <c r="R29" s="14">
        <v>0.98</v>
      </c>
      <c r="S29" s="14" t="s">
        <v>2453</v>
      </c>
    </row>
    <row r="30" spans="1:19" x14ac:dyDescent="0.2">
      <c r="A30" s="12" t="s">
        <v>2592</v>
      </c>
      <c r="B30" s="12" t="s">
        <v>2640</v>
      </c>
      <c r="C30" s="12" t="s">
        <v>2641</v>
      </c>
      <c r="D30" s="13" t="s">
        <v>24</v>
      </c>
      <c r="E30" s="13">
        <v>7.72</v>
      </c>
      <c r="F30" s="13">
        <v>10</v>
      </c>
      <c r="G30" s="13">
        <v>500</v>
      </c>
      <c r="H30" s="13">
        <v>0.25</v>
      </c>
      <c r="I30" s="13">
        <v>100332</v>
      </c>
      <c r="J30" s="13" t="s">
        <v>2595</v>
      </c>
      <c r="K30" s="683">
        <v>26.39</v>
      </c>
      <c r="L30" s="683">
        <v>27.09</v>
      </c>
      <c r="M30" s="14" t="s">
        <v>2453</v>
      </c>
      <c r="N30" s="685" t="s">
        <v>2453</v>
      </c>
      <c r="O30" s="242">
        <v>0.47760000000000002</v>
      </c>
      <c r="P30" s="14" t="s">
        <v>2453</v>
      </c>
      <c r="R30" s="14" t="s">
        <v>2453</v>
      </c>
      <c r="S30" s="14" t="s">
        <v>2453</v>
      </c>
    </row>
    <row r="31" spans="1:19" x14ac:dyDescent="0.2">
      <c r="A31" s="12" t="s">
        <v>2592</v>
      </c>
      <c r="B31" s="12" t="s">
        <v>2642</v>
      </c>
      <c r="C31" s="12" t="s">
        <v>2643</v>
      </c>
      <c r="D31" s="13" t="s">
        <v>24</v>
      </c>
      <c r="E31" s="13">
        <v>29.2</v>
      </c>
      <c r="F31" s="13">
        <v>31</v>
      </c>
      <c r="G31" s="13">
        <v>370</v>
      </c>
      <c r="H31" s="13">
        <v>1.26</v>
      </c>
      <c r="I31" s="13">
        <v>100332</v>
      </c>
      <c r="J31" s="13" t="s">
        <v>2595</v>
      </c>
      <c r="K31" s="683">
        <v>24.81</v>
      </c>
      <c r="L31" s="683">
        <v>26.97</v>
      </c>
      <c r="M31" s="14" t="s">
        <v>2453</v>
      </c>
      <c r="N31" s="685">
        <v>3.83</v>
      </c>
      <c r="O31" s="242">
        <v>0.47760000000000002</v>
      </c>
      <c r="P31" s="14">
        <v>1.83</v>
      </c>
      <c r="R31" s="14">
        <v>1.83</v>
      </c>
      <c r="S31" s="14" t="s">
        <v>2453</v>
      </c>
    </row>
    <row r="32" spans="1:19" x14ac:dyDescent="0.2">
      <c r="A32" s="12" t="s">
        <v>2592</v>
      </c>
      <c r="B32" s="12" t="s">
        <v>2644</v>
      </c>
      <c r="C32" s="12" t="s">
        <v>2645</v>
      </c>
      <c r="D32" s="13" t="s">
        <v>24</v>
      </c>
      <c r="E32" s="13">
        <v>29</v>
      </c>
      <c r="F32" s="13">
        <v>31</v>
      </c>
      <c r="G32" s="13">
        <v>773</v>
      </c>
      <c r="H32" s="13">
        <v>0.6</v>
      </c>
      <c r="I32" s="13">
        <v>100332</v>
      </c>
      <c r="J32" s="13" t="s">
        <v>2595</v>
      </c>
      <c r="K32" s="683">
        <v>20.260000000000002</v>
      </c>
      <c r="L32" s="683">
        <v>22.42</v>
      </c>
      <c r="M32" s="14" t="s">
        <v>2453</v>
      </c>
      <c r="N32" s="685">
        <v>6.93</v>
      </c>
      <c r="O32" s="242">
        <v>0.47760000000000002</v>
      </c>
      <c r="P32" s="14">
        <v>3.31</v>
      </c>
      <c r="R32" s="14">
        <v>3.31</v>
      </c>
      <c r="S32" s="14" t="s">
        <v>2453</v>
      </c>
    </row>
    <row r="33" spans="1:19" x14ac:dyDescent="0.2">
      <c r="A33" s="12" t="s">
        <v>2592</v>
      </c>
      <c r="B33" s="12" t="s">
        <v>2646</v>
      </c>
      <c r="C33" s="12" t="s">
        <v>2647</v>
      </c>
      <c r="D33" s="13" t="s">
        <v>24</v>
      </c>
      <c r="E33" s="13">
        <v>29</v>
      </c>
      <c r="F33" s="13">
        <v>31</v>
      </c>
      <c r="G33" s="13">
        <v>774</v>
      </c>
      <c r="H33" s="13">
        <v>0.6</v>
      </c>
      <c r="I33" s="13">
        <v>100332</v>
      </c>
      <c r="J33" s="13" t="s">
        <v>2595</v>
      </c>
      <c r="K33" s="683">
        <v>18.11</v>
      </c>
      <c r="L33" s="683">
        <v>20.27</v>
      </c>
      <c r="M33" s="14" t="s">
        <v>2453</v>
      </c>
      <c r="N33" s="685">
        <v>6.6</v>
      </c>
      <c r="O33" s="242">
        <v>0.47760000000000002</v>
      </c>
      <c r="P33" s="14">
        <v>3.15</v>
      </c>
      <c r="R33" s="14">
        <v>3.15</v>
      </c>
      <c r="S33" s="14" t="s">
        <v>2453</v>
      </c>
    </row>
    <row r="34" spans="1:19" x14ac:dyDescent="0.2">
      <c r="A34" s="12" t="s">
        <v>2592</v>
      </c>
      <c r="B34" s="12" t="s">
        <v>2648</v>
      </c>
      <c r="C34" s="12" t="s">
        <v>2649</v>
      </c>
      <c r="D34" s="13" t="s">
        <v>24</v>
      </c>
      <c r="E34" s="13">
        <v>28</v>
      </c>
      <c r="F34" s="13">
        <v>31</v>
      </c>
      <c r="G34" s="13">
        <v>746</v>
      </c>
      <c r="H34" s="13">
        <v>0.6</v>
      </c>
      <c r="I34" s="13">
        <v>100332</v>
      </c>
      <c r="J34" s="13" t="s">
        <v>2595</v>
      </c>
      <c r="K34" s="683">
        <v>25.21</v>
      </c>
      <c r="L34" s="683">
        <v>27.37</v>
      </c>
      <c r="M34" s="14" t="s">
        <v>2453</v>
      </c>
      <c r="N34" s="685">
        <v>6.45</v>
      </c>
      <c r="O34" s="242">
        <v>0.47760000000000002</v>
      </c>
      <c r="P34" s="14">
        <v>3.08</v>
      </c>
      <c r="R34" s="14">
        <v>3.08</v>
      </c>
      <c r="S34" s="14" t="s">
        <v>2453</v>
      </c>
    </row>
    <row r="35" spans="1:19" x14ac:dyDescent="0.2">
      <c r="A35" s="12" t="s">
        <v>2592</v>
      </c>
      <c r="B35" s="12" t="s">
        <v>2650</v>
      </c>
      <c r="C35" s="12" t="s">
        <v>2651</v>
      </c>
      <c r="D35" s="13" t="s">
        <v>24</v>
      </c>
      <c r="E35" s="13">
        <v>25.6</v>
      </c>
      <c r="F35" s="13">
        <v>28</v>
      </c>
      <c r="G35" s="13">
        <v>2258</v>
      </c>
      <c r="H35" s="13">
        <v>0.17</v>
      </c>
      <c r="I35" s="13">
        <v>100332</v>
      </c>
      <c r="J35" s="13" t="s">
        <v>2595</v>
      </c>
      <c r="K35" s="683">
        <v>17.100000000000001</v>
      </c>
      <c r="L35" s="683">
        <v>19.05</v>
      </c>
      <c r="M35" s="14" t="s">
        <v>2453</v>
      </c>
      <c r="N35" s="685" t="s">
        <v>2453</v>
      </c>
      <c r="O35" s="242">
        <v>0.47760000000000002</v>
      </c>
      <c r="P35" s="14" t="s">
        <v>2453</v>
      </c>
      <c r="R35" s="14" t="s">
        <v>2453</v>
      </c>
      <c r="S35" s="14" t="s">
        <v>2453</v>
      </c>
    </row>
    <row r="36" spans="1:19" x14ac:dyDescent="0.2">
      <c r="A36" s="12" t="s">
        <v>2592</v>
      </c>
      <c r="B36" s="12" t="s">
        <v>2652</v>
      </c>
      <c r="C36" s="12" t="s">
        <v>2653</v>
      </c>
      <c r="D36" s="13" t="s">
        <v>24</v>
      </c>
      <c r="E36" s="13">
        <v>22</v>
      </c>
      <c r="F36" s="13">
        <v>31</v>
      </c>
      <c r="G36" s="13">
        <v>384</v>
      </c>
      <c r="H36" s="13">
        <v>1</v>
      </c>
      <c r="I36" s="13">
        <v>100332</v>
      </c>
      <c r="J36" s="13" t="s">
        <v>2595</v>
      </c>
      <c r="K36" s="683">
        <v>24.6</v>
      </c>
      <c r="L36" s="683">
        <v>26.27</v>
      </c>
      <c r="M36" s="14" t="s">
        <v>2453</v>
      </c>
      <c r="N36" s="685" t="s">
        <v>2453</v>
      </c>
      <c r="O36" s="242">
        <v>0.47760000000000002</v>
      </c>
      <c r="P36" s="14" t="s">
        <v>2453</v>
      </c>
      <c r="R36" s="14" t="s">
        <v>2453</v>
      </c>
      <c r="S36" s="14" t="s">
        <v>2453</v>
      </c>
    </row>
    <row r="37" spans="1:19" x14ac:dyDescent="0.2">
      <c r="A37" s="12" t="s">
        <v>2592</v>
      </c>
      <c r="B37" s="12" t="s">
        <v>2654</v>
      </c>
      <c r="C37" s="12" t="s">
        <v>2655</v>
      </c>
      <c r="D37" s="13" t="s">
        <v>24</v>
      </c>
      <c r="E37" s="13">
        <v>42.75</v>
      </c>
      <c r="F37" s="13">
        <v>48</v>
      </c>
      <c r="G37" s="13">
        <v>1141</v>
      </c>
      <c r="H37" s="13">
        <v>0.6</v>
      </c>
      <c r="I37" s="13">
        <v>100332</v>
      </c>
      <c r="J37" s="13" t="s">
        <v>2595</v>
      </c>
      <c r="K37" s="683">
        <v>26.75</v>
      </c>
      <c r="L37" s="683">
        <v>30.1</v>
      </c>
      <c r="M37" s="14" t="s">
        <v>2453</v>
      </c>
      <c r="N37" s="684">
        <v>9.7200000000000006</v>
      </c>
      <c r="O37" s="242">
        <v>0.47760000000000002</v>
      </c>
      <c r="P37" s="14">
        <v>4.6399999999999997</v>
      </c>
      <c r="R37" s="14">
        <v>4.6399999999999997</v>
      </c>
      <c r="S37" s="14" t="s">
        <v>2453</v>
      </c>
    </row>
    <row r="38" spans="1:19" x14ac:dyDescent="0.2">
      <c r="A38" s="12" t="s">
        <v>2592</v>
      </c>
      <c r="B38" s="12" t="s">
        <v>2656</v>
      </c>
      <c r="C38" s="12" t="s">
        <v>2657</v>
      </c>
      <c r="D38" s="13" t="s">
        <v>24</v>
      </c>
      <c r="E38" s="13">
        <v>42.19</v>
      </c>
      <c r="F38" s="13">
        <v>49</v>
      </c>
      <c r="G38" s="13">
        <v>1125</v>
      </c>
      <c r="H38" s="13">
        <v>0.6</v>
      </c>
      <c r="I38" s="13">
        <v>100332</v>
      </c>
      <c r="J38" s="13" t="s">
        <v>2595</v>
      </c>
      <c r="K38" s="683">
        <v>30.05</v>
      </c>
      <c r="L38" s="683">
        <v>33.4</v>
      </c>
      <c r="M38" s="14" t="s">
        <v>2453</v>
      </c>
      <c r="N38" s="684">
        <v>10.09</v>
      </c>
      <c r="O38" s="242">
        <v>0.47760000000000002</v>
      </c>
      <c r="P38" s="14">
        <v>4.82</v>
      </c>
      <c r="R38" s="14">
        <v>4.82</v>
      </c>
      <c r="S38" s="14" t="s">
        <v>2453</v>
      </c>
    </row>
    <row r="39" spans="1:19" x14ac:dyDescent="0.2">
      <c r="A39" s="12" t="s">
        <v>2592</v>
      </c>
      <c r="B39" s="12" t="s">
        <v>2658</v>
      </c>
      <c r="C39" s="12" t="s">
        <v>2659</v>
      </c>
      <c r="D39" s="13" t="s">
        <v>24</v>
      </c>
      <c r="E39" s="13">
        <v>42.75</v>
      </c>
      <c r="F39" s="13">
        <v>48</v>
      </c>
      <c r="G39" s="13">
        <v>542</v>
      </c>
      <c r="H39" s="13">
        <v>1.26</v>
      </c>
      <c r="I39" s="13">
        <v>100332</v>
      </c>
      <c r="J39" s="13" t="s">
        <v>2595</v>
      </c>
      <c r="K39" s="683">
        <v>42.65</v>
      </c>
      <c r="L39" s="683">
        <v>46</v>
      </c>
      <c r="M39" s="14" t="s">
        <v>2453</v>
      </c>
      <c r="N39" s="684">
        <v>5.61</v>
      </c>
      <c r="O39" s="242">
        <v>0.47760000000000002</v>
      </c>
      <c r="P39" s="14">
        <v>2.68</v>
      </c>
      <c r="R39" s="14">
        <v>2.68</v>
      </c>
      <c r="S39" s="14" t="s">
        <v>2453</v>
      </c>
    </row>
    <row r="40" spans="1:19" x14ac:dyDescent="0.2">
      <c r="A40" s="12" t="s">
        <v>2592</v>
      </c>
      <c r="B40" s="12" t="s">
        <v>2660</v>
      </c>
      <c r="C40" s="12" t="s">
        <v>2661</v>
      </c>
      <c r="D40" s="13" t="s">
        <v>24</v>
      </c>
      <c r="E40" s="13">
        <v>42.75</v>
      </c>
      <c r="F40" s="13">
        <v>48</v>
      </c>
      <c r="G40" s="13">
        <v>542</v>
      </c>
      <c r="H40" s="13">
        <v>1.26</v>
      </c>
      <c r="I40" s="13">
        <v>100332</v>
      </c>
      <c r="J40" s="13" t="s">
        <v>2595</v>
      </c>
      <c r="K40" s="683">
        <v>40.65</v>
      </c>
      <c r="L40" s="683">
        <v>44</v>
      </c>
      <c r="M40" s="14" t="s">
        <v>2453</v>
      </c>
      <c r="N40" s="684">
        <v>5.61</v>
      </c>
      <c r="O40" s="242">
        <v>0.47760000000000002</v>
      </c>
      <c r="P40" s="14">
        <v>2.68</v>
      </c>
      <c r="R40" s="14">
        <v>2.68</v>
      </c>
      <c r="S40" s="14" t="s">
        <v>2453</v>
      </c>
    </row>
    <row r="41" spans="1:19" x14ac:dyDescent="0.2">
      <c r="A41" s="12" t="s">
        <v>2592</v>
      </c>
      <c r="B41" s="12" t="s">
        <v>2662</v>
      </c>
      <c r="C41" s="12" t="s">
        <v>2663</v>
      </c>
      <c r="D41" s="13" t="s">
        <v>24</v>
      </c>
      <c r="E41" s="13">
        <v>42.38</v>
      </c>
      <c r="F41" s="13">
        <v>48</v>
      </c>
      <c r="G41" s="13">
        <v>1130</v>
      </c>
      <c r="H41" s="13">
        <v>0.6</v>
      </c>
      <c r="I41" s="13">
        <v>100332</v>
      </c>
      <c r="J41" s="13" t="s">
        <v>2595</v>
      </c>
      <c r="K41" s="683">
        <v>37.9</v>
      </c>
      <c r="L41" s="683">
        <v>41.25</v>
      </c>
      <c r="M41" s="14" t="s">
        <v>2453</v>
      </c>
      <c r="N41" s="684">
        <v>9.43</v>
      </c>
      <c r="O41" s="242">
        <v>0.47760000000000002</v>
      </c>
      <c r="P41" s="14">
        <v>4.5</v>
      </c>
      <c r="R41" s="14">
        <v>4.5</v>
      </c>
      <c r="S41" s="14" t="s">
        <v>2453</v>
      </c>
    </row>
    <row r="42" spans="1:19" x14ac:dyDescent="0.2">
      <c r="A42" s="12" t="s">
        <v>2592</v>
      </c>
      <c r="B42" s="12" t="s">
        <v>2664</v>
      </c>
      <c r="C42" s="12" t="s">
        <v>2665</v>
      </c>
      <c r="D42" s="13" t="s">
        <v>24</v>
      </c>
      <c r="E42" s="13">
        <v>39.380000000000003</v>
      </c>
      <c r="F42" s="13">
        <v>48</v>
      </c>
      <c r="G42" s="13">
        <v>3705</v>
      </c>
      <c r="H42" s="13">
        <v>0.17</v>
      </c>
      <c r="I42" s="13">
        <v>100332</v>
      </c>
      <c r="J42" s="13" t="s">
        <v>2595</v>
      </c>
      <c r="K42" s="683">
        <v>24.24</v>
      </c>
      <c r="L42" s="683">
        <v>27.38</v>
      </c>
      <c r="M42" s="14" t="s">
        <v>2453</v>
      </c>
      <c r="N42" s="685" t="s">
        <v>2453</v>
      </c>
      <c r="O42" s="242">
        <v>0.47760000000000002</v>
      </c>
      <c r="P42" s="14" t="s">
        <v>2453</v>
      </c>
      <c r="R42" s="14" t="s">
        <v>2453</v>
      </c>
      <c r="S42" s="14" t="s">
        <v>2453</v>
      </c>
    </row>
    <row r="43" spans="1:19" x14ac:dyDescent="0.2">
      <c r="A43" s="12" t="s">
        <v>2592</v>
      </c>
      <c r="B43" s="12" t="s">
        <v>2666</v>
      </c>
      <c r="C43" s="12" t="s">
        <v>2667</v>
      </c>
      <c r="D43" s="13" t="s">
        <v>24</v>
      </c>
      <c r="E43" s="13">
        <v>38.630000000000003</v>
      </c>
      <c r="F43" s="13">
        <v>45</v>
      </c>
      <c r="G43" s="13">
        <v>412</v>
      </c>
      <c r="H43" s="13">
        <v>1.5</v>
      </c>
      <c r="I43" s="13">
        <v>100332</v>
      </c>
      <c r="J43" s="13" t="s">
        <v>2595</v>
      </c>
      <c r="K43" s="683">
        <v>28.54</v>
      </c>
      <c r="L43" s="683">
        <v>31.68</v>
      </c>
      <c r="M43" s="14" t="s">
        <v>2453</v>
      </c>
      <c r="N43" s="686">
        <v>5.9</v>
      </c>
      <c r="O43" s="242">
        <v>0.47760000000000002</v>
      </c>
      <c r="P43" s="14">
        <v>2.82</v>
      </c>
      <c r="R43" s="14">
        <v>2.82</v>
      </c>
      <c r="S43" s="14" t="s">
        <v>2453</v>
      </c>
    </row>
    <row r="44" spans="1:19" x14ac:dyDescent="0.2">
      <c r="A44" s="12" t="s">
        <v>2592</v>
      </c>
      <c r="B44" s="12" t="s">
        <v>2668</v>
      </c>
      <c r="C44" s="12" t="s">
        <v>2669</v>
      </c>
      <c r="D44" s="13" t="s">
        <v>24</v>
      </c>
      <c r="E44" s="13">
        <v>39.75</v>
      </c>
      <c r="F44" s="13">
        <v>46</v>
      </c>
      <c r="G44" s="13">
        <v>289</v>
      </c>
      <c r="H44" s="13">
        <v>2.2000000000000002</v>
      </c>
      <c r="I44" s="13">
        <v>100332</v>
      </c>
      <c r="J44" s="13" t="s">
        <v>2595</v>
      </c>
      <c r="K44" s="683">
        <v>26.54</v>
      </c>
      <c r="L44" s="683">
        <v>29.68</v>
      </c>
      <c r="M44" s="14" t="s">
        <v>2453</v>
      </c>
      <c r="N44" s="686">
        <v>5.22</v>
      </c>
      <c r="O44" s="242">
        <v>0.47760000000000002</v>
      </c>
      <c r="P44" s="14">
        <v>2.4900000000000002</v>
      </c>
      <c r="R44" s="14">
        <v>2.4900000000000002</v>
      </c>
      <c r="S44" s="14" t="s">
        <v>2453</v>
      </c>
    </row>
    <row r="45" spans="1:19" x14ac:dyDescent="0.2">
      <c r="A45" s="12" t="s">
        <v>2592</v>
      </c>
      <c r="B45" s="12" t="s">
        <v>2670</v>
      </c>
      <c r="C45" s="12" t="s">
        <v>2671</v>
      </c>
      <c r="D45" s="13" t="s">
        <v>24</v>
      </c>
      <c r="E45" s="13">
        <v>39.75</v>
      </c>
      <c r="F45" s="13">
        <v>45</v>
      </c>
      <c r="G45" s="13">
        <v>530</v>
      </c>
      <c r="H45" s="13">
        <v>1.2</v>
      </c>
      <c r="I45" s="13">
        <v>100332</v>
      </c>
      <c r="J45" s="13" t="s">
        <v>2595</v>
      </c>
      <c r="K45" s="683">
        <v>28.09</v>
      </c>
      <c r="L45" s="683">
        <v>31.23</v>
      </c>
      <c r="M45" s="14" t="s">
        <v>2453</v>
      </c>
      <c r="N45" s="686">
        <v>10.32</v>
      </c>
      <c r="O45" s="242">
        <v>0.47760000000000002</v>
      </c>
      <c r="P45" s="14">
        <v>4.93</v>
      </c>
      <c r="R45" s="14">
        <v>4.93</v>
      </c>
      <c r="S45" s="14" t="s">
        <v>2453</v>
      </c>
    </row>
    <row r="46" spans="1:19" x14ac:dyDescent="0.2">
      <c r="A46" s="12" t="s">
        <v>2592</v>
      </c>
      <c r="B46" s="12" t="s">
        <v>2672</v>
      </c>
      <c r="C46" s="12" t="s">
        <v>2673</v>
      </c>
      <c r="D46" s="13" t="s">
        <v>24</v>
      </c>
      <c r="E46" s="13">
        <v>39.75</v>
      </c>
      <c r="F46" s="13">
        <v>45</v>
      </c>
      <c r="G46" s="13">
        <v>530</v>
      </c>
      <c r="H46" s="13">
        <v>1.2</v>
      </c>
      <c r="I46" s="13">
        <v>100332</v>
      </c>
      <c r="J46" s="13" t="s">
        <v>2595</v>
      </c>
      <c r="K46" s="683">
        <v>26.09</v>
      </c>
      <c r="L46" s="683">
        <v>29.23</v>
      </c>
      <c r="M46" s="14" t="s">
        <v>2453</v>
      </c>
      <c r="N46" s="686">
        <v>10.67</v>
      </c>
      <c r="O46" s="242">
        <v>0.47760000000000002</v>
      </c>
      <c r="P46" s="14">
        <v>5.0999999999999996</v>
      </c>
      <c r="R46" s="14">
        <v>5.0999999999999996</v>
      </c>
      <c r="S46" s="14" t="s">
        <v>2453</v>
      </c>
    </row>
    <row r="47" spans="1:19" x14ac:dyDescent="0.2">
      <c r="A47" s="12" t="s">
        <v>2592</v>
      </c>
      <c r="B47" s="12" t="s">
        <v>2674</v>
      </c>
      <c r="C47" s="12" t="s">
        <v>2675</v>
      </c>
      <c r="D47" s="13" t="s">
        <v>24</v>
      </c>
      <c r="E47" s="13">
        <v>39.380000000000003</v>
      </c>
      <c r="F47" s="13">
        <v>45</v>
      </c>
      <c r="G47" s="13">
        <v>420</v>
      </c>
      <c r="H47" s="13">
        <v>1.5</v>
      </c>
      <c r="I47" s="13">
        <v>100332</v>
      </c>
      <c r="J47" s="13" t="s">
        <v>2595</v>
      </c>
      <c r="K47" s="683">
        <v>31.19</v>
      </c>
      <c r="L47" s="683">
        <v>34.33</v>
      </c>
      <c r="M47" s="14" t="s">
        <v>2453</v>
      </c>
      <c r="N47" s="686">
        <v>7.33</v>
      </c>
      <c r="O47" s="242">
        <v>0.47760000000000002</v>
      </c>
      <c r="P47" s="14">
        <v>3.5</v>
      </c>
      <c r="R47" s="14">
        <v>3.5</v>
      </c>
      <c r="S47" s="14" t="s">
        <v>2453</v>
      </c>
    </row>
    <row r="48" spans="1:19" x14ac:dyDescent="0.2">
      <c r="A48" s="12" t="s">
        <v>2592</v>
      </c>
      <c r="B48" s="12" t="s">
        <v>2676</v>
      </c>
      <c r="C48" s="12" t="s">
        <v>2677</v>
      </c>
      <c r="D48" s="13" t="s">
        <v>24</v>
      </c>
      <c r="E48" s="13">
        <v>39.380000000000003</v>
      </c>
      <c r="F48" s="13">
        <v>45</v>
      </c>
      <c r="G48" s="13">
        <v>450</v>
      </c>
      <c r="H48" s="13">
        <v>1.4</v>
      </c>
      <c r="I48" s="13">
        <v>100332</v>
      </c>
      <c r="J48" s="13" t="s">
        <v>2595</v>
      </c>
      <c r="K48" s="683">
        <v>29.19</v>
      </c>
      <c r="L48" s="683">
        <v>32.33</v>
      </c>
      <c r="M48" s="14" t="s">
        <v>2453</v>
      </c>
      <c r="N48" s="686">
        <v>7.52</v>
      </c>
      <c r="O48" s="242">
        <v>0.47760000000000002</v>
      </c>
      <c r="P48" s="14">
        <v>3.59</v>
      </c>
      <c r="R48" s="14">
        <v>3.59</v>
      </c>
      <c r="S48" s="14" t="s">
        <v>2453</v>
      </c>
    </row>
    <row r="49" spans="1:19" x14ac:dyDescent="0.2">
      <c r="A49" s="12" t="s">
        <v>2592</v>
      </c>
      <c r="B49" s="12" t="s">
        <v>2678</v>
      </c>
      <c r="C49" s="12" t="s">
        <v>2679</v>
      </c>
      <c r="D49" s="13" t="s">
        <v>24</v>
      </c>
      <c r="E49" s="13">
        <v>39.380000000000003</v>
      </c>
      <c r="F49" s="13">
        <v>45</v>
      </c>
      <c r="G49" s="13">
        <v>450</v>
      </c>
      <c r="H49" s="13">
        <v>1.4</v>
      </c>
      <c r="I49" s="13">
        <v>100332</v>
      </c>
      <c r="J49" s="13" t="s">
        <v>2595</v>
      </c>
      <c r="K49" s="683">
        <v>27.95</v>
      </c>
      <c r="L49" s="683">
        <v>30.95</v>
      </c>
      <c r="M49" s="14" t="s">
        <v>2453</v>
      </c>
      <c r="N49" s="687">
        <v>7.52</v>
      </c>
      <c r="O49" s="242">
        <v>0.47760000000000002</v>
      </c>
      <c r="P49" s="14">
        <v>3.59</v>
      </c>
      <c r="R49" s="14">
        <v>3.59</v>
      </c>
      <c r="S49" s="14" t="s">
        <v>2453</v>
      </c>
    </row>
    <row r="50" spans="1:19" x14ac:dyDescent="0.2">
      <c r="A50" s="12" t="s">
        <v>2592</v>
      </c>
      <c r="B50" s="12" t="s">
        <v>2680</v>
      </c>
      <c r="C50" s="12" t="s">
        <v>2681</v>
      </c>
      <c r="D50" s="13" t="s">
        <v>24</v>
      </c>
      <c r="E50" s="13">
        <v>39.75</v>
      </c>
      <c r="F50" s="13">
        <v>46</v>
      </c>
      <c r="G50" s="13">
        <v>530</v>
      </c>
      <c r="H50" s="13">
        <v>1.2</v>
      </c>
      <c r="I50" s="13">
        <v>100332</v>
      </c>
      <c r="J50" s="13" t="s">
        <v>2595</v>
      </c>
      <c r="K50" s="683">
        <v>29.51</v>
      </c>
      <c r="L50" s="683">
        <v>32.72</v>
      </c>
      <c r="M50" s="14" t="s">
        <v>2453</v>
      </c>
      <c r="N50" s="686">
        <v>12.26</v>
      </c>
      <c r="O50" s="242">
        <v>0.47760000000000002</v>
      </c>
      <c r="P50" s="14">
        <v>5.86</v>
      </c>
      <c r="R50" s="14">
        <v>5.86</v>
      </c>
      <c r="S50" s="14" t="s">
        <v>2453</v>
      </c>
    </row>
    <row r="51" spans="1:19" x14ac:dyDescent="0.2">
      <c r="A51" s="12" t="s">
        <v>2592</v>
      </c>
      <c r="B51" s="12" t="s">
        <v>2682</v>
      </c>
      <c r="C51" s="12" t="s">
        <v>2683</v>
      </c>
      <c r="D51" s="13" t="s">
        <v>24</v>
      </c>
      <c r="E51" s="13">
        <v>39.75</v>
      </c>
      <c r="F51" s="13">
        <v>46</v>
      </c>
      <c r="G51" s="13">
        <v>530</v>
      </c>
      <c r="H51" s="13">
        <v>1.2</v>
      </c>
      <c r="I51" s="13">
        <v>100332</v>
      </c>
      <c r="J51" s="13" t="s">
        <v>2595</v>
      </c>
      <c r="K51" s="683">
        <v>27.51</v>
      </c>
      <c r="L51" s="683">
        <v>30.72</v>
      </c>
      <c r="M51" s="14" t="s">
        <v>2453</v>
      </c>
      <c r="N51" s="685">
        <v>12.35</v>
      </c>
      <c r="O51" s="242">
        <v>0.47760000000000002</v>
      </c>
      <c r="P51" s="14">
        <v>5.9</v>
      </c>
      <c r="R51" s="14">
        <v>5.9</v>
      </c>
      <c r="S51" s="14" t="s">
        <v>2453</v>
      </c>
    </row>
    <row r="52" spans="1:19" x14ac:dyDescent="0.2">
      <c r="A52" s="12" t="s">
        <v>2592</v>
      </c>
      <c r="B52" s="12" t="s">
        <v>2684</v>
      </c>
      <c r="C52" s="12" t="s">
        <v>2685</v>
      </c>
      <c r="D52" s="13" t="s">
        <v>24</v>
      </c>
      <c r="E52" s="13">
        <v>39.380000000000003</v>
      </c>
      <c r="F52" s="13">
        <v>45</v>
      </c>
      <c r="G52" s="13">
        <v>573</v>
      </c>
      <c r="H52" s="13">
        <v>1.1000000000000001</v>
      </c>
      <c r="I52" s="13">
        <v>100332</v>
      </c>
      <c r="J52" s="13" t="s">
        <v>2595</v>
      </c>
      <c r="K52" s="683">
        <v>23.01</v>
      </c>
      <c r="L52" s="683">
        <v>26.22</v>
      </c>
      <c r="M52" s="14" t="s">
        <v>2453</v>
      </c>
      <c r="N52" s="686">
        <v>15.35</v>
      </c>
      <c r="O52" s="242">
        <v>0.47760000000000002</v>
      </c>
      <c r="P52" s="14">
        <v>7.33</v>
      </c>
      <c r="R52" s="14">
        <v>7.33</v>
      </c>
      <c r="S52" s="14" t="s">
        <v>2453</v>
      </c>
    </row>
    <row r="53" spans="1:19" x14ac:dyDescent="0.2">
      <c r="A53" s="12" t="s">
        <v>2592</v>
      </c>
      <c r="B53" s="12" t="s">
        <v>2686</v>
      </c>
      <c r="C53" s="12" t="s">
        <v>2687</v>
      </c>
      <c r="D53" s="13" t="s">
        <v>24</v>
      </c>
      <c r="E53" s="13">
        <v>40.5</v>
      </c>
      <c r="F53" s="13">
        <v>45</v>
      </c>
      <c r="G53" s="13">
        <v>498</v>
      </c>
      <c r="H53" s="13">
        <v>1.3</v>
      </c>
      <c r="I53" s="13">
        <v>100332</v>
      </c>
      <c r="J53" s="13" t="s">
        <v>2595</v>
      </c>
      <c r="K53" s="683">
        <v>27.59</v>
      </c>
      <c r="L53" s="683">
        <v>30.73</v>
      </c>
      <c r="M53" s="14" t="s">
        <v>2453</v>
      </c>
      <c r="N53" s="686">
        <v>10.52</v>
      </c>
      <c r="O53" s="242">
        <v>0.47760000000000002</v>
      </c>
      <c r="P53" s="14">
        <v>5.0199999999999996</v>
      </c>
      <c r="R53" s="14">
        <v>5.0199999999999996</v>
      </c>
      <c r="S53" s="14" t="s">
        <v>2453</v>
      </c>
    </row>
    <row r="54" spans="1:19" x14ac:dyDescent="0.2">
      <c r="A54" s="12" t="s">
        <v>2592</v>
      </c>
      <c r="B54" s="12" t="s">
        <v>2688</v>
      </c>
      <c r="C54" s="12" t="s">
        <v>2689</v>
      </c>
      <c r="D54" s="13" t="s">
        <v>24</v>
      </c>
      <c r="E54" s="13">
        <v>39.380000000000003</v>
      </c>
      <c r="F54" s="13">
        <v>45</v>
      </c>
      <c r="G54" s="13">
        <v>573</v>
      </c>
      <c r="H54" s="13">
        <v>1.1000000000000001</v>
      </c>
      <c r="I54" s="13">
        <v>100332</v>
      </c>
      <c r="J54" s="13" t="s">
        <v>2595</v>
      </c>
      <c r="K54" s="683">
        <v>22.79</v>
      </c>
      <c r="L54" s="683">
        <v>25.93</v>
      </c>
      <c r="M54" s="14" t="s">
        <v>2453</v>
      </c>
      <c r="N54" s="686">
        <v>17.41</v>
      </c>
      <c r="O54" s="242">
        <v>0.47760000000000002</v>
      </c>
      <c r="P54" s="14">
        <v>8.32</v>
      </c>
      <c r="R54" s="14">
        <v>8.32</v>
      </c>
      <c r="S54" s="14" t="s">
        <v>2453</v>
      </c>
    </row>
    <row r="55" spans="1:19" x14ac:dyDescent="0.2">
      <c r="A55" s="12" t="s">
        <v>2592</v>
      </c>
      <c r="B55" s="12" t="s">
        <v>2690</v>
      </c>
      <c r="C55" s="12" t="s">
        <v>2691</v>
      </c>
      <c r="D55" s="13" t="s">
        <v>24</v>
      </c>
      <c r="E55" s="13">
        <v>41.63</v>
      </c>
      <c r="F55" s="13">
        <v>47</v>
      </c>
      <c r="G55" s="13">
        <v>1332</v>
      </c>
      <c r="H55" s="13">
        <v>0.5</v>
      </c>
      <c r="I55" s="13">
        <v>100332</v>
      </c>
      <c r="J55" s="13" t="s">
        <v>2595</v>
      </c>
      <c r="K55" s="683">
        <v>34.479999999999997</v>
      </c>
      <c r="L55" s="683">
        <v>37.76</v>
      </c>
      <c r="M55" s="14" t="s">
        <v>2453</v>
      </c>
      <c r="N55" s="686">
        <v>30.97</v>
      </c>
      <c r="O55" s="242">
        <v>0.47760000000000002</v>
      </c>
      <c r="P55" s="14">
        <v>14.79</v>
      </c>
      <c r="R55" s="14">
        <v>14.79</v>
      </c>
      <c r="S55" s="14" t="s">
        <v>2453</v>
      </c>
    </row>
    <row r="56" spans="1:19" x14ac:dyDescent="0.2">
      <c r="A56" s="12" t="s">
        <v>2592</v>
      </c>
      <c r="B56" s="12" t="s">
        <v>2692</v>
      </c>
      <c r="C56" s="12" t="s">
        <v>2693</v>
      </c>
      <c r="D56" s="13" t="s">
        <v>24</v>
      </c>
      <c r="E56" s="13">
        <v>39.75</v>
      </c>
      <c r="F56" s="13">
        <v>46</v>
      </c>
      <c r="G56" s="13">
        <v>530</v>
      </c>
      <c r="H56" s="13">
        <v>1.2</v>
      </c>
      <c r="I56" s="13">
        <v>100332</v>
      </c>
      <c r="J56" s="13" t="s">
        <v>2595</v>
      </c>
      <c r="K56" s="683">
        <v>21.01</v>
      </c>
      <c r="L56" s="683">
        <v>24.22</v>
      </c>
      <c r="M56" s="14" t="s">
        <v>2453</v>
      </c>
      <c r="N56" s="686">
        <v>9.7200000000000006</v>
      </c>
      <c r="O56" s="242">
        <v>0.47760000000000002</v>
      </c>
      <c r="P56" s="14">
        <v>4.6399999999999997</v>
      </c>
      <c r="R56" s="14">
        <v>4.6399999999999997</v>
      </c>
      <c r="S56" s="14" t="s">
        <v>2453</v>
      </c>
    </row>
    <row r="57" spans="1:19" x14ac:dyDescent="0.2">
      <c r="A57" s="12" t="s">
        <v>2592</v>
      </c>
      <c r="B57" s="12" t="s">
        <v>2694</v>
      </c>
      <c r="C57" s="12" t="s">
        <v>2695</v>
      </c>
      <c r="D57" s="13" t="s">
        <v>24</v>
      </c>
      <c r="E57" s="13">
        <v>39.75</v>
      </c>
      <c r="F57" s="13">
        <v>46</v>
      </c>
      <c r="G57" s="13">
        <v>572</v>
      </c>
      <c r="H57" s="13">
        <v>1.1100000000000001</v>
      </c>
      <c r="I57" s="13">
        <v>100332</v>
      </c>
      <c r="J57" s="13" t="s">
        <v>2595</v>
      </c>
      <c r="K57" s="683">
        <v>23.74</v>
      </c>
      <c r="L57" s="683">
        <v>26.88</v>
      </c>
      <c r="M57" s="14" t="s">
        <v>2453</v>
      </c>
      <c r="N57" s="686">
        <v>16.260000000000002</v>
      </c>
      <c r="O57" s="242">
        <v>0.47760000000000002</v>
      </c>
      <c r="P57" s="14">
        <v>7.77</v>
      </c>
      <c r="R57" s="14">
        <v>7.77</v>
      </c>
      <c r="S57" s="14" t="s">
        <v>2453</v>
      </c>
    </row>
    <row r="58" spans="1:19" x14ac:dyDescent="0.2">
      <c r="A58" s="12" t="s">
        <v>2592</v>
      </c>
      <c r="B58" s="12" t="s">
        <v>2696</v>
      </c>
      <c r="C58" s="12" t="s">
        <v>2697</v>
      </c>
      <c r="D58" s="13" t="s">
        <v>24</v>
      </c>
      <c r="E58" s="13">
        <v>34.5</v>
      </c>
      <c r="F58" s="13">
        <v>44</v>
      </c>
      <c r="G58" s="13">
        <v>276</v>
      </c>
      <c r="H58" s="13">
        <v>2</v>
      </c>
      <c r="I58" s="13">
        <v>100332</v>
      </c>
      <c r="J58" s="13" t="s">
        <v>2595</v>
      </c>
      <c r="K58" s="683">
        <v>18.77</v>
      </c>
      <c r="L58" s="683">
        <v>21.84</v>
      </c>
      <c r="M58" s="14" t="s">
        <v>2453</v>
      </c>
      <c r="N58" s="685" t="s">
        <v>2453</v>
      </c>
      <c r="O58" s="242">
        <v>0.47760000000000002</v>
      </c>
      <c r="P58" s="14" t="s">
        <v>2453</v>
      </c>
      <c r="R58" s="14" t="s">
        <v>2453</v>
      </c>
      <c r="S58" s="14" t="s">
        <v>2453</v>
      </c>
    </row>
    <row r="59" spans="1:19" x14ac:dyDescent="0.2">
      <c r="A59" s="12" t="s">
        <v>2592</v>
      </c>
      <c r="B59" s="12" t="s">
        <v>2698</v>
      </c>
      <c r="C59" s="12" t="s">
        <v>2699</v>
      </c>
      <c r="D59" s="13" t="s">
        <v>24</v>
      </c>
      <c r="E59" s="13">
        <v>39.75</v>
      </c>
      <c r="F59" s="13">
        <v>46</v>
      </c>
      <c r="G59" s="13">
        <v>318</v>
      </c>
      <c r="H59" s="13">
        <v>2</v>
      </c>
      <c r="I59" s="13">
        <v>100332</v>
      </c>
      <c r="J59" s="13" t="s">
        <v>2595</v>
      </c>
      <c r="K59" s="683">
        <v>19.91</v>
      </c>
      <c r="L59" s="683">
        <v>23.12</v>
      </c>
      <c r="M59" s="14" t="s">
        <v>2453</v>
      </c>
      <c r="N59" s="685">
        <v>9.0299999999999994</v>
      </c>
      <c r="O59" s="242">
        <v>0.47760000000000002</v>
      </c>
      <c r="P59" s="14">
        <v>4.3099999999999996</v>
      </c>
      <c r="R59" s="14">
        <v>4.3099999999999996</v>
      </c>
      <c r="S59" s="14" t="s">
        <v>2453</v>
      </c>
    </row>
    <row r="60" spans="1:19" x14ac:dyDescent="0.2">
      <c r="A60" s="12" t="s">
        <v>2592</v>
      </c>
      <c r="B60" s="12" t="s">
        <v>2700</v>
      </c>
      <c r="C60" s="12" t="s">
        <v>2701</v>
      </c>
      <c r="D60" s="13" t="s">
        <v>24</v>
      </c>
      <c r="E60" s="13">
        <v>39.75</v>
      </c>
      <c r="F60" s="13">
        <v>46</v>
      </c>
      <c r="G60" s="13">
        <v>318</v>
      </c>
      <c r="H60" s="13">
        <v>2</v>
      </c>
      <c r="I60" s="13">
        <v>100332</v>
      </c>
      <c r="J60" s="13" t="s">
        <v>2595</v>
      </c>
      <c r="K60" s="683">
        <v>22.34</v>
      </c>
      <c r="L60" s="683">
        <v>25.48</v>
      </c>
      <c r="M60" s="14" t="s">
        <v>2453</v>
      </c>
      <c r="N60" s="685">
        <v>8.9600000000000009</v>
      </c>
      <c r="O60" s="242">
        <v>0.47760000000000002</v>
      </c>
      <c r="P60" s="14">
        <v>4.28</v>
      </c>
      <c r="R60" s="14">
        <v>4.28</v>
      </c>
      <c r="S60" s="14" t="s">
        <v>2453</v>
      </c>
    </row>
    <row r="61" spans="1:19" x14ac:dyDescent="0.2">
      <c r="A61" s="12" t="s">
        <v>2592</v>
      </c>
      <c r="B61" s="12" t="s">
        <v>2702</v>
      </c>
      <c r="C61" s="12" t="s">
        <v>2703</v>
      </c>
      <c r="D61" s="13" t="s">
        <v>24</v>
      </c>
      <c r="E61" s="13">
        <v>38.25</v>
      </c>
      <c r="F61" s="13">
        <v>45</v>
      </c>
      <c r="G61" s="13">
        <v>291</v>
      </c>
      <c r="H61" s="13">
        <v>2.1</v>
      </c>
      <c r="I61" s="13">
        <v>100332</v>
      </c>
      <c r="J61" s="13" t="s">
        <v>2595</v>
      </c>
      <c r="K61" s="683">
        <v>22.34</v>
      </c>
      <c r="L61" s="683">
        <v>25.48</v>
      </c>
      <c r="M61" s="14" t="s">
        <v>2453</v>
      </c>
      <c r="N61" s="685" t="s">
        <v>2453</v>
      </c>
      <c r="O61" s="242">
        <v>0.47760000000000002</v>
      </c>
      <c r="P61" s="14" t="s">
        <v>2453</v>
      </c>
      <c r="R61" s="14" t="s">
        <v>2453</v>
      </c>
      <c r="S61" s="14" t="s">
        <v>2453</v>
      </c>
    </row>
    <row r="62" spans="1:19" x14ac:dyDescent="0.2">
      <c r="N62" s="688"/>
    </row>
  </sheetData>
  <protectedRanges>
    <protectedRange password="8F60" sqref="S6" name="Calculations_40"/>
  </protectedRanges>
  <mergeCells count="1">
    <mergeCell ref="C5:D5"/>
  </mergeCells>
  <conditionalFormatting sqref="C4:C6">
    <cfRule type="duplicateValues" dxfId="101" priority="3"/>
  </conditionalFormatting>
  <conditionalFormatting sqref="D4 D6">
    <cfRule type="duplicateValues" dxfId="100" priority="4"/>
  </conditionalFormatting>
  <conditionalFormatting sqref="D1:D3">
    <cfRule type="duplicateValues" dxfId="99" priority="1"/>
  </conditionalFormatting>
  <conditionalFormatting sqref="E1:E3">
    <cfRule type="duplicateValues" dxfId="98" priority="2"/>
  </conditionalFormatting>
  <pageMargins left="0.7" right="0.7" top="0.75" bottom="0.75" header="0.3" footer="0.3"/>
  <pageSetup orientation="portrait" verticalDpi="0" r:id="rId1"/>
  <legacyDrawing r:id="rId2"/>
</worksheet>
</file>

<file path=xl/worksheets/sheet5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21C65E-1F65-4D2C-A8F7-99A38BB2FA60}">
  <dimension ref="A1:T42"/>
  <sheetViews>
    <sheetView zoomScale="90" zoomScaleNormal="90" workbookViewId="0">
      <pane xSplit="3" ySplit="6" topLeftCell="K7" activePane="bottomRight" state="frozen"/>
      <selection pane="topRight" activeCell="F1" sqref="F1"/>
      <selection pane="bottomLeft" activeCell="A7" sqref="A7"/>
      <selection pane="bottomRight" activeCell="B16" sqref="B16"/>
    </sheetView>
  </sheetViews>
  <sheetFormatPr defaultColWidth="9.28515625" defaultRowHeight="12.75" x14ac:dyDescent="0.2"/>
  <cols>
    <col min="1" max="1" width="11.28515625" style="12" bestFit="1" customWidth="1"/>
    <col min="2" max="2" width="140.7109375" style="12" bestFit="1" customWidth="1"/>
    <col min="3" max="3" width="25.5703125" style="13" bestFit="1" customWidth="1"/>
    <col min="4" max="4" width="9.7109375" style="13" bestFit="1" customWidth="1"/>
    <col min="5" max="6" width="9.5703125" style="13" bestFit="1" customWidth="1"/>
    <col min="7" max="7" width="7.7109375" style="13" bestFit="1" customWidth="1"/>
    <col min="8" max="8" width="7" style="13" bestFit="1" customWidth="1"/>
    <col min="9" max="9" width="8.42578125" style="13" bestFit="1" customWidth="1"/>
    <col min="10" max="10" width="27.140625" style="13" bestFit="1" customWidth="1"/>
    <col min="11" max="13" width="20" style="13" bestFit="1" customWidth="1"/>
    <col min="14" max="14" width="10.7109375" style="15" bestFit="1" customWidth="1"/>
    <col min="15" max="16" width="8.5703125" style="14" bestFit="1" customWidth="1"/>
    <col min="17" max="17" width="5.7109375" style="17" customWidth="1"/>
    <col min="18" max="18" width="14.85546875" style="14" bestFit="1" customWidth="1"/>
    <col min="19" max="19" width="15" style="14" bestFit="1" customWidth="1"/>
    <col min="20" max="20" width="6.140625" style="13" bestFit="1" customWidth="1"/>
    <col min="21" max="16384" width="9.28515625" style="12"/>
  </cols>
  <sheetData>
    <row r="1" spans="1:20" s="22" customFormat="1" x14ac:dyDescent="0.2">
      <c r="A1" s="77"/>
      <c r="B1" s="78" t="s">
        <v>41</v>
      </c>
      <c r="C1" s="79"/>
      <c r="D1" s="78"/>
      <c r="E1" s="79"/>
      <c r="F1" s="79"/>
      <c r="G1" s="79"/>
      <c r="H1" s="79"/>
      <c r="I1" s="79"/>
      <c r="J1" s="79"/>
      <c r="K1" s="79"/>
      <c r="L1" s="79"/>
      <c r="M1" s="79"/>
      <c r="N1" s="80"/>
      <c r="O1" s="81"/>
      <c r="P1" s="81"/>
      <c r="Q1" s="82"/>
      <c r="R1" s="83"/>
      <c r="S1" s="84"/>
      <c r="T1" s="85"/>
    </row>
    <row r="2" spans="1:20" s="22" customFormat="1" x14ac:dyDescent="0.2">
      <c r="A2" s="86"/>
      <c r="B2" s="87" t="s">
        <v>40</v>
      </c>
      <c r="C2" s="89"/>
      <c r="D2" s="87"/>
      <c r="E2" s="88"/>
      <c r="F2" s="89"/>
      <c r="G2" s="89"/>
      <c r="H2" s="89"/>
      <c r="I2" s="89"/>
      <c r="J2" s="89"/>
      <c r="K2" s="89"/>
      <c r="L2" s="89"/>
      <c r="M2" s="89"/>
      <c r="N2" s="90"/>
      <c r="O2" s="91"/>
      <c r="P2" s="91"/>
      <c r="Q2" s="92"/>
      <c r="R2" s="93"/>
      <c r="S2" s="94"/>
      <c r="T2" s="57"/>
    </row>
    <row r="3" spans="1:20" s="22" customFormat="1" x14ac:dyDescent="0.2">
      <c r="A3" s="86"/>
      <c r="B3" s="95" t="s">
        <v>0</v>
      </c>
      <c r="C3" s="97"/>
      <c r="D3" s="95"/>
      <c r="E3" s="96"/>
      <c r="F3" s="97"/>
      <c r="G3" s="97"/>
      <c r="H3" s="97"/>
      <c r="I3" s="97"/>
      <c r="J3" s="97"/>
      <c r="K3" s="97"/>
      <c r="L3" s="97"/>
      <c r="M3" s="97"/>
      <c r="N3" s="98"/>
      <c r="O3" s="99"/>
      <c r="P3" s="99"/>
      <c r="Q3" s="100"/>
      <c r="R3" s="101"/>
      <c r="S3" s="94"/>
      <c r="T3" s="57"/>
    </row>
    <row r="4" spans="1:20" s="22" customFormat="1" ht="13.5" thickBot="1" x14ac:dyDescent="0.25">
      <c r="A4" s="86"/>
      <c r="B4" s="95"/>
      <c r="C4" s="97"/>
      <c r="D4" s="96"/>
      <c r="E4" s="97"/>
      <c r="F4" s="97"/>
      <c r="G4" s="97"/>
      <c r="H4" s="97"/>
      <c r="I4" s="97"/>
      <c r="J4" s="97"/>
      <c r="K4" s="97"/>
      <c r="L4" s="97"/>
      <c r="M4" s="97"/>
      <c r="N4" s="98"/>
      <c r="O4" s="99"/>
      <c r="P4" s="99"/>
      <c r="Q4" s="100"/>
      <c r="R4" s="101"/>
      <c r="S4" s="94"/>
      <c r="T4" s="57"/>
    </row>
    <row r="5" spans="1:20" ht="15.75" customHeight="1" thickBot="1" x14ac:dyDescent="0.25">
      <c r="A5" s="26"/>
      <c r="B5" s="102"/>
      <c r="C5" s="103" t="s">
        <v>1</v>
      </c>
      <c r="D5" s="104"/>
      <c r="E5" s="105"/>
      <c r="F5" s="105"/>
      <c r="G5" s="105"/>
      <c r="H5" s="105"/>
      <c r="I5" s="105"/>
      <c r="J5" s="106"/>
      <c r="K5" s="106"/>
      <c r="L5" s="106"/>
      <c r="M5" s="106"/>
      <c r="N5" s="107"/>
      <c r="O5" s="108"/>
      <c r="P5" s="108"/>
      <c r="Q5" s="109"/>
      <c r="R5" s="110" t="s">
        <v>14</v>
      </c>
      <c r="S5" s="111"/>
      <c r="T5" s="27"/>
    </row>
    <row r="6" spans="1:20" ht="64.5" thickBot="1" x14ac:dyDescent="0.25">
      <c r="A6" s="112" t="s">
        <v>3</v>
      </c>
      <c r="B6" s="113" t="s">
        <v>8</v>
      </c>
      <c r="C6" s="114" t="s">
        <v>18</v>
      </c>
      <c r="D6" s="115" t="s">
        <v>9</v>
      </c>
      <c r="E6" s="115" t="s">
        <v>5</v>
      </c>
      <c r="F6" s="115" t="s">
        <v>20</v>
      </c>
      <c r="G6" s="113" t="s">
        <v>37</v>
      </c>
      <c r="H6" s="115" t="s">
        <v>38</v>
      </c>
      <c r="I6" s="116" t="s">
        <v>10</v>
      </c>
      <c r="J6" s="115" t="s">
        <v>11</v>
      </c>
      <c r="K6" s="117" t="s">
        <v>2704</v>
      </c>
      <c r="L6" s="118" t="s">
        <v>2705</v>
      </c>
      <c r="M6" s="117" t="s">
        <v>2706</v>
      </c>
      <c r="N6" s="2" t="s">
        <v>27</v>
      </c>
      <c r="O6" s="1" t="s">
        <v>12</v>
      </c>
      <c r="P6" s="1" t="s">
        <v>13</v>
      </c>
      <c r="Q6" s="119"/>
      <c r="R6" s="1" t="s">
        <v>16</v>
      </c>
      <c r="S6" s="120" t="s">
        <v>17</v>
      </c>
      <c r="T6" s="117" t="s">
        <v>7</v>
      </c>
    </row>
    <row r="7" spans="1:20" x14ac:dyDescent="0.2">
      <c r="A7" s="12" t="s">
        <v>2707</v>
      </c>
      <c r="B7" s="12" t="s">
        <v>2708</v>
      </c>
      <c r="C7" s="13">
        <v>13408</v>
      </c>
      <c r="D7" s="13" t="s">
        <v>24</v>
      </c>
      <c r="E7" s="13">
        <v>20</v>
      </c>
      <c r="F7" s="13">
        <v>21.5</v>
      </c>
      <c r="G7" s="13">
        <v>78</v>
      </c>
      <c r="H7" s="24">
        <v>4.0999999999999996</v>
      </c>
      <c r="I7" s="13">
        <v>100103</v>
      </c>
      <c r="J7" s="13" t="s">
        <v>1324</v>
      </c>
      <c r="K7" s="14">
        <v>66.291088435374149</v>
      </c>
      <c r="L7" s="14">
        <v>66.291088435374149</v>
      </c>
      <c r="M7" s="14">
        <v>66.291088435374149</v>
      </c>
      <c r="N7" s="15">
        <v>21.28</v>
      </c>
      <c r="O7" s="16">
        <v>0.92700000000000005</v>
      </c>
      <c r="P7" s="14">
        <v>19.73</v>
      </c>
    </row>
    <row r="8" spans="1:20" x14ac:dyDescent="0.2">
      <c r="A8" s="12" t="s">
        <v>2707</v>
      </c>
      <c r="B8" s="12" t="s">
        <v>2709</v>
      </c>
      <c r="C8" s="13">
        <v>13410</v>
      </c>
      <c r="D8" s="13" t="s">
        <v>24</v>
      </c>
      <c r="E8" s="13">
        <v>20</v>
      </c>
      <c r="F8" s="13">
        <v>21.5</v>
      </c>
      <c r="G8" s="13">
        <v>78</v>
      </c>
      <c r="H8" s="24">
        <v>4.18</v>
      </c>
      <c r="I8" s="13">
        <v>100103</v>
      </c>
      <c r="J8" s="13" t="s">
        <v>1324</v>
      </c>
      <c r="K8" s="14">
        <v>66.291088435374149</v>
      </c>
      <c r="L8" s="14">
        <v>66.291088435374149</v>
      </c>
      <c r="M8" s="14">
        <v>66.291088435374149</v>
      </c>
      <c r="N8" s="15">
        <v>21.28</v>
      </c>
      <c r="O8" s="16">
        <v>0.92700000000000005</v>
      </c>
      <c r="P8" s="14">
        <v>19.73</v>
      </c>
    </row>
    <row r="9" spans="1:20" x14ac:dyDescent="0.2">
      <c r="A9" s="12" t="s">
        <v>2707</v>
      </c>
      <c r="B9" s="12" t="s">
        <v>2710</v>
      </c>
      <c r="C9" s="13">
        <v>13415</v>
      </c>
      <c r="D9" s="13" t="s">
        <v>24</v>
      </c>
      <c r="E9" s="13">
        <v>20</v>
      </c>
      <c r="F9" s="13">
        <v>21.5</v>
      </c>
      <c r="G9" s="13">
        <v>160</v>
      </c>
      <c r="H9" s="24">
        <v>1.97</v>
      </c>
      <c r="I9" s="13">
        <v>100103</v>
      </c>
      <c r="J9" s="13" t="s">
        <v>1324</v>
      </c>
      <c r="K9" s="14">
        <v>73.351088435374152</v>
      </c>
      <c r="L9" s="14">
        <v>73.351088435374152</v>
      </c>
      <c r="M9" s="14">
        <v>73.351088435374152</v>
      </c>
      <c r="N9" s="15">
        <v>21.28</v>
      </c>
      <c r="O9" s="16">
        <v>0.92700000000000005</v>
      </c>
      <c r="P9" s="14">
        <v>19.73</v>
      </c>
    </row>
    <row r="10" spans="1:20" x14ac:dyDescent="0.2">
      <c r="A10" s="12" t="s">
        <v>2707</v>
      </c>
      <c r="B10" s="12" t="s">
        <v>2711</v>
      </c>
      <c r="C10" s="13">
        <v>13440</v>
      </c>
      <c r="D10" s="13" t="s">
        <v>24</v>
      </c>
      <c r="E10" s="13">
        <v>20</v>
      </c>
      <c r="F10" s="13">
        <v>21.5</v>
      </c>
      <c r="G10" s="13">
        <v>78</v>
      </c>
      <c r="H10" s="24">
        <v>4.0999999999999996</v>
      </c>
      <c r="I10" s="13">
        <v>100103</v>
      </c>
      <c r="J10" s="13" t="s">
        <v>1324</v>
      </c>
      <c r="K10" s="14">
        <v>66.291088435374149</v>
      </c>
      <c r="L10" s="14">
        <v>66.291088435374149</v>
      </c>
      <c r="M10" s="14">
        <v>66.291088435374149</v>
      </c>
      <c r="N10" s="15">
        <v>21.28</v>
      </c>
      <c r="O10" s="16">
        <v>0.92700000000000005</v>
      </c>
      <c r="P10" s="14">
        <v>19.73</v>
      </c>
    </row>
    <row r="11" spans="1:20" x14ac:dyDescent="0.2">
      <c r="A11" s="12" t="s">
        <v>2707</v>
      </c>
      <c r="B11" s="12" t="s">
        <v>2712</v>
      </c>
      <c r="C11" s="13">
        <v>13441</v>
      </c>
      <c r="D11" s="13" t="s">
        <v>24</v>
      </c>
      <c r="E11" s="13">
        <v>20</v>
      </c>
      <c r="F11" s="13">
        <v>21.5</v>
      </c>
      <c r="G11" s="13">
        <v>160</v>
      </c>
      <c r="H11" s="24">
        <v>1.97</v>
      </c>
      <c r="I11" s="13">
        <v>100103</v>
      </c>
      <c r="J11" s="13" t="s">
        <v>1324</v>
      </c>
      <c r="K11" s="14">
        <v>73.351088435374152</v>
      </c>
      <c r="L11" s="14">
        <v>73.351088435374152</v>
      </c>
      <c r="M11" s="14">
        <v>73.351088435374152</v>
      </c>
      <c r="N11" s="15">
        <v>21.28</v>
      </c>
      <c r="O11" s="16">
        <v>0.92700000000000005</v>
      </c>
      <c r="P11" s="14">
        <v>19.73</v>
      </c>
    </row>
    <row r="12" spans="1:20" x14ac:dyDescent="0.2">
      <c r="A12" s="12" t="s">
        <v>2707</v>
      </c>
      <c r="B12" s="12" t="s">
        <v>2713</v>
      </c>
      <c r="C12" s="13">
        <v>13443</v>
      </c>
      <c r="D12" s="13" t="s">
        <v>24</v>
      </c>
      <c r="E12" s="13">
        <v>20</v>
      </c>
      <c r="F12" s="13">
        <v>21.5</v>
      </c>
      <c r="G12" s="13">
        <v>78</v>
      </c>
      <c r="H12" s="24">
        <v>4.16</v>
      </c>
      <c r="I12" s="13">
        <v>100103</v>
      </c>
      <c r="J12" s="13" t="s">
        <v>1324</v>
      </c>
      <c r="K12" s="14">
        <v>66.291088435374149</v>
      </c>
      <c r="L12" s="14">
        <v>66.291088435374149</v>
      </c>
      <c r="M12" s="14">
        <v>66.291088435374149</v>
      </c>
      <c r="N12" s="15">
        <v>21.28</v>
      </c>
      <c r="O12" s="16">
        <v>0.92700000000000005</v>
      </c>
      <c r="P12" s="14">
        <v>19.73</v>
      </c>
    </row>
    <row r="13" spans="1:20" x14ac:dyDescent="0.2">
      <c r="A13" s="12" t="s">
        <v>2707</v>
      </c>
      <c r="B13" s="12" t="s">
        <v>2714</v>
      </c>
      <c r="C13" s="13">
        <v>13444</v>
      </c>
      <c r="D13" s="13" t="s">
        <v>24</v>
      </c>
      <c r="E13" s="13">
        <v>20</v>
      </c>
      <c r="F13" s="13">
        <v>21.5</v>
      </c>
      <c r="G13" s="13">
        <v>160</v>
      </c>
      <c r="H13" s="24">
        <v>2.02</v>
      </c>
      <c r="I13" s="13">
        <v>100103</v>
      </c>
      <c r="J13" s="13" t="s">
        <v>1324</v>
      </c>
      <c r="K13" s="14">
        <v>73.351088435374152</v>
      </c>
      <c r="L13" s="14">
        <v>73.351088435374152</v>
      </c>
      <c r="M13" s="14">
        <v>73.351088435374152</v>
      </c>
      <c r="N13" s="15">
        <v>21.28</v>
      </c>
      <c r="O13" s="16">
        <v>0.92700000000000005</v>
      </c>
      <c r="P13" s="14">
        <v>19.73</v>
      </c>
    </row>
    <row r="14" spans="1:20" x14ac:dyDescent="0.2">
      <c r="A14" s="12" t="s">
        <v>2707</v>
      </c>
      <c r="B14" s="12" t="s">
        <v>2715</v>
      </c>
      <c r="C14" s="13">
        <v>17402</v>
      </c>
      <c r="D14" s="13" t="s">
        <v>24</v>
      </c>
      <c r="E14" s="13">
        <v>20</v>
      </c>
      <c r="F14" s="13">
        <v>21.5</v>
      </c>
      <c r="G14" s="13">
        <v>120</v>
      </c>
      <c r="H14" s="24">
        <v>2.66</v>
      </c>
      <c r="I14" s="13">
        <v>100103</v>
      </c>
      <c r="J14" s="13" t="s">
        <v>1324</v>
      </c>
      <c r="K14" s="14">
        <v>84.31108843537416</v>
      </c>
      <c r="L14" s="14">
        <v>84.31108843537416</v>
      </c>
      <c r="M14" s="14">
        <v>84.31108843537416</v>
      </c>
      <c r="N14" s="15">
        <v>31.6</v>
      </c>
      <c r="O14" s="16">
        <v>0.92700000000000005</v>
      </c>
      <c r="P14" s="14">
        <v>29.29</v>
      </c>
    </row>
    <row r="15" spans="1:20" x14ac:dyDescent="0.2">
      <c r="A15" s="12" t="s">
        <v>2707</v>
      </c>
      <c r="B15" s="12" t="s">
        <v>2716</v>
      </c>
      <c r="C15" s="13">
        <v>23403</v>
      </c>
      <c r="D15" s="13" t="s">
        <v>24</v>
      </c>
      <c r="E15" s="13">
        <v>20</v>
      </c>
      <c r="F15" s="13">
        <v>21.5</v>
      </c>
      <c r="G15" s="13">
        <v>78</v>
      </c>
      <c r="H15" s="24">
        <v>4.08</v>
      </c>
      <c r="I15" s="13">
        <v>100103</v>
      </c>
      <c r="J15" s="13" t="s">
        <v>1324</v>
      </c>
      <c r="K15" s="14">
        <v>66.291088435374149</v>
      </c>
      <c r="L15" s="14">
        <v>66.291088435374149</v>
      </c>
      <c r="M15" s="14">
        <v>66.291088435374149</v>
      </c>
      <c r="N15" s="15">
        <v>21.28</v>
      </c>
      <c r="O15" s="16">
        <v>0.92700000000000005</v>
      </c>
      <c r="P15" s="14">
        <v>19.73</v>
      </c>
    </row>
    <row r="16" spans="1:20" x14ac:dyDescent="0.2">
      <c r="A16" s="12" t="s">
        <v>2707</v>
      </c>
      <c r="B16" s="12" t="s">
        <v>2717</v>
      </c>
      <c r="C16" s="13">
        <v>23404</v>
      </c>
      <c r="D16" s="13" t="s">
        <v>24</v>
      </c>
      <c r="E16" s="13">
        <v>20</v>
      </c>
      <c r="F16" s="13">
        <v>21.5</v>
      </c>
      <c r="G16" s="13">
        <v>78</v>
      </c>
      <c r="H16" s="24">
        <v>4.2</v>
      </c>
      <c r="I16" s="13">
        <v>100103</v>
      </c>
      <c r="J16" s="13" t="s">
        <v>1324</v>
      </c>
      <c r="K16" s="14">
        <v>66.291088435374149</v>
      </c>
      <c r="L16" s="14">
        <v>66.291088435374149</v>
      </c>
      <c r="M16" s="14">
        <v>66.291088435374149</v>
      </c>
      <c r="N16" s="15">
        <v>21.28</v>
      </c>
      <c r="O16" s="16">
        <v>0.92700000000000005</v>
      </c>
      <c r="P16" s="14">
        <v>19.73</v>
      </c>
    </row>
    <row r="17" spans="1:16" x14ac:dyDescent="0.2">
      <c r="A17" s="12" t="s">
        <v>2707</v>
      </c>
      <c r="B17" s="12" t="s">
        <v>2718</v>
      </c>
      <c r="C17" s="13">
        <v>23415</v>
      </c>
      <c r="D17" s="13" t="s">
        <v>24</v>
      </c>
      <c r="E17" s="13">
        <v>20</v>
      </c>
      <c r="F17" s="13">
        <v>21.5</v>
      </c>
      <c r="G17" s="13">
        <v>78</v>
      </c>
      <c r="H17" s="24">
        <v>4.13</v>
      </c>
      <c r="I17" s="13">
        <v>100103</v>
      </c>
      <c r="J17" s="13" t="s">
        <v>1324</v>
      </c>
      <c r="K17" s="14">
        <v>66.291088435374149</v>
      </c>
      <c r="L17" s="14">
        <v>66.291088435374149</v>
      </c>
      <c r="M17" s="14">
        <v>66.291088435374149</v>
      </c>
      <c r="N17" s="15">
        <v>21.28</v>
      </c>
      <c r="O17" s="16">
        <v>0.92700000000000005</v>
      </c>
      <c r="P17" s="14">
        <v>19.73</v>
      </c>
    </row>
    <row r="18" spans="1:16" x14ac:dyDescent="0.2">
      <c r="A18" s="12" t="s">
        <v>2707</v>
      </c>
      <c r="B18" s="12" t="s">
        <v>2719</v>
      </c>
      <c r="C18" s="13">
        <v>23417</v>
      </c>
      <c r="D18" s="13" t="s">
        <v>24</v>
      </c>
      <c r="E18" s="13">
        <v>20</v>
      </c>
      <c r="F18" s="13">
        <v>21.5</v>
      </c>
      <c r="G18" s="13">
        <v>78</v>
      </c>
      <c r="H18" s="24">
        <v>4.16</v>
      </c>
      <c r="I18" s="13">
        <v>100103</v>
      </c>
      <c r="J18" s="13" t="s">
        <v>1324</v>
      </c>
      <c r="K18" s="14">
        <v>66.291088435374149</v>
      </c>
      <c r="L18" s="14">
        <v>66.291088435374149</v>
      </c>
      <c r="M18" s="14">
        <v>66.291088435374149</v>
      </c>
      <c r="N18" s="15">
        <v>21.28</v>
      </c>
      <c r="O18" s="16">
        <v>0.92700000000000005</v>
      </c>
      <c r="P18" s="14">
        <v>19.73</v>
      </c>
    </row>
    <row r="19" spans="1:16" x14ac:dyDescent="0.2">
      <c r="A19" s="12" t="s">
        <v>2707</v>
      </c>
      <c r="B19" s="12" t="s">
        <v>2720</v>
      </c>
      <c r="C19" s="13">
        <v>43403</v>
      </c>
      <c r="D19" s="13" t="s">
        <v>24</v>
      </c>
      <c r="E19" s="13">
        <v>20</v>
      </c>
      <c r="F19" s="13">
        <v>21.5</v>
      </c>
      <c r="G19" s="13">
        <v>80</v>
      </c>
      <c r="H19" s="24">
        <v>3.94</v>
      </c>
      <c r="I19" s="13">
        <v>100103</v>
      </c>
      <c r="J19" s="13" t="s">
        <v>1324</v>
      </c>
      <c r="K19" s="14">
        <v>73.351088435374152</v>
      </c>
      <c r="L19" s="14">
        <v>73.351088435374152</v>
      </c>
      <c r="M19" s="14">
        <v>73.351088435374152</v>
      </c>
      <c r="N19" s="15">
        <v>21.28</v>
      </c>
      <c r="O19" s="16">
        <v>0.92700000000000005</v>
      </c>
      <c r="P19" s="14">
        <v>19.73</v>
      </c>
    </row>
    <row r="20" spans="1:16" x14ac:dyDescent="0.2">
      <c r="A20" s="12" t="s">
        <v>2707</v>
      </c>
      <c r="B20" s="12" t="s">
        <v>2721</v>
      </c>
      <c r="C20" s="13">
        <v>43404</v>
      </c>
      <c r="D20" s="13" t="s">
        <v>24</v>
      </c>
      <c r="E20" s="13">
        <v>20</v>
      </c>
      <c r="F20" s="13">
        <v>21.5</v>
      </c>
      <c r="G20" s="13">
        <v>80</v>
      </c>
      <c r="H20" s="24">
        <v>4.04</v>
      </c>
      <c r="I20" s="13">
        <v>100103</v>
      </c>
      <c r="J20" s="13" t="s">
        <v>1324</v>
      </c>
      <c r="K20" s="14">
        <v>73.351088435374152</v>
      </c>
      <c r="L20" s="14">
        <v>73.351088435374152</v>
      </c>
      <c r="M20" s="14">
        <v>73.351088435374152</v>
      </c>
      <c r="N20" s="15">
        <v>21.28</v>
      </c>
      <c r="O20" s="16">
        <v>0.92700000000000005</v>
      </c>
      <c r="P20" s="14">
        <v>19.73</v>
      </c>
    </row>
    <row r="21" spans="1:16" x14ac:dyDescent="0.2">
      <c r="A21" s="12" t="s">
        <v>2707</v>
      </c>
      <c r="B21" s="12" t="s">
        <v>2722</v>
      </c>
      <c r="C21" s="13">
        <v>43424</v>
      </c>
      <c r="D21" s="13" t="s">
        <v>24</v>
      </c>
      <c r="E21" s="13">
        <v>20</v>
      </c>
      <c r="F21" s="13">
        <v>21.5</v>
      </c>
      <c r="G21" s="13">
        <v>80</v>
      </c>
      <c r="H21" s="24">
        <v>3.94</v>
      </c>
      <c r="I21" s="13">
        <v>100103</v>
      </c>
      <c r="J21" s="13" t="s">
        <v>1324</v>
      </c>
      <c r="K21" s="14">
        <v>73.351088435374152</v>
      </c>
      <c r="L21" s="14">
        <v>73.351088435374152</v>
      </c>
      <c r="M21" s="14">
        <v>73.351088435374152</v>
      </c>
      <c r="N21" s="15">
        <v>21.28</v>
      </c>
      <c r="O21" s="16">
        <v>0.92700000000000005</v>
      </c>
      <c r="P21" s="14">
        <v>19.73</v>
      </c>
    </row>
    <row r="22" spans="1:16" x14ac:dyDescent="0.2">
      <c r="A22" s="12" t="s">
        <v>2707</v>
      </c>
      <c r="B22" s="12" t="s">
        <v>2723</v>
      </c>
      <c r="C22" s="13">
        <v>47402</v>
      </c>
      <c r="D22" s="13" t="s">
        <v>24</v>
      </c>
      <c r="E22" s="13">
        <v>20</v>
      </c>
      <c r="F22" s="13">
        <v>21.5</v>
      </c>
      <c r="G22" s="13">
        <v>100</v>
      </c>
      <c r="H22" s="24">
        <v>3.19</v>
      </c>
      <c r="I22" s="13">
        <v>100103</v>
      </c>
      <c r="J22" s="13" t="s">
        <v>1324</v>
      </c>
      <c r="K22" s="14">
        <v>66.151088435374149</v>
      </c>
      <c r="L22" s="14">
        <v>66.151088435374149</v>
      </c>
      <c r="M22" s="14">
        <v>66.151088435374149</v>
      </c>
      <c r="N22" s="15">
        <v>27.11</v>
      </c>
      <c r="O22" s="16">
        <v>0.92700000000000005</v>
      </c>
      <c r="P22" s="14">
        <v>25.13</v>
      </c>
    </row>
    <row r="23" spans="1:16" x14ac:dyDescent="0.2">
      <c r="A23" s="12" t="s">
        <v>2707</v>
      </c>
      <c r="B23" s="12" t="s">
        <v>2724</v>
      </c>
      <c r="C23" s="13">
        <v>54409</v>
      </c>
      <c r="D23" s="13" t="s">
        <v>24</v>
      </c>
      <c r="E23" s="13">
        <v>20</v>
      </c>
      <c r="F23" s="13">
        <v>21.5</v>
      </c>
      <c r="G23" s="13">
        <v>107</v>
      </c>
      <c r="H23" s="24">
        <v>3</v>
      </c>
      <c r="I23" s="13">
        <v>100103</v>
      </c>
      <c r="J23" s="13" t="s">
        <v>1324</v>
      </c>
      <c r="K23" s="14">
        <v>52.651088435374149</v>
      </c>
      <c r="L23" s="14">
        <v>52.651088435374149</v>
      </c>
      <c r="M23" s="14">
        <v>52.651088435374149</v>
      </c>
      <c r="N23" s="15">
        <v>14.59</v>
      </c>
      <c r="O23" s="16">
        <v>0.92700000000000005</v>
      </c>
      <c r="P23" s="14">
        <v>13.53</v>
      </c>
    </row>
    <row r="24" spans="1:16" x14ac:dyDescent="0.2">
      <c r="A24" s="12" t="s">
        <v>2707</v>
      </c>
      <c r="B24" s="12" t="s">
        <v>2725</v>
      </c>
      <c r="C24" s="13">
        <v>54410</v>
      </c>
      <c r="D24" s="13" t="s">
        <v>24</v>
      </c>
      <c r="E24" s="13">
        <v>20</v>
      </c>
      <c r="F24" s="13">
        <v>21.5</v>
      </c>
      <c r="G24" s="13">
        <v>107</v>
      </c>
      <c r="H24" s="24">
        <v>3</v>
      </c>
      <c r="I24" s="13">
        <v>100103</v>
      </c>
      <c r="J24" s="13" t="s">
        <v>1324</v>
      </c>
      <c r="K24" s="14">
        <v>52.651088435374149</v>
      </c>
      <c r="L24" s="14">
        <v>52.651088435374149</v>
      </c>
      <c r="M24" s="14">
        <v>52.651088435374149</v>
      </c>
      <c r="N24" s="15">
        <v>14.59</v>
      </c>
      <c r="O24" s="16">
        <v>0.92700000000000005</v>
      </c>
      <c r="P24" s="14">
        <v>13.53</v>
      </c>
    </row>
    <row r="25" spans="1:16" x14ac:dyDescent="0.2">
      <c r="A25" s="12" t="s">
        <v>2707</v>
      </c>
      <c r="B25" s="12" t="s">
        <v>2726</v>
      </c>
      <c r="C25" s="13">
        <v>54411</v>
      </c>
      <c r="D25" s="13" t="s">
        <v>24</v>
      </c>
      <c r="E25" s="13">
        <v>20</v>
      </c>
      <c r="F25" s="13">
        <v>21.5</v>
      </c>
      <c r="G25" s="13">
        <v>214</v>
      </c>
      <c r="H25" s="24">
        <v>1.5</v>
      </c>
      <c r="I25" s="13">
        <v>100103</v>
      </c>
      <c r="J25" s="13" t="s">
        <v>1324</v>
      </c>
      <c r="K25" s="14">
        <v>52.651088435374149</v>
      </c>
      <c r="L25" s="14">
        <v>52.651088435374149</v>
      </c>
      <c r="M25" s="14">
        <v>52.651088435374149</v>
      </c>
      <c r="N25" s="15">
        <v>14.59</v>
      </c>
      <c r="O25" s="16">
        <v>0.92700000000000005</v>
      </c>
      <c r="P25" s="14">
        <v>13.53</v>
      </c>
    </row>
    <row r="26" spans="1:16" x14ac:dyDescent="0.2">
      <c r="A26" s="12" t="s">
        <v>2707</v>
      </c>
      <c r="B26" s="12" t="s">
        <v>2727</v>
      </c>
      <c r="C26" s="13">
        <v>54427</v>
      </c>
      <c r="D26" s="13" t="s">
        <v>24</v>
      </c>
      <c r="E26" s="13">
        <v>20</v>
      </c>
      <c r="F26" s="13">
        <v>21.5</v>
      </c>
      <c r="G26" s="13">
        <v>107</v>
      </c>
      <c r="H26" s="24">
        <v>3</v>
      </c>
      <c r="I26" s="13">
        <v>100103</v>
      </c>
      <c r="J26" s="13" t="s">
        <v>1324</v>
      </c>
      <c r="K26" s="14">
        <v>52.651088435374149</v>
      </c>
      <c r="L26" s="14">
        <v>52.651088435374149</v>
      </c>
      <c r="M26" s="14">
        <v>52.651088435374149</v>
      </c>
      <c r="N26" s="15">
        <v>14.59</v>
      </c>
      <c r="O26" s="16">
        <v>0.92700000000000005</v>
      </c>
      <c r="P26" s="14">
        <v>13.53</v>
      </c>
    </row>
    <row r="27" spans="1:16" x14ac:dyDescent="0.2">
      <c r="A27" s="12" t="s">
        <v>2707</v>
      </c>
      <c r="B27" s="12" t="s">
        <v>2728</v>
      </c>
      <c r="C27" s="13">
        <v>54453</v>
      </c>
      <c r="D27" s="13" t="s">
        <v>24</v>
      </c>
      <c r="E27" s="13">
        <v>20</v>
      </c>
      <c r="F27" s="13">
        <v>21.5</v>
      </c>
      <c r="G27" s="13">
        <v>107</v>
      </c>
      <c r="H27" s="24">
        <v>3</v>
      </c>
      <c r="I27" s="13">
        <v>100103</v>
      </c>
      <c r="J27" s="13" t="s">
        <v>1324</v>
      </c>
      <c r="K27" s="14">
        <v>52.651088435374149</v>
      </c>
      <c r="L27" s="14">
        <v>52.651088435374149</v>
      </c>
      <c r="M27" s="14">
        <v>52.651088435374149</v>
      </c>
      <c r="N27" s="15">
        <v>14.59</v>
      </c>
      <c r="O27" s="16">
        <v>0.92700000000000005</v>
      </c>
      <c r="P27" s="14">
        <v>13.53</v>
      </c>
    </row>
    <row r="28" spans="1:16" x14ac:dyDescent="0.2">
      <c r="A28" s="12" t="s">
        <v>2707</v>
      </c>
      <c r="B28" s="12" t="s">
        <v>2729</v>
      </c>
      <c r="C28" s="13">
        <v>54463</v>
      </c>
      <c r="D28" s="13" t="s">
        <v>24</v>
      </c>
      <c r="E28" s="13">
        <v>20</v>
      </c>
      <c r="F28" s="13">
        <v>21.5</v>
      </c>
      <c r="G28" s="13">
        <v>107</v>
      </c>
      <c r="H28" s="24">
        <v>3</v>
      </c>
      <c r="I28" s="13">
        <v>100103</v>
      </c>
      <c r="J28" s="13" t="s">
        <v>1324</v>
      </c>
      <c r="K28" s="14">
        <v>52.651088435374149</v>
      </c>
      <c r="L28" s="14">
        <v>52.651088435374149</v>
      </c>
      <c r="M28" s="14">
        <v>52.651088435374149</v>
      </c>
      <c r="N28" s="15">
        <v>14.59</v>
      </c>
      <c r="O28" s="16">
        <v>0.92700000000000005</v>
      </c>
      <c r="P28" s="14">
        <v>13.53</v>
      </c>
    </row>
    <row r="29" spans="1:16" x14ac:dyDescent="0.2">
      <c r="A29" s="12" t="s">
        <v>2707</v>
      </c>
      <c r="B29" s="12" t="s">
        <v>2730</v>
      </c>
      <c r="C29" s="13">
        <v>54464</v>
      </c>
      <c r="D29" s="13" t="s">
        <v>24</v>
      </c>
      <c r="E29" s="13">
        <v>20</v>
      </c>
      <c r="F29" s="13">
        <v>21.5</v>
      </c>
      <c r="G29" s="13">
        <v>107</v>
      </c>
      <c r="H29" s="24">
        <v>3</v>
      </c>
      <c r="I29" s="13">
        <v>100103</v>
      </c>
      <c r="J29" s="13" t="s">
        <v>1324</v>
      </c>
      <c r="K29" s="14">
        <v>52.651088435374149</v>
      </c>
      <c r="L29" s="14">
        <v>52.651088435374149</v>
      </c>
      <c r="M29" s="14">
        <v>52.651088435374149</v>
      </c>
      <c r="N29" s="15">
        <v>14.59</v>
      </c>
      <c r="O29" s="16">
        <v>0.92700000000000005</v>
      </c>
      <c r="P29" s="14">
        <v>13.53</v>
      </c>
    </row>
    <row r="30" spans="1:16" x14ac:dyDescent="0.2">
      <c r="A30" s="12" t="s">
        <v>2707</v>
      </c>
      <c r="B30" s="12" t="s">
        <v>2731</v>
      </c>
      <c r="C30" s="13">
        <v>54485</v>
      </c>
      <c r="D30" s="13" t="s">
        <v>24</v>
      </c>
      <c r="E30" s="13">
        <v>20</v>
      </c>
      <c r="F30" s="13">
        <v>21.5</v>
      </c>
      <c r="G30" s="13">
        <v>76</v>
      </c>
      <c r="H30" s="24">
        <v>4.2300000000000004</v>
      </c>
      <c r="I30" s="13">
        <v>100103</v>
      </c>
      <c r="J30" s="13" t="s">
        <v>1324</v>
      </c>
      <c r="K30" s="14">
        <v>58.851088435374152</v>
      </c>
      <c r="L30" s="14">
        <v>58.851088435374152</v>
      </c>
      <c r="M30" s="14">
        <v>58.851088435374152</v>
      </c>
      <c r="N30" s="15">
        <v>21.28</v>
      </c>
      <c r="O30" s="16">
        <v>0.92700000000000005</v>
      </c>
      <c r="P30" s="14">
        <v>19.73</v>
      </c>
    </row>
    <row r="31" spans="1:16" x14ac:dyDescent="0.2">
      <c r="A31" s="12" t="s">
        <v>2707</v>
      </c>
      <c r="B31" s="12" t="s">
        <v>2732</v>
      </c>
      <c r="C31" s="13">
        <v>54486</v>
      </c>
      <c r="D31" s="13" t="s">
        <v>24</v>
      </c>
      <c r="E31" s="13">
        <v>20</v>
      </c>
      <c r="F31" s="13">
        <v>21.5</v>
      </c>
      <c r="G31" s="13">
        <v>78</v>
      </c>
      <c r="H31" s="24">
        <v>4.1900000000000004</v>
      </c>
      <c r="I31" s="13">
        <v>100103</v>
      </c>
      <c r="J31" s="13" t="s">
        <v>1324</v>
      </c>
      <c r="K31" s="14">
        <v>58.851088435374152</v>
      </c>
      <c r="L31" s="14">
        <v>58.851088435374152</v>
      </c>
      <c r="M31" s="14">
        <v>58.851088435374152</v>
      </c>
      <c r="N31" s="15">
        <v>21.28</v>
      </c>
      <c r="O31" s="16">
        <v>0.92700000000000005</v>
      </c>
      <c r="P31" s="14">
        <v>19.73</v>
      </c>
    </row>
    <row r="32" spans="1:16" x14ac:dyDescent="0.2">
      <c r="A32" s="12" t="s">
        <v>2707</v>
      </c>
      <c r="B32" s="12" t="s">
        <v>2733</v>
      </c>
      <c r="C32" s="13">
        <v>54487</v>
      </c>
      <c r="D32" s="13" t="s">
        <v>24</v>
      </c>
      <c r="E32" s="13">
        <v>20</v>
      </c>
      <c r="F32" s="13">
        <v>21.5</v>
      </c>
      <c r="G32" s="13">
        <v>76</v>
      </c>
      <c r="H32" s="24">
        <v>4.2</v>
      </c>
      <c r="I32" s="13">
        <v>100103</v>
      </c>
      <c r="J32" s="13" t="s">
        <v>1324</v>
      </c>
      <c r="K32" s="14">
        <v>58.851088435374152</v>
      </c>
      <c r="L32" s="14">
        <v>58.851088435374152</v>
      </c>
      <c r="M32" s="14">
        <v>58.851088435374152</v>
      </c>
      <c r="N32" s="15">
        <v>21.28</v>
      </c>
      <c r="O32" s="16">
        <v>0.92700000000000005</v>
      </c>
      <c r="P32" s="14">
        <v>19.73</v>
      </c>
    </row>
    <row r="33" spans="1:16" x14ac:dyDescent="0.2">
      <c r="A33" s="12" t="s">
        <v>2707</v>
      </c>
      <c r="B33" s="12" t="s">
        <v>2734</v>
      </c>
      <c r="C33" s="13">
        <v>54496</v>
      </c>
      <c r="D33" s="13" t="s">
        <v>24</v>
      </c>
      <c r="E33" s="13">
        <v>20</v>
      </c>
      <c r="F33" s="13">
        <v>21.5</v>
      </c>
      <c r="G33" s="13">
        <v>78</v>
      </c>
      <c r="H33" s="24">
        <v>4.18</v>
      </c>
      <c r="I33" s="13">
        <v>100103</v>
      </c>
      <c r="J33" s="13" t="s">
        <v>1324</v>
      </c>
      <c r="K33" s="14">
        <v>58.851088435374152</v>
      </c>
      <c r="L33" s="14">
        <v>58.851088435374152</v>
      </c>
      <c r="M33" s="14">
        <v>58.851088435374152</v>
      </c>
      <c r="N33" s="15">
        <v>21.28</v>
      </c>
      <c r="O33" s="16">
        <v>0.92700000000000005</v>
      </c>
      <c r="P33" s="14">
        <v>19.73</v>
      </c>
    </row>
    <row r="34" spans="1:16" x14ac:dyDescent="0.2">
      <c r="A34" s="12" t="s">
        <v>2707</v>
      </c>
      <c r="B34" s="12" t="s">
        <v>2735</v>
      </c>
      <c r="C34" s="13">
        <v>54497</v>
      </c>
      <c r="D34" s="13" t="s">
        <v>24</v>
      </c>
      <c r="E34" s="13">
        <v>20</v>
      </c>
      <c r="F34" s="13">
        <v>21.5</v>
      </c>
      <c r="G34" s="13">
        <v>77</v>
      </c>
      <c r="H34" s="24">
        <v>4.2</v>
      </c>
      <c r="I34" s="13">
        <v>100103</v>
      </c>
      <c r="J34" s="13" t="s">
        <v>1324</v>
      </c>
      <c r="K34" s="14">
        <v>58.851088435374152</v>
      </c>
      <c r="L34" s="14">
        <v>58.851088435374152</v>
      </c>
      <c r="M34" s="14">
        <v>58.851088435374152</v>
      </c>
      <c r="N34" s="15">
        <v>21.28</v>
      </c>
      <c r="O34" s="16">
        <v>0.92700000000000005</v>
      </c>
      <c r="P34" s="14">
        <v>19.73</v>
      </c>
    </row>
    <row r="35" spans="1:16" x14ac:dyDescent="0.2">
      <c r="A35" s="12" t="s">
        <v>2707</v>
      </c>
      <c r="B35" s="12" t="s">
        <v>2736</v>
      </c>
      <c r="C35" s="13">
        <v>81401</v>
      </c>
      <c r="D35" s="13" t="s">
        <v>24</v>
      </c>
      <c r="E35" s="13">
        <v>20</v>
      </c>
      <c r="F35" s="13">
        <v>21.5</v>
      </c>
      <c r="G35" s="13">
        <v>232</v>
      </c>
      <c r="H35" s="24">
        <v>1.37</v>
      </c>
      <c r="I35" s="13">
        <v>100103</v>
      </c>
      <c r="J35" s="13" t="s">
        <v>1324</v>
      </c>
      <c r="K35" s="14">
        <v>88.531088435374144</v>
      </c>
      <c r="L35" s="14">
        <v>88.531088435374144</v>
      </c>
      <c r="M35" s="14">
        <v>88.531088435374144</v>
      </c>
      <c r="N35" s="15">
        <v>53.3</v>
      </c>
      <c r="O35" s="16">
        <v>0.92700000000000005</v>
      </c>
      <c r="P35" s="14">
        <v>49.41</v>
      </c>
    </row>
    <row r="36" spans="1:16" x14ac:dyDescent="0.2">
      <c r="A36" s="12" t="s">
        <v>2707</v>
      </c>
      <c r="B36" s="12" t="s">
        <v>2737</v>
      </c>
      <c r="C36" s="13">
        <v>91401</v>
      </c>
      <c r="D36" s="13" t="s">
        <v>24</v>
      </c>
      <c r="E36" s="13">
        <v>20</v>
      </c>
      <c r="F36" s="13">
        <v>21.5</v>
      </c>
      <c r="G36" s="13">
        <v>123</v>
      </c>
      <c r="H36" s="24">
        <v>2.6</v>
      </c>
      <c r="I36" s="13">
        <v>100103</v>
      </c>
      <c r="J36" s="13" t="s">
        <v>1324</v>
      </c>
      <c r="K36" s="14">
        <v>92.040136054421765</v>
      </c>
      <c r="L36" s="14">
        <v>92.040136054421765</v>
      </c>
      <c r="M36" s="14">
        <v>92.040136054421765</v>
      </c>
      <c r="N36" s="15">
        <v>39.270000000000003</v>
      </c>
      <c r="O36" s="16">
        <v>0.92700000000000005</v>
      </c>
      <c r="P36" s="14">
        <v>36.4</v>
      </c>
    </row>
    <row r="37" spans="1:16" x14ac:dyDescent="0.2">
      <c r="A37" s="12" t="s">
        <v>2707</v>
      </c>
      <c r="B37" s="12" t="s">
        <v>2738</v>
      </c>
      <c r="C37" s="13">
        <v>91402</v>
      </c>
      <c r="D37" s="13" t="s">
        <v>24</v>
      </c>
      <c r="E37" s="13">
        <v>20</v>
      </c>
      <c r="F37" s="13">
        <v>21.5</v>
      </c>
      <c r="G37" s="13">
        <v>123</v>
      </c>
      <c r="H37" s="24">
        <v>2.6</v>
      </c>
      <c r="I37" s="13">
        <v>100103</v>
      </c>
      <c r="J37" s="13" t="s">
        <v>1324</v>
      </c>
      <c r="K37" s="14">
        <v>92.010136054421764</v>
      </c>
      <c r="L37" s="14">
        <v>92.010136054421764</v>
      </c>
      <c r="M37" s="14">
        <v>92.010136054421764</v>
      </c>
      <c r="N37" s="15">
        <v>38.590000000000003</v>
      </c>
      <c r="O37" s="16">
        <v>0.92700000000000005</v>
      </c>
      <c r="P37" s="14">
        <v>35.770000000000003</v>
      </c>
    </row>
    <row r="38" spans="1:16" x14ac:dyDescent="0.2">
      <c r="A38" s="12" t="s">
        <v>2707</v>
      </c>
      <c r="B38" s="12" t="s">
        <v>2739</v>
      </c>
      <c r="C38" s="13">
        <v>94403</v>
      </c>
      <c r="D38" s="13" t="s">
        <v>24</v>
      </c>
      <c r="E38" s="13">
        <v>20</v>
      </c>
      <c r="F38" s="13">
        <v>21.5</v>
      </c>
      <c r="G38" s="13">
        <v>77</v>
      </c>
      <c r="H38" s="24">
        <v>4.1500000000000004</v>
      </c>
      <c r="I38" s="13">
        <v>100103</v>
      </c>
      <c r="J38" s="13" t="s">
        <v>1324</v>
      </c>
      <c r="K38" s="14">
        <v>70.561088435374145</v>
      </c>
      <c r="L38" s="14">
        <v>70.561088435374145</v>
      </c>
      <c r="M38" s="14">
        <v>70.561088435374145</v>
      </c>
      <c r="N38" s="15">
        <v>33.92</v>
      </c>
      <c r="O38" s="16">
        <v>0.92700000000000005</v>
      </c>
      <c r="P38" s="14">
        <v>31.44</v>
      </c>
    </row>
    <row r="39" spans="1:16" x14ac:dyDescent="0.2">
      <c r="A39" s="12" t="s">
        <v>2707</v>
      </c>
      <c r="B39" s="12" t="s">
        <v>2740</v>
      </c>
      <c r="C39" s="13">
        <v>54402</v>
      </c>
      <c r="D39" s="13" t="s">
        <v>24</v>
      </c>
      <c r="E39" s="13">
        <v>13.84</v>
      </c>
      <c r="F39" s="13">
        <v>15.82</v>
      </c>
      <c r="G39" s="13">
        <v>54</v>
      </c>
      <c r="H39" s="24">
        <v>4.0999999999999996</v>
      </c>
      <c r="I39" s="13">
        <v>100103</v>
      </c>
      <c r="J39" s="13" t="s">
        <v>1324</v>
      </c>
      <c r="K39" s="14">
        <v>68.969484489795903</v>
      </c>
      <c r="L39" s="14">
        <v>68.969484489795903</v>
      </c>
      <c r="M39" s="14">
        <v>68.969484489795903</v>
      </c>
      <c r="N39" s="15">
        <v>7.36</v>
      </c>
      <c r="O39" s="16">
        <v>0.92700000000000005</v>
      </c>
      <c r="P39" s="14">
        <v>6.82</v>
      </c>
    </row>
    <row r="40" spans="1:16" x14ac:dyDescent="0.2">
      <c r="A40" s="12" t="s">
        <v>2707</v>
      </c>
      <c r="B40" s="12" t="s">
        <v>2741</v>
      </c>
      <c r="C40" s="13">
        <v>54403</v>
      </c>
      <c r="D40" s="13" t="s">
        <v>24</v>
      </c>
      <c r="E40" s="13">
        <v>11.78</v>
      </c>
      <c r="F40" s="13">
        <v>14.96</v>
      </c>
      <c r="G40" s="13">
        <v>45</v>
      </c>
      <c r="H40" s="24">
        <v>4.1900000000000004</v>
      </c>
      <c r="I40" s="13">
        <v>100103</v>
      </c>
      <c r="J40" s="13" t="s">
        <v>1324</v>
      </c>
      <c r="K40" s="14">
        <v>64.960904489795908</v>
      </c>
      <c r="L40" s="14">
        <v>64.960904489795908</v>
      </c>
      <c r="M40" s="14">
        <v>64.960904489795908</v>
      </c>
      <c r="N40" s="15">
        <v>6.14</v>
      </c>
      <c r="O40" s="16">
        <v>0.92700000000000005</v>
      </c>
      <c r="P40" s="14">
        <v>5.69</v>
      </c>
    </row>
    <row r="41" spans="1:16" x14ac:dyDescent="0.2">
      <c r="A41" s="12" t="s">
        <v>2707</v>
      </c>
      <c r="B41" s="12" t="s">
        <v>2742</v>
      </c>
      <c r="C41" s="13">
        <v>54404</v>
      </c>
      <c r="D41" s="13" t="s">
        <v>24</v>
      </c>
      <c r="E41" s="13">
        <v>22</v>
      </c>
      <c r="F41" s="13">
        <v>24.03</v>
      </c>
      <c r="G41" s="13">
        <v>80</v>
      </c>
      <c r="H41" s="24">
        <v>4.4000000000000004</v>
      </c>
      <c r="I41" s="13">
        <v>100103</v>
      </c>
      <c r="J41" s="13" t="s">
        <v>1324</v>
      </c>
      <c r="K41" s="14">
        <v>100.73122448979592</v>
      </c>
      <c r="L41" s="14">
        <v>100.73122448979592</v>
      </c>
      <c r="M41" s="14">
        <v>100.73122448979592</v>
      </c>
      <c r="N41" s="15">
        <v>10.91</v>
      </c>
      <c r="O41" s="16">
        <v>0.92700000000000005</v>
      </c>
      <c r="P41" s="14">
        <v>10.11</v>
      </c>
    </row>
    <row r="42" spans="1:16" x14ac:dyDescent="0.2">
      <c r="A42" s="12" t="s">
        <v>2707</v>
      </c>
      <c r="B42" s="12" t="s">
        <v>2743</v>
      </c>
      <c r="C42" s="13">
        <v>54406</v>
      </c>
      <c r="D42" s="13" t="s">
        <v>24</v>
      </c>
      <c r="E42" s="13">
        <v>14.14</v>
      </c>
      <c r="F42" s="13">
        <v>16.12</v>
      </c>
      <c r="G42" s="13">
        <v>54</v>
      </c>
      <c r="H42" s="24">
        <v>4.1900000000000004</v>
      </c>
      <c r="I42" s="13">
        <v>100103</v>
      </c>
      <c r="J42" s="13" t="s">
        <v>1324</v>
      </c>
      <c r="K42" s="14">
        <v>68.990604489795913</v>
      </c>
      <c r="L42" s="14">
        <v>68.990604489795913</v>
      </c>
      <c r="M42" s="14">
        <v>68.990604489795913</v>
      </c>
      <c r="N42" s="15">
        <v>7.36</v>
      </c>
      <c r="O42" s="16">
        <v>0.92700000000000005</v>
      </c>
      <c r="P42" s="14">
        <v>6.82</v>
      </c>
    </row>
  </sheetData>
  <protectedRanges>
    <protectedRange password="8F60" sqref="S6" name="Calculations_40"/>
  </protectedRanges>
  <conditionalFormatting sqref="C4:C6">
    <cfRule type="duplicateValues" dxfId="97" priority="3"/>
  </conditionalFormatting>
  <conditionalFormatting sqref="D4:D6">
    <cfRule type="duplicateValues" dxfId="96" priority="4"/>
  </conditionalFormatting>
  <conditionalFormatting sqref="D1:D3">
    <cfRule type="duplicateValues" dxfId="95" priority="1"/>
  </conditionalFormatting>
  <conditionalFormatting sqref="E1:E3">
    <cfRule type="duplicateValues" dxfId="94" priority="2"/>
  </conditionalFormatting>
  <pageMargins left="0.7" right="0.7" top="0.75" bottom="0.75" header="0.3" footer="0.3"/>
  <pageSetup orientation="portrait" verticalDpi="0"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A4CE35-E3A5-44CC-9BAB-5C4F02D5084D}">
  <dimension ref="A1:U71"/>
  <sheetViews>
    <sheetView zoomScaleNormal="100" workbookViewId="0">
      <pane xSplit="3" ySplit="6" topLeftCell="D7" activePane="bottomRight" state="frozen"/>
      <selection activeCell="K34" sqref="K34"/>
      <selection pane="topRight" activeCell="K34" sqref="K34"/>
      <selection pane="bottomLeft" activeCell="K34" sqref="K34"/>
      <selection pane="bottomRight" activeCell="D11" sqref="D11"/>
    </sheetView>
  </sheetViews>
  <sheetFormatPr defaultColWidth="9.28515625" defaultRowHeight="12.75" x14ac:dyDescent="0.2"/>
  <cols>
    <col min="1" max="1" width="9.5703125" style="12" bestFit="1" customWidth="1"/>
    <col min="2" max="2" width="20.28515625" style="12" customWidth="1"/>
    <col min="3" max="3" width="27.28515625" style="12" bestFit="1" customWidth="1"/>
    <col min="4" max="6" width="10.28515625" style="13" bestFit="1" customWidth="1"/>
    <col min="7" max="7" width="8.42578125" style="13" bestFit="1" customWidth="1"/>
    <col min="8" max="8" width="7.42578125" style="13" bestFit="1" customWidth="1"/>
    <col min="9" max="9" width="9.28515625" style="13"/>
    <col min="10" max="10" width="22" style="13" bestFit="1" customWidth="1"/>
    <col min="11" max="12" width="20.7109375" style="13" customWidth="1"/>
    <col min="13" max="13" width="21.7109375" style="13" customWidth="1"/>
    <col min="14" max="14" width="20.7109375" style="13" customWidth="1"/>
    <col min="15" max="15" width="10.28515625" style="15" bestFit="1" customWidth="1"/>
    <col min="16" max="17" width="8.5703125" style="14" bestFit="1" customWidth="1"/>
    <col min="18" max="18" width="5.7109375" style="17" customWidth="1"/>
    <col min="19" max="19" width="16" style="14" bestFit="1" customWidth="1"/>
    <col min="20" max="20" width="15.7109375" style="14" bestFit="1" customWidth="1"/>
    <col min="21" max="21" width="6.5703125" style="13" bestFit="1" customWidth="1"/>
    <col min="22" max="16384" width="9.28515625" style="12"/>
  </cols>
  <sheetData>
    <row r="1" spans="1:21" s="22" customFormat="1" x14ac:dyDescent="0.2">
      <c r="A1" s="77"/>
      <c r="B1" s="78" t="s">
        <v>41</v>
      </c>
      <c r="C1" s="78"/>
      <c r="D1" s="78"/>
      <c r="E1" s="79"/>
      <c r="F1" s="79"/>
      <c r="G1" s="79"/>
      <c r="H1" s="79"/>
      <c r="I1" s="79"/>
      <c r="J1" s="79"/>
      <c r="K1" s="79"/>
      <c r="L1" s="79"/>
      <c r="M1" s="79"/>
      <c r="N1" s="79"/>
      <c r="O1" s="80"/>
      <c r="P1" s="81"/>
      <c r="Q1" s="81"/>
      <c r="R1" s="82"/>
      <c r="S1" s="83"/>
      <c r="T1" s="84"/>
      <c r="U1" s="85"/>
    </row>
    <row r="2" spans="1:21" s="22" customFormat="1" x14ac:dyDescent="0.2">
      <c r="A2" s="86"/>
      <c r="B2" s="87" t="s">
        <v>40</v>
      </c>
      <c r="C2" s="87"/>
      <c r="D2" s="87"/>
      <c r="E2" s="88"/>
      <c r="F2" s="89"/>
      <c r="G2" s="89"/>
      <c r="H2" s="89"/>
      <c r="I2" s="89"/>
      <c r="J2" s="89"/>
      <c r="K2" s="89"/>
      <c r="L2" s="89"/>
      <c r="M2" s="89"/>
      <c r="N2" s="89"/>
      <c r="O2" s="90"/>
      <c r="P2" s="91"/>
      <c r="Q2" s="91"/>
      <c r="R2" s="92"/>
      <c r="S2" s="93"/>
      <c r="T2" s="94"/>
      <c r="U2" s="57"/>
    </row>
    <row r="3" spans="1:21" s="22" customFormat="1" x14ac:dyDescent="0.2">
      <c r="A3" s="86"/>
      <c r="B3" s="95" t="s">
        <v>0</v>
      </c>
      <c r="C3" s="95"/>
      <c r="D3" s="95"/>
      <c r="E3" s="96"/>
      <c r="F3" s="97"/>
      <c r="G3" s="97"/>
      <c r="H3" s="97"/>
      <c r="I3" s="97"/>
      <c r="J3" s="97"/>
      <c r="K3" s="97"/>
      <c r="L3" s="97"/>
      <c r="M3" s="97"/>
      <c r="N3" s="97"/>
      <c r="O3" s="98"/>
      <c r="P3" s="99"/>
      <c r="Q3" s="99"/>
      <c r="R3" s="100"/>
      <c r="S3" s="101"/>
      <c r="T3" s="94"/>
      <c r="U3" s="57"/>
    </row>
    <row r="4" spans="1:21" s="22" customFormat="1" ht="13.5" thickBot="1" x14ac:dyDescent="0.25">
      <c r="A4" s="86"/>
      <c r="B4" s="95"/>
      <c r="C4" s="95"/>
      <c r="D4" s="96"/>
      <c r="E4" s="97"/>
      <c r="F4" s="97"/>
      <c r="G4" s="97"/>
      <c r="H4" s="97"/>
      <c r="I4" s="97"/>
      <c r="J4" s="97"/>
      <c r="K4" s="97"/>
      <c r="L4" s="97"/>
      <c r="M4" s="97"/>
      <c r="N4" s="97"/>
      <c r="O4" s="98"/>
      <c r="P4" s="99"/>
      <c r="Q4" s="99"/>
      <c r="R4" s="100"/>
      <c r="S4" s="101"/>
      <c r="T4" s="94"/>
      <c r="U4" s="57"/>
    </row>
    <row r="5" spans="1:21" ht="15.75" customHeight="1" thickBot="1" x14ac:dyDescent="0.25">
      <c r="A5" s="26"/>
      <c r="B5" s="102"/>
      <c r="C5" s="103" t="s">
        <v>1</v>
      </c>
      <c r="D5" s="104"/>
      <c r="E5" s="105"/>
      <c r="F5" s="105"/>
      <c r="G5" s="105"/>
      <c r="H5" s="105"/>
      <c r="I5" s="105"/>
      <c r="J5" s="106"/>
      <c r="K5" s="106"/>
      <c r="L5" s="106"/>
      <c r="M5" s="106"/>
      <c r="N5" s="106"/>
      <c r="O5" s="107"/>
      <c r="P5" s="108"/>
      <c r="Q5" s="108"/>
      <c r="R5" s="109"/>
      <c r="S5" s="110" t="s">
        <v>14</v>
      </c>
      <c r="T5" s="111"/>
      <c r="U5" s="27"/>
    </row>
    <row r="6" spans="1:21" ht="64.5" thickBot="1" x14ac:dyDescent="0.25">
      <c r="A6" s="112" t="s">
        <v>3</v>
      </c>
      <c r="B6" s="113" t="s">
        <v>8</v>
      </c>
      <c r="C6" s="114" t="s">
        <v>18</v>
      </c>
      <c r="D6" s="115" t="s">
        <v>9</v>
      </c>
      <c r="E6" s="115" t="s">
        <v>5</v>
      </c>
      <c r="F6" s="115" t="s">
        <v>20</v>
      </c>
      <c r="G6" s="113" t="s">
        <v>37</v>
      </c>
      <c r="H6" s="115" t="s">
        <v>38</v>
      </c>
      <c r="I6" s="116" t="s">
        <v>10</v>
      </c>
      <c r="J6" s="115" t="s">
        <v>11</v>
      </c>
      <c r="K6" s="117" t="s">
        <v>28</v>
      </c>
      <c r="L6" s="117" t="s">
        <v>108</v>
      </c>
      <c r="M6" s="118" t="s">
        <v>29</v>
      </c>
      <c r="N6" s="117" t="s">
        <v>30</v>
      </c>
      <c r="O6" s="2" t="s">
        <v>27</v>
      </c>
      <c r="P6" s="1" t="s">
        <v>12</v>
      </c>
      <c r="Q6" s="1" t="s">
        <v>13</v>
      </c>
      <c r="R6" s="119"/>
      <c r="S6" s="1" t="s">
        <v>16</v>
      </c>
      <c r="T6" s="120" t="s">
        <v>17</v>
      </c>
      <c r="U6" s="117" t="s">
        <v>7</v>
      </c>
    </row>
    <row r="7" spans="1:21" ht="25.5" x14ac:dyDescent="0.2">
      <c r="A7" s="3" t="s">
        <v>109</v>
      </c>
      <c r="B7" s="55" t="s">
        <v>110</v>
      </c>
      <c r="C7" s="56" t="s">
        <v>111</v>
      </c>
      <c r="D7" s="56" t="s">
        <v>24</v>
      </c>
      <c r="E7" s="188">
        <v>15.75</v>
      </c>
      <c r="F7" s="189">
        <f>SUM(E7+2)</f>
        <v>17.75</v>
      </c>
      <c r="G7" s="190">
        <v>36</v>
      </c>
      <c r="H7" s="190">
        <v>7</v>
      </c>
      <c r="I7" s="191">
        <v>100022</v>
      </c>
      <c r="J7" s="192" t="s">
        <v>112</v>
      </c>
      <c r="K7" s="193">
        <v>49.35</v>
      </c>
      <c r="L7" s="194" t="s">
        <v>113</v>
      </c>
      <c r="O7" s="24">
        <v>4.5</v>
      </c>
      <c r="P7" s="14">
        <v>1.8467</v>
      </c>
      <c r="Q7" s="14">
        <v>8.31</v>
      </c>
      <c r="S7" s="14">
        <v>8.31</v>
      </c>
    </row>
    <row r="8" spans="1:21" ht="25.5" x14ac:dyDescent="0.2">
      <c r="A8" s="3" t="s">
        <v>109</v>
      </c>
      <c r="B8" s="55" t="s">
        <v>114</v>
      </c>
      <c r="C8" s="56" t="s">
        <v>115</v>
      </c>
      <c r="D8" s="56" t="s">
        <v>24</v>
      </c>
      <c r="E8" s="188">
        <v>12.6</v>
      </c>
      <c r="F8" s="189">
        <f t="shared" ref="F8:F21" si="0">SUM(E8+2)</f>
        <v>14.6</v>
      </c>
      <c r="G8" s="190">
        <v>32</v>
      </c>
      <c r="H8" s="190">
        <v>6.3</v>
      </c>
      <c r="I8" s="191">
        <v>100022</v>
      </c>
      <c r="J8" s="192" t="s">
        <v>112</v>
      </c>
      <c r="K8" s="193">
        <v>39.71</v>
      </c>
      <c r="L8" s="194" t="s">
        <v>113</v>
      </c>
      <c r="O8" s="24">
        <v>4</v>
      </c>
      <c r="P8" s="14">
        <v>1.8467</v>
      </c>
      <c r="Q8" s="14">
        <v>7.98</v>
      </c>
      <c r="S8" s="14">
        <v>7.98</v>
      </c>
    </row>
    <row r="9" spans="1:21" ht="25.5" x14ac:dyDescent="0.2">
      <c r="A9" s="3" t="s">
        <v>109</v>
      </c>
      <c r="B9" s="55" t="s">
        <v>116</v>
      </c>
      <c r="C9" s="56" t="s">
        <v>117</v>
      </c>
      <c r="D9" s="56" t="s">
        <v>24</v>
      </c>
      <c r="E9" s="188">
        <v>23.58</v>
      </c>
      <c r="F9" s="189">
        <f t="shared" si="0"/>
        <v>25.58</v>
      </c>
      <c r="G9" s="190">
        <v>72</v>
      </c>
      <c r="H9" s="190">
        <v>5.24</v>
      </c>
      <c r="I9" s="191">
        <v>100022</v>
      </c>
      <c r="J9" s="192" t="s">
        <v>112</v>
      </c>
      <c r="K9" s="193">
        <v>64.64</v>
      </c>
      <c r="L9" s="194" t="s">
        <v>113</v>
      </c>
      <c r="O9" s="24">
        <v>8.1</v>
      </c>
      <c r="P9" s="14">
        <v>1.8467</v>
      </c>
      <c r="Q9" s="14">
        <v>14.96</v>
      </c>
      <c r="S9" s="14">
        <v>14.96</v>
      </c>
    </row>
    <row r="10" spans="1:21" ht="25.5" x14ac:dyDescent="0.2">
      <c r="A10" s="3" t="s">
        <v>109</v>
      </c>
      <c r="B10" s="55" t="s">
        <v>118</v>
      </c>
      <c r="C10" s="56" t="s">
        <v>119</v>
      </c>
      <c r="D10" s="56" t="s">
        <v>24</v>
      </c>
      <c r="E10" s="188">
        <v>23.58</v>
      </c>
      <c r="F10" s="189">
        <f t="shared" si="0"/>
        <v>25.58</v>
      </c>
      <c r="G10" s="190">
        <v>72</v>
      </c>
      <c r="H10" s="190">
        <v>5.24</v>
      </c>
      <c r="I10" s="191">
        <v>100022</v>
      </c>
      <c r="J10" s="192" t="s">
        <v>112</v>
      </c>
      <c r="K10" s="193">
        <v>67.88</v>
      </c>
      <c r="L10" s="194" t="s">
        <v>113</v>
      </c>
      <c r="O10" s="24">
        <v>8.1</v>
      </c>
      <c r="P10" s="14">
        <v>1.8467</v>
      </c>
      <c r="Q10" s="14">
        <v>14.96</v>
      </c>
      <c r="S10" s="14">
        <v>14.96</v>
      </c>
    </row>
    <row r="11" spans="1:21" ht="25.5" x14ac:dyDescent="0.2">
      <c r="A11" s="3" t="s">
        <v>109</v>
      </c>
      <c r="B11" s="55" t="s">
        <v>120</v>
      </c>
      <c r="C11" s="56" t="s">
        <v>121</v>
      </c>
      <c r="D11" s="56" t="s">
        <v>24</v>
      </c>
      <c r="E11" s="188">
        <v>32.19</v>
      </c>
      <c r="F11" s="189">
        <f t="shared" si="0"/>
        <v>34.19</v>
      </c>
      <c r="G11" s="190">
        <v>100</v>
      </c>
      <c r="H11" s="190">
        <v>5.15</v>
      </c>
      <c r="I11" s="191">
        <v>100022</v>
      </c>
      <c r="J11" s="192" t="s">
        <v>112</v>
      </c>
      <c r="K11" s="193">
        <v>68.98</v>
      </c>
      <c r="L11" s="194" t="s">
        <v>113</v>
      </c>
      <c r="O11" s="24">
        <v>12.5</v>
      </c>
      <c r="P11" s="14">
        <v>1.8467</v>
      </c>
      <c r="Q11" s="14">
        <v>23.08</v>
      </c>
      <c r="S11" s="14">
        <v>23.08</v>
      </c>
    </row>
    <row r="12" spans="1:21" ht="38.25" x14ac:dyDescent="0.2">
      <c r="A12" s="3" t="s">
        <v>109</v>
      </c>
      <c r="B12" s="55" t="s">
        <v>122</v>
      </c>
      <c r="C12" s="56" t="s">
        <v>123</v>
      </c>
      <c r="D12" s="56" t="s">
        <v>24</v>
      </c>
      <c r="E12" s="188">
        <v>15.31</v>
      </c>
      <c r="F12" s="189">
        <f t="shared" si="0"/>
        <v>17.310000000000002</v>
      </c>
      <c r="G12" s="190">
        <v>70</v>
      </c>
      <c r="H12" s="190">
        <v>3.5</v>
      </c>
      <c r="I12" s="191">
        <v>100022</v>
      </c>
      <c r="J12" s="192" t="s">
        <v>112</v>
      </c>
      <c r="K12" s="193">
        <v>40.76</v>
      </c>
      <c r="L12" s="194" t="s">
        <v>113</v>
      </c>
      <c r="O12" s="24">
        <v>3.5</v>
      </c>
      <c r="P12" s="14">
        <v>1.8467</v>
      </c>
      <c r="Q12" s="14">
        <v>6.46</v>
      </c>
      <c r="S12" s="14">
        <v>6.46</v>
      </c>
    </row>
    <row r="13" spans="1:21" ht="25.5" x14ac:dyDescent="0.2">
      <c r="A13" s="3" t="s">
        <v>109</v>
      </c>
      <c r="B13" s="55" t="s">
        <v>124</v>
      </c>
      <c r="C13" s="56" t="s">
        <v>125</v>
      </c>
      <c r="D13" s="56" t="s">
        <v>24</v>
      </c>
      <c r="E13" s="188">
        <v>19.41</v>
      </c>
      <c r="F13" s="189">
        <f t="shared" si="0"/>
        <v>21.41</v>
      </c>
      <c r="G13" s="190">
        <v>54</v>
      </c>
      <c r="H13" s="190">
        <v>5.75</v>
      </c>
      <c r="I13" s="191">
        <v>100022</v>
      </c>
      <c r="J13" s="192" t="s">
        <v>112</v>
      </c>
      <c r="K13" s="193">
        <v>40.44</v>
      </c>
      <c r="L13" s="194" t="s">
        <v>113</v>
      </c>
      <c r="O13" s="24">
        <v>1.02</v>
      </c>
      <c r="P13" s="14">
        <v>1.8467</v>
      </c>
      <c r="Q13" s="14">
        <v>1.88</v>
      </c>
      <c r="S13" s="14">
        <v>1.88</v>
      </c>
    </row>
    <row r="14" spans="1:21" ht="25.5" x14ac:dyDescent="0.2">
      <c r="A14" s="3" t="s">
        <v>109</v>
      </c>
      <c r="B14" s="55" t="s">
        <v>126</v>
      </c>
      <c r="C14" s="56" t="s">
        <v>127</v>
      </c>
      <c r="D14" s="56" t="s">
        <v>24</v>
      </c>
      <c r="E14" s="188">
        <v>19.41</v>
      </c>
      <c r="F14" s="189">
        <f t="shared" si="0"/>
        <v>21.41</v>
      </c>
      <c r="G14" s="190">
        <v>54</v>
      </c>
      <c r="H14" s="190">
        <v>5.75</v>
      </c>
      <c r="I14" s="191">
        <v>100022</v>
      </c>
      <c r="J14" s="192" t="s">
        <v>112</v>
      </c>
      <c r="K14" s="193">
        <v>41.84</v>
      </c>
      <c r="L14" s="194" t="s">
        <v>113</v>
      </c>
      <c r="O14" s="24">
        <v>1.02</v>
      </c>
      <c r="P14" s="14">
        <v>1.8467</v>
      </c>
      <c r="Q14" s="14">
        <v>1.88</v>
      </c>
      <c r="S14" s="14">
        <v>1.88</v>
      </c>
    </row>
    <row r="15" spans="1:21" ht="38.25" x14ac:dyDescent="0.2">
      <c r="A15" s="3" t="s">
        <v>109</v>
      </c>
      <c r="B15" s="55" t="s">
        <v>128</v>
      </c>
      <c r="C15" s="56" t="s">
        <v>129</v>
      </c>
      <c r="D15" s="56" t="s">
        <v>24</v>
      </c>
      <c r="E15" s="188">
        <v>19.41</v>
      </c>
      <c r="F15" s="189">
        <f t="shared" si="0"/>
        <v>21.41</v>
      </c>
      <c r="G15" s="190">
        <v>54</v>
      </c>
      <c r="H15" s="190">
        <v>5.75</v>
      </c>
      <c r="I15" s="191">
        <v>100022</v>
      </c>
      <c r="J15" s="192" t="s">
        <v>112</v>
      </c>
      <c r="K15" s="193">
        <v>43.24</v>
      </c>
      <c r="L15" s="194" t="s">
        <v>113</v>
      </c>
      <c r="O15" s="24">
        <v>2.36</v>
      </c>
      <c r="P15" s="14">
        <v>1.8467</v>
      </c>
      <c r="Q15" s="14">
        <v>4.3600000000000003</v>
      </c>
      <c r="S15" s="14">
        <v>4.3600000000000003</v>
      </c>
    </row>
    <row r="16" spans="1:21" ht="38.25" x14ac:dyDescent="0.2">
      <c r="A16" s="3" t="s">
        <v>109</v>
      </c>
      <c r="B16" s="55" t="s">
        <v>130</v>
      </c>
      <c r="C16" s="56" t="s">
        <v>131</v>
      </c>
      <c r="D16" s="56" t="s">
        <v>24</v>
      </c>
      <c r="E16" s="188">
        <v>19.41</v>
      </c>
      <c r="F16" s="189">
        <f t="shared" si="0"/>
        <v>21.41</v>
      </c>
      <c r="G16" s="190">
        <v>54</v>
      </c>
      <c r="H16" s="190">
        <v>5.75</v>
      </c>
      <c r="I16" s="191">
        <v>100022</v>
      </c>
      <c r="J16" s="192" t="s">
        <v>112</v>
      </c>
      <c r="K16" s="193">
        <v>44.54</v>
      </c>
      <c r="L16" s="194" t="s">
        <v>113</v>
      </c>
      <c r="O16" s="24">
        <v>2.36</v>
      </c>
      <c r="P16" s="14">
        <v>1.8467</v>
      </c>
      <c r="Q16" s="14">
        <v>4.3600000000000003</v>
      </c>
      <c r="S16" s="14">
        <v>4.3600000000000003</v>
      </c>
    </row>
    <row r="17" spans="1:19" ht="25.5" x14ac:dyDescent="0.2">
      <c r="A17" s="3" t="s">
        <v>109</v>
      </c>
      <c r="B17" s="195" t="s">
        <v>132</v>
      </c>
      <c r="C17" s="196" t="s">
        <v>133</v>
      </c>
      <c r="D17" s="56" t="s">
        <v>24</v>
      </c>
      <c r="E17" s="197">
        <v>15.08</v>
      </c>
      <c r="F17" s="189">
        <f t="shared" si="0"/>
        <v>17.079999999999998</v>
      </c>
      <c r="G17" s="198">
        <v>90</v>
      </c>
      <c r="H17" s="198">
        <v>2.68</v>
      </c>
      <c r="I17" s="191">
        <v>100022</v>
      </c>
      <c r="J17" s="192" t="s">
        <v>112</v>
      </c>
      <c r="K17" s="193">
        <v>49.98</v>
      </c>
      <c r="L17" s="194" t="s">
        <v>113</v>
      </c>
      <c r="O17" s="24">
        <v>4.8899999999999997</v>
      </c>
      <c r="P17" s="14">
        <v>1.8467</v>
      </c>
      <c r="Q17" s="14">
        <v>9.0299999999999994</v>
      </c>
      <c r="S17" s="14">
        <v>9.0299999999999994</v>
      </c>
    </row>
    <row r="18" spans="1:19" ht="25.5" x14ac:dyDescent="0.2">
      <c r="A18" s="3" t="s">
        <v>109</v>
      </c>
      <c r="B18" s="195" t="s">
        <v>134</v>
      </c>
      <c r="C18" s="56" t="s">
        <v>135</v>
      </c>
      <c r="D18" s="56" t="s">
        <v>24</v>
      </c>
      <c r="E18" s="197">
        <v>15.08</v>
      </c>
      <c r="F18" s="189">
        <f t="shared" si="0"/>
        <v>17.079999999999998</v>
      </c>
      <c r="G18" s="198">
        <v>90</v>
      </c>
      <c r="H18" s="198">
        <v>2.68</v>
      </c>
      <c r="I18" s="191">
        <v>100022</v>
      </c>
      <c r="J18" s="192" t="s">
        <v>112</v>
      </c>
      <c r="K18" s="193">
        <v>52.68</v>
      </c>
      <c r="L18" s="194" t="s">
        <v>113</v>
      </c>
      <c r="O18" s="24">
        <v>4.8899999999999997</v>
      </c>
      <c r="P18" s="14">
        <v>1.8467</v>
      </c>
      <c r="Q18" s="14">
        <v>9.0299999999999994</v>
      </c>
      <c r="S18" s="14">
        <v>9.0299999999999994</v>
      </c>
    </row>
    <row r="19" spans="1:19" ht="25.5" x14ac:dyDescent="0.2">
      <c r="A19" s="3" t="s">
        <v>109</v>
      </c>
      <c r="B19" s="55" t="s">
        <v>136</v>
      </c>
      <c r="C19" s="56" t="s">
        <v>137</v>
      </c>
      <c r="D19" s="56" t="s">
        <v>24</v>
      </c>
      <c r="E19" s="188">
        <v>14.91</v>
      </c>
      <c r="F19" s="189">
        <f t="shared" si="0"/>
        <v>16.91</v>
      </c>
      <c r="G19" s="198">
        <v>90</v>
      </c>
      <c r="H19" s="198">
        <v>2.65</v>
      </c>
      <c r="I19" s="191">
        <v>100022</v>
      </c>
      <c r="J19" s="192" t="s">
        <v>112</v>
      </c>
      <c r="K19" s="193">
        <v>47.3</v>
      </c>
      <c r="L19" s="194" t="s">
        <v>113</v>
      </c>
      <c r="O19" s="24">
        <v>5.63</v>
      </c>
      <c r="P19" s="14">
        <v>1.8467</v>
      </c>
      <c r="Q19" s="14">
        <v>10.4</v>
      </c>
      <c r="S19" s="14">
        <v>10.4</v>
      </c>
    </row>
    <row r="20" spans="1:19" ht="25.5" x14ac:dyDescent="0.2">
      <c r="A20" s="3" t="s">
        <v>109</v>
      </c>
      <c r="B20" s="55" t="s">
        <v>138</v>
      </c>
      <c r="C20" s="196" t="s">
        <v>139</v>
      </c>
      <c r="D20" s="56" t="s">
        <v>24</v>
      </c>
      <c r="E20" s="188">
        <v>14.91</v>
      </c>
      <c r="F20" s="189">
        <f t="shared" si="0"/>
        <v>16.91</v>
      </c>
      <c r="G20" s="198">
        <v>90</v>
      </c>
      <c r="H20" s="198">
        <v>2.65</v>
      </c>
      <c r="I20" s="191">
        <v>100022</v>
      </c>
      <c r="J20" s="192" t="s">
        <v>112</v>
      </c>
      <c r="K20" s="193">
        <v>50.18</v>
      </c>
      <c r="L20" s="194" t="s">
        <v>113</v>
      </c>
      <c r="O20" s="24">
        <v>5.63</v>
      </c>
      <c r="P20" s="14">
        <v>1.8467</v>
      </c>
      <c r="Q20" s="14">
        <v>10.4</v>
      </c>
      <c r="S20" s="14">
        <v>10.4</v>
      </c>
    </row>
    <row r="21" spans="1:19" ht="38.25" x14ac:dyDescent="0.2">
      <c r="A21" s="3" t="s">
        <v>109</v>
      </c>
      <c r="B21" s="195" t="s">
        <v>140</v>
      </c>
      <c r="C21" s="196" t="s">
        <v>141</v>
      </c>
      <c r="D21" s="56" t="s">
        <v>24</v>
      </c>
      <c r="E21" s="199">
        <v>24.47</v>
      </c>
      <c r="F21" s="189">
        <f t="shared" si="0"/>
        <v>26.47</v>
      </c>
      <c r="G21" s="198">
        <v>54</v>
      </c>
      <c r="H21" s="198">
        <v>7.25</v>
      </c>
      <c r="I21" s="191">
        <v>100022</v>
      </c>
      <c r="J21" s="192" t="s">
        <v>112</v>
      </c>
      <c r="K21" s="193">
        <v>46.67</v>
      </c>
      <c r="L21" s="194" t="s">
        <v>113</v>
      </c>
      <c r="O21" s="24">
        <v>4.22</v>
      </c>
      <c r="P21" s="14">
        <v>1.8467</v>
      </c>
      <c r="Q21" s="14">
        <v>7.79</v>
      </c>
      <c r="S21" s="14">
        <v>7.79</v>
      </c>
    </row>
    <row r="22" spans="1:19" ht="38.25" x14ac:dyDescent="0.2">
      <c r="A22" s="3" t="s">
        <v>109</v>
      </c>
      <c r="B22" s="195" t="s">
        <v>142</v>
      </c>
      <c r="C22" s="196" t="s">
        <v>143</v>
      </c>
      <c r="D22" s="56" t="s">
        <v>24</v>
      </c>
      <c r="E22" s="200">
        <v>19.41</v>
      </c>
      <c r="F22" s="189">
        <f>SUM(E22+2)</f>
        <v>21.41</v>
      </c>
      <c r="G22" s="201">
        <v>54</v>
      </c>
      <c r="H22" s="198">
        <v>5.75</v>
      </c>
      <c r="I22" s="191">
        <v>100022</v>
      </c>
      <c r="J22" s="192" t="s">
        <v>112</v>
      </c>
      <c r="K22" s="193">
        <v>39.54</v>
      </c>
      <c r="L22" s="194" t="s">
        <v>113</v>
      </c>
      <c r="O22" s="24">
        <v>4.22</v>
      </c>
      <c r="P22" s="14">
        <v>1.8467</v>
      </c>
      <c r="Q22" s="14">
        <v>7.79</v>
      </c>
      <c r="S22" s="14">
        <v>7.79</v>
      </c>
    </row>
    <row r="23" spans="1:19" ht="38.25" x14ac:dyDescent="0.2">
      <c r="A23" s="3" t="s">
        <v>109</v>
      </c>
      <c r="B23" s="195" t="s">
        <v>140</v>
      </c>
      <c r="C23" s="196" t="s">
        <v>144</v>
      </c>
      <c r="D23" s="56" t="s">
        <v>24</v>
      </c>
      <c r="E23" s="200">
        <v>19.41</v>
      </c>
      <c r="F23" s="189">
        <f>SUM(E23+2)</f>
        <v>21.41</v>
      </c>
      <c r="G23" s="201">
        <v>54</v>
      </c>
      <c r="H23" s="198">
        <v>5.75</v>
      </c>
      <c r="I23" s="191">
        <v>100022</v>
      </c>
      <c r="J23" s="192" t="s">
        <v>112</v>
      </c>
      <c r="K23" s="193">
        <v>41.43</v>
      </c>
      <c r="L23" s="194" t="s">
        <v>113</v>
      </c>
      <c r="O23" s="24">
        <v>4.22</v>
      </c>
      <c r="P23" s="14">
        <v>1.8467</v>
      </c>
      <c r="Q23" s="14">
        <v>7.79</v>
      </c>
      <c r="S23" s="14">
        <v>7.79</v>
      </c>
    </row>
    <row r="24" spans="1:19" ht="25.5" x14ac:dyDescent="0.2">
      <c r="A24" s="3" t="s">
        <v>109</v>
      </c>
      <c r="B24" s="195" t="s">
        <v>145</v>
      </c>
      <c r="C24" s="196" t="s">
        <v>146</v>
      </c>
      <c r="D24" s="56" t="s">
        <v>24</v>
      </c>
      <c r="E24" s="202">
        <v>19.41</v>
      </c>
      <c r="F24" s="189">
        <f>SUM(E24+2)</f>
        <v>21.41</v>
      </c>
      <c r="G24" s="198">
        <v>54</v>
      </c>
      <c r="H24" s="198">
        <v>5.75</v>
      </c>
      <c r="I24" s="191">
        <v>100022</v>
      </c>
      <c r="J24" s="192" t="s">
        <v>112</v>
      </c>
      <c r="K24" s="193">
        <v>39.6</v>
      </c>
      <c r="L24" s="194" t="s">
        <v>113</v>
      </c>
      <c r="O24" s="24">
        <v>3.4</v>
      </c>
      <c r="P24" s="14">
        <v>1.8467</v>
      </c>
      <c r="Q24" s="14">
        <v>6.28</v>
      </c>
      <c r="S24" s="14">
        <v>6.28</v>
      </c>
    </row>
    <row r="25" spans="1:19" ht="25.5" x14ac:dyDescent="0.2">
      <c r="A25" s="3" t="s">
        <v>109</v>
      </c>
      <c r="B25" s="195" t="s">
        <v>147</v>
      </c>
      <c r="C25" s="196" t="s">
        <v>148</v>
      </c>
      <c r="D25" s="56" t="s">
        <v>24</v>
      </c>
      <c r="E25" s="202">
        <v>19.41</v>
      </c>
      <c r="F25" s="189">
        <f t="shared" ref="F25:F58" si="1">SUM(E25+2)</f>
        <v>21.41</v>
      </c>
      <c r="G25" s="198">
        <v>54</v>
      </c>
      <c r="H25" s="198">
        <v>5.75</v>
      </c>
      <c r="I25" s="191">
        <v>100022</v>
      </c>
      <c r="J25" s="192" t="s">
        <v>112</v>
      </c>
      <c r="K25" s="193">
        <v>40.729999999999997</v>
      </c>
      <c r="L25" s="194" t="s">
        <v>113</v>
      </c>
      <c r="O25" s="24">
        <v>3.4</v>
      </c>
      <c r="P25" s="14">
        <v>1.8467</v>
      </c>
      <c r="Q25" s="14">
        <v>6.28</v>
      </c>
      <c r="S25" s="14">
        <v>6.28</v>
      </c>
    </row>
    <row r="26" spans="1:19" ht="25.5" x14ac:dyDescent="0.2">
      <c r="A26" s="3" t="s">
        <v>109</v>
      </c>
      <c r="B26" s="195" t="s">
        <v>149</v>
      </c>
      <c r="C26" s="196" t="s">
        <v>150</v>
      </c>
      <c r="D26" s="56" t="s">
        <v>24</v>
      </c>
      <c r="E26" s="203">
        <v>23.7</v>
      </c>
      <c r="F26" s="189">
        <f t="shared" si="1"/>
        <v>25.7</v>
      </c>
      <c r="G26" s="198">
        <v>80</v>
      </c>
      <c r="H26" s="198">
        <v>4.74</v>
      </c>
      <c r="I26" s="191">
        <v>100022</v>
      </c>
      <c r="J26" s="192" t="s">
        <v>112</v>
      </c>
      <c r="K26" s="193">
        <v>67.02</v>
      </c>
      <c r="L26" s="194" t="s">
        <v>113</v>
      </c>
      <c r="O26" s="24">
        <v>9</v>
      </c>
      <c r="P26" s="14">
        <v>1.8467</v>
      </c>
      <c r="Q26" s="14">
        <v>16.62</v>
      </c>
      <c r="S26" s="14">
        <v>16.62</v>
      </c>
    </row>
    <row r="27" spans="1:19" ht="25.5" x14ac:dyDescent="0.2">
      <c r="A27" s="3" t="s">
        <v>109</v>
      </c>
      <c r="B27" s="195" t="s">
        <v>151</v>
      </c>
      <c r="C27" s="196" t="s">
        <v>152</v>
      </c>
      <c r="D27" s="56" t="s">
        <v>24</v>
      </c>
      <c r="E27" s="203">
        <v>23.7</v>
      </c>
      <c r="F27" s="189">
        <f t="shared" si="1"/>
        <v>25.7</v>
      </c>
      <c r="G27" s="198">
        <v>80</v>
      </c>
      <c r="H27" s="198">
        <v>4.74</v>
      </c>
      <c r="I27" s="191">
        <v>100022</v>
      </c>
      <c r="J27" s="192" t="s">
        <v>112</v>
      </c>
      <c r="K27" s="193"/>
      <c r="L27" s="194" t="s">
        <v>113</v>
      </c>
      <c r="O27" s="24">
        <v>9</v>
      </c>
      <c r="P27" s="14">
        <v>1.8467</v>
      </c>
      <c r="Q27" s="14">
        <v>16.62</v>
      </c>
      <c r="S27" s="14">
        <v>16.62</v>
      </c>
    </row>
    <row r="28" spans="1:19" ht="25.5" x14ac:dyDescent="0.2">
      <c r="A28" s="3" t="s">
        <v>109</v>
      </c>
      <c r="B28" s="195" t="s">
        <v>153</v>
      </c>
      <c r="C28" s="196" t="s">
        <v>154</v>
      </c>
      <c r="D28" s="56" t="s">
        <v>24</v>
      </c>
      <c r="E28" s="204">
        <v>23.7</v>
      </c>
      <c r="F28" s="189">
        <f t="shared" si="1"/>
        <v>25.7</v>
      </c>
      <c r="G28" s="198">
        <v>80</v>
      </c>
      <c r="H28" s="198">
        <v>4.74</v>
      </c>
      <c r="I28" s="191">
        <v>100022</v>
      </c>
      <c r="J28" s="192" t="s">
        <v>112</v>
      </c>
      <c r="K28" s="193">
        <v>64.39</v>
      </c>
      <c r="L28" s="194" t="s">
        <v>113</v>
      </c>
      <c r="O28" s="24">
        <v>10</v>
      </c>
      <c r="P28" s="14">
        <v>1.8467</v>
      </c>
      <c r="Q28" s="14">
        <v>18.47</v>
      </c>
      <c r="S28" s="14">
        <v>18.47</v>
      </c>
    </row>
    <row r="29" spans="1:19" ht="25.5" x14ac:dyDescent="0.2">
      <c r="A29" s="3" t="s">
        <v>109</v>
      </c>
      <c r="B29" s="195" t="s">
        <v>155</v>
      </c>
      <c r="C29" s="196" t="s">
        <v>156</v>
      </c>
      <c r="D29" s="56" t="s">
        <v>24</v>
      </c>
      <c r="E29" s="204">
        <v>23.7</v>
      </c>
      <c r="F29" s="189">
        <f t="shared" si="1"/>
        <v>25.7</v>
      </c>
      <c r="G29" s="198">
        <v>80</v>
      </c>
      <c r="H29" s="198">
        <v>4.74</v>
      </c>
      <c r="I29" s="191">
        <v>100022</v>
      </c>
      <c r="J29" s="192" t="s">
        <v>112</v>
      </c>
      <c r="K29" s="193">
        <v>68.069999999999993</v>
      </c>
      <c r="L29" s="194" t="s">
        <v>113</v>
      </c>
      <c r="O29" s="24">
        <v>10</v>
      </c>
      <c r="P29" s="14">
        <v>1.8467</v>
      </c>
      <c r="Q29" s="14">
        <v>18.47</v>
      </c>
      <c r="S29" s="14">
        <v>18.47</v>
      </c>
    </row>
    <row r="30" spans="1:19" ht="25.5" x14ac:dyDescent="0.2">
      <c r="A30" s="3" t="s">
        <v>109</v>
      </c>
      <c r="B30" s="195" t="s">
        <v>157</v>
      </c>
      <c r="C30" s="196" t="s">
        <v>158</v>
      </c>
      <c r="D30" s="56" t="s">
        <v>24</v>
      </c>
      <c r="E30" s="204">
        <v>27.68</v>
      </c>
      <c r="F30" s="189">
        <f t="shared" si="1"/>
        <v>29.68</v>
      </c>
      <c r="G30" s="198">
        <v>108</v>
      </c>
      <c r="H30" s="198">
        <v>4.0999999999999996</v>
      </c>
      <c r="I30" s="191">
        <v>100022</v>
      </c>
      <c r="J30" s="192" t="s">
        <v>112</v>
      </c>
      <c r="K30" s="193">
        <v>74.61</v>
      </c>
      <c r="L30" s="194" t="s">
        <v>113</v>
      </c>
      <c r="O30" s="24">
        <v>13.5</v>
      </c>
      <c r="P30" s="14">
        <v>1.8467</v>
      </c>
      <c r="Q30" s="14">
        <v>24.93</v>
      </c>
      <c r="S30" s="14">
        <v>24.93</v>
      </c>
    </row>
    <row r="31" spans="1:19" ht="25.5" x14ac:dyDescent="0.2">
      <c r="A31" s="3" t="s">
        <v>109</v>
      </c>
      <c r="B31" s="195" t="s">
        <v>159</v>
      </c>
      <c r="C31" s="196" t="s">
        <v>160</v>
      </c>
      <c r="D31" s="56" t="s">
        <v>24</v>
      </c>
      <c r="E31" s="204">
        <v>27.68</v>
      </c>
      <c r="F31" s="189">
        <f t="shared" si="1"/>
        <v>29.68</v>
      </c>
      <c r="G31" s="198">
        <v>108</v>
      </c>
      <c r="H31" s="198">
        <v>4.0999999999999996</v>
      </c>
      <c r="I31" s="191">
        <v>100022</v>
      </c>
      <c r="J31" s="192" t="s">
        <v>112</v>
      </c>
      <c r="K31" s="193">
        <v>80.010000000000005</v>
      </c>
      <c r="L31" s="194" t="s">
        <v>113</v>
      </c>
      <c r="O31" s="24">
        <v>13.5</v>
      </c>
      <c r="P31" s="14">
        <v>1.8467</v>
      </c>
      <c r="Q31" s="14">
        <v>24.93</v>
      </c>
      <c r="S31" s="14">
        <v>24.93</v>
      </c>
    </row>
    <row r="32" spans="1:19" ht="25.5" x14ac:dyDescent="0.2">
      <c r="A32" s="3" t="s">
        <v>109</v>
      </c>
      <c r="B32" s="195" t="s">
        <v>161</v>
      </c>
      <c r="C32" s="196" t="s">
        <v>162</v>
      </c>
      <c r="D32" s="56" t="s">
        <v>24</v>
      </c>
      <c r="E32" s="205">
        <v>13.5</v>
      </c>
      <c r="F32" s="189">
        <f t="shared" si="1"/>
        <v>15.5</v>
      </c>
      <c r="G32" s="206">
        <v>108</v>
      </c>
      <c r="H32" s="207">
        <v>2</v>
      </c>
      <c r="I32" s="191">
        <v>100022</v>
      </c>
      <c r="J32" s="192" t="s">
        <v>112</v>
      </c>
      <c r="K32" s="193">
        <v>41.63</v>
      </c>
      <c r="L32" s="194" t="s">
        <v>113</v>
      </c>
      <c r="O32" s="24">
        <v>6.75</v>
      </c>
      <c r="P32" s="14">
        <v>1.8467</v>
      </c>
      <c r="Q32" s="14">
        <v>12.47</v>
      </c>
      <c r="S32" s="14">
        <v>12.47</v>
      </c>
    </row>
    <row r="33" spans="1:19" ht="38.25" x14ac:dyDescent="0.2">
      <c r="A33" s="3" t="s">
        <v>109</v>
      </c>
      <c r="B33" s="66" t="s">
        <v>163</v>
      </c>
      <c r="C33" s="208" t="s">
        <v>164</v>
      </c>
      <c r="D33" s="56" t="s">
        <v>24</v>
      </c>
      <c r="E33" s="209">
        <v>12</v>
      </c>
      <c r="F33" s="189">
        <f t="shared" si="1"/>
        <v>14</v>
      </c>
      <c r="G33" s="210">
        <v>96</v>
      </c>
      <c r="H33" s="210">
        <v>2</v>
      </c>
      <c r="I33" s="211">
        <v>100022</v>
      </c>
      <c r="J33" s="192" t="s">
        <v>112</v>
      </c>
      <c r="K33" s="212">
        <v>42.28</v>
      </c>
      <c r="L33" s="194" t="s">
        <v>113</v>
      </c>
      <c r="O33" s="24">
        <v>6</v>
      </c>
      <c r="P33" s="14">
        <v>1.8467</v>
      </c>
      <c r="Q33" s="14">
        <v>11.08</v>
      </c>
      <c r="S33" s="14">
        <v>11.08</v>
      </c>
    </row>
    <row r="34" spans="1:19" ht="25.5" x14ac:dyDescent="0.2">
      <c r="A34" s="3" t="s">
        <v>109</v>
      </c>
      <c r="B34" s="66" t="s">
        <v>165</v>
      </c>
      <c r="C34" s="208" t="s">
        <v>166</v>
      </c>
      <c r="D34" s="56" t="s">
        <v>24</v>
      </c>
      <c r="E34" s="209">
        <v>19.46</v>
      </c>
      <c r="F34" s="189">
        <f t="shared" si="1"/>
        <v>21.46</v>
      </c>
      <c r="G34" s="210">
        <v>60</v>
      </c>
      <c r="H34" s="210">
        <v>5.19</v>
      </c>
      <c r="I34" s="191">
        <v>100022</v>
      </c>
      <c r="J34" s="192" t="s">
        <v>112</v>
      </c>
      <c r="K34" s="193">
        <v>54.21</v>
      </c>
      <c r="L34" s="194" t="s">
        <v>113</v>
      </c>
      <c r="O34" s="24">
        <v>6.94</v>
      </c>
      <c r="P34" s="14">
        <v>1.8467</v>
      </c>
      <c r="Q34" s="14">
        <v>12.81</v>
      </c>
      <c r="S34" s="14">
        <v>12.81</v>
      </c>
    </row>
    <row r="35" spans="1:19" ht="25.5" x14ac:dyDescent="0.2">
      <c r="A35" s="3" t="s">
        <v>109</v>
      </c>
      <c r="B35" s="66" t="s">
        <v>167</v>
      </c>
      <c r="C35" s="208" t="s">
        <v>168</v>
      </c>
      <c r="D35" s="56" t="s">
        <v>24</v>
      </c>
      <c r="E35" s="209">
        <v>19.46</v>
      </c>
      <c r="F35" s="189">
        <f t="shared" si="1"/>
        <v>21.46</v>
      </c>
      <c r="G35" s="210">
        <v>60</v>
      </c>
      <c r="H35" s="210">
        <v>5.19</v>
      </c>
      <c r="I35" s="191">
        <v>100022</v>
      </c>
      <c r="J35" s="192" t="s">
        <v>112</v>
      </c>
      <c r="K35" s="193">
        <v>57.51</v>
      </c>
      <c r="L35" s="194" t="s">
        <v>113</v>
      </c>
      <c r="O35" s="24">
        <v>6.94</v>
      </c>
      <c r="P35" s="14">
        <v>1.8467</v>
      </c>
      <c r="Q35" s="14">
        <v>12.81</v>
      </c>
      <c r="S35" s="14">
        <v>12.81</v>
      </c>
    </row>
    <row r="36" spans="1:19" ht="25.5" x14ac:dyDescent="0.2">
      <c r="A36" s="3" t="s">
        <v>109</v>
      </c>
      <c r="B36" s="66" t="s">
        <v>169</v>
      </c>
      <c r="C36" s="208" t="s">
        <v>170</v>
      </c>
      <c r="D36" s="56" t="s">
        <v>24</v>
      </c>
      <c r="E36" s="209">
        <v>19.46</v>
      </c>
      <c r="F36" s="189">
        <f t="shared" si="1"/>
        <v>21.46</v>
      </c>
      <c r="G36" s="210">
        <v>60</v>
      </c>
      <c r="H36" s="210">
        <v>5.19</v>
      </c>
      <c r="I36" s="191">
        <v>100022</v>
      </c>
      <c r="J36" s="192" t="s">
        <v>112</v>
      </c>
      <c r="K36" s="193">
        <v>50.45</v>
      </c>
      <c r="L36" s="194" t="s">
        <v>113</v>
      </c>
      <c r="O36" s="24">
        <v>7.5</v>
      </c>
      <c r="P36" s="14">
        <v>1.8467</v>
      </c>
      <c r="Q36" s="14">
        <v>13.85</v>
      </c>
      <c r="S36" s="14">
        <v>13.85</v>
      </c>
    </row>
    <row r="37" spans="1:19" ht="25.5" x14ac:dyDescent="0.2">
      <c r="A37" s="3" t="s">
        <v>109</v>
      </c>
      <c r="B37" s="66" t="s">
        <v>171</v>
      </c>
      <c r="C37" s="208" t="s">
        <v>172</v>
      </c>
      <c r="D37" s="56" t="s">
        <v>24</v>
      </c>
      <c r="E37" s="209">
        <v>19.46</v>
      </c>
      <c r="F37" s="189">
        <f t="shared" si="1"/>
        <v>21.46</v>
      </c>
      <c r="G37" s="210">
        <v>60</v>
      </c>
      <c r="H37" s="210">
        <v>5.19</v>
      </c>
      <c r="I37" s="191">
        <v>100022</v>
      </c>
      <c r="J37" s="192" t="s">
        <v>112</v>
      </c>
      <c r="K37" s="193">
        <v>53.45</v>
      </c>
      <c r="L37" s="194" t="s">
        <v>113</v>
      </c>
      <c r="O37" s="24">
        <v>7.5</v>
      </c>
      <c r="P37" s="14">
        <v>1.8467</v>
      </c>
      <c r="Q37" s="14">
        <v>13.85</v>
      </c>
      <c r="S37" s="14">
        <v>13.85</v>
      </c>
    </row>
    <row r="38" spans="1:19" ht="38.25" x14ac:dyDescent="0.2">
      <c r="A38" s="3" t="s">
        <v>109</v>
      </c>
      <c r="B38" s="66" t="s">
        <v>173</v>
      </c>
      <c r="C38" s="208" t="s">
        <v>174</v>
      </c>
      <c r="D38" s="56" t="s">
        <v>24</v>
      </c>
      <c r="E38" s="209">
        <v>19.46</v>
      </c>
      <c r="F38" s="189">
        <f t="shared" si="1"/>
        <v>21.46</v>
      </c>
      <c r="G38" s="210">
        <v>60</v>
      </c>
      <c r="H38" s="210">
        <v>5.19</v>
      </c>
      <c r="I38" s="191">
        <v>100022</v>
      </c>
      <c r="J38" s="192" t="s">
        <v>112</v>
      </c>
      <c r="K38" s="193">
        <v>56.88</v>
      </c>
      <c r="L38" s="194" t="s">
        <v>113</v>
      </c>
      <c r="O38" s="24">
        <v>6.56</v>
      </c>
      <c r="P38" s="14">
        <v>1.8467</v>
      </c>
      <c r="Q38" s="14">
        <v>12.12</v>
      </c>
      <c r="S38" s="14">
        <v>12.12</v>
      </c>
    </row>
    <row r="39" spans="1:19" ht="38.25" x14ac:dyDescent="0.2">
      <c r="A39" s="3" t="s">
        <v>109</v>
      </c>
      <c r="B39" s="66" t="s">
        <v>175</v>
      </c>
      <c r="C39" s="208" t="s">
        <v>176</v>
      </c>
      <c r="D39" s="56" t="s">
        <v>24</v>
      </c>
      <c r="E39" s="209">
        <v>23.58</v>
      </c>
      <c r="F39" s="189">
        <f t="shared" si="1"/>
        <v>25.58</v>
      </c>
      <c r="G39" s="210">
        <v>72</v>
      </c>
      <c r="H39" s="210">
        <v>5.24</v>
      </c>
      <c r="I39" s="191">
        <v>100022</v>
      </c>
      <c r="J39" s="192" t="s">
        <v>112</v>
      </c>
      <c r="K39" s="193">
        <v>64.64</v>
      </c>
      <c r="L39" s="194" t="s">
        <v>113</v>
      </c>
      <c r="O39" s="24">
        <v>8.1</v>
      </c>
      <c r="P39" s="14">
        <v>1.8467</v>
      </c>
      <c r="Q39" s="14">
        <v>14.96</v>
      </c>
      <c r="S39" s="14">
        <v>14.96</v>
      </c>
    </row>
    <row r="40" spans="1:19" ht="38.25" x14ac:dyDescent="0.2">
      <c r="A40" s="3" t="s">
        <v>109</v>
      </c>
      <c r="B40" s="66" t="s">
        <v>177</v>
      </c>
      <c r="C40" s="208" t="s">
        <v>178</v>
      </c>
      <c r="D40" s="56" t="s">
        <v>24</v>
      </c>
      <c r="E40" s="209">
        <v>23.58</v>
      </c>
      <c r="F40" s="189">
        <f t="shared" si="1"/>
        <v>25.58</v>
      </c>
      <c r="G40" s="210">
        <v>72</v>
      </c>
      <c r="H40" s="210">
        <v>5.24</v>
      </c>
      <c r="I40" s="191">
        <v>100022</v>
      </c>
      <c r="J40" s="192" t="s">
        <v>112</v>
      </c>
      <c r="K40" s="193">
        <v>69.680000000000007</v>
      </c>
      <c r="L40" s="194" t="s">
        <v>113</v>
      </c>
      <c r="O40" s="24">
        <v>8.1</v>
      </c>
      <c r="P40" s="14">
        <v>1.8467</v>
      </c>
      <c r="Q40" s="14">
        <v>14.96</v>
      </c>
      <c r="S40" s="14">
        <v>14.96</v>
      </c>
    </row>
    <row r="41" spans="1:19" ht="38.25" x14ac:dyDescent="0.2">
      <c r="A41" s="3" t="s">
        <v>109</v>
      </c>
      <c r="B41" s="66" t="s">
        <v>179</v>
      </c>
      <c r="C41" s="208" t="s">
        <v>180</v>
      </c>
      <c r="D41" s="56" t="s">
        <v>24</v>
      </c>
      <c r="E41" s="209">
        <v>23.58</v>
      </c>
      <c r="F41" s="189">
        <f t="shared" si="1"/>
        <v>25.58</v>
      </c>
      <c r="G41" s="210">
        <v>72</v>
      </c>
      <c r="H41" s="210">
        <v>5.24</v>
      </c>
      <c r="I41" s="191">
        <v>100022</v>
      </c>
      <c r="J41" s="192" t="s">
        <v>112</v>
      </c>
      <c r="K41" s="193">
        <v>61.98</v>
      </c>
      <c r="L41" s="194" t="s">
        <v>113</v>
      </c>
      <c r="O41" s="24">
        <v>9</v>
      </c>
      <c r="P41" s="14">
        <v>1.8467</v>
      </c>
      <c r="Q41" s="14">
        <v>16.62</v>
      </c>
      <c r="S41" s="14">
        <v>16.62</v>
      </c>
    </row>
    <row r="42" spans="1:19" ht="38.25" x14ac:dyDescent="0.2">
      <c r="A42" s="3" t="s">
        <v>109</v>
      </c>
      <c r="B42" s="66" t="s">
        <v>181</v>
      </c>
      <c r="C42" s="208" t="s">
        <v>182</v>
      </c>
      <c r="D42" s="56" t="s">
        <v>24</v>
      </c>
      <c r="E42" s="209">
        <v>23.58</v>
      </c>
      <c r="F42" s="189">
        <f t="shared" si="1"/>
        <v>25.58</v>
      </c>
      <c r="G42" s="210">
        <v>72</v>
      </c>
      <c r="H42" s="210">
        <v>5.24</v>
      </c>
      <c r="I42" s="191">
        <v>100022</v>
      </c>
      <c r="J42" s="192" t="s">
        <v>112</v>
      </c>
      <c r="K42" s="193">
        <v>67.38</v>
      </c>
      <c r="L42" s="194" t="s">
        <v>113</v>
      </c>
      <c r="O42" s="24">
        <v>9</v>
      </c>
      <c r="P42" s="14">
        <v>1.8467</v>
      </c>
      <c r="Q42" s="14">
        <v>16.62</v>
      </c>
      <c r="S42" s="14">
        <v>16.62</v>
      </c>
    </row>
    <row r="43" spans="1:19" ht="25.5" x14ac:dyDescent="0.2">
      <c r="A43" s="3" t="s">
        <v>109</v>
      </c>
      <c r="B43" s="66" t="s">
        <v>183</v>
      </c>
      <c r="C43" s="208" t="s">
        <v>184</v>
      </c>
      <c r="D43" s="56" t="s">
        <v>24</v>
      </c>
      <c r="E43" s="209">
        <v>31.88</v>
      </c>
      <c r="F43" s="189">
        <f t="shared" si="1"/>
        <v>33.879999999999995</v>
      </c>
      <c r="G43" s="190">
        <v>100</v>
      </c>
      <c r="H43" s="190">
        <v>5.0999999999999996</v>
      </c>
      <c r="I43" s="191">
        <v>100022</v>
      </c>
      <c r="J43" s="192" t="s">
        <v>112</v>
      </c>
      <c r="K43" s="193">
        <v>67.48</v>
      </c>
      <c r="L43" s="194" t="s">
        <v>113</v>
      </c>
      <c r="O43" s="24">
        <v>11.69</v>
      </c>
      <c r="P43" s="14">
        <v>1.8467</v>
      </c>
      <c r="Q43" s="14">
        <v>21.58</v>
      </c>
      <c r="S43" s="14">
        <v>21.58</v>
      </c>
    </row>
    <row r="44" spans="1:19" ht="25.5" x14ac:dyDescent="0.2">
      <c r="A44" s="3" t="s">
        <v>109</v>
      </c>
      <c r="B44" s="66" t="s">
        <v>185</v>
      </c>
      <c r="C44" s="208" t="s">
        <v>186</v>
      </c>
      <c r="D44" s="56" t="s">
        <v>24</v>
      </c>
      <c r="E44" s="209">
        <v>31.88</v>
      </c>
      <c r="F44" s="189">
        <f t="shared" si="1"/>
        <v>33.879999999999995</v>
      </c>
      <c r="G44" s="190">
        <v>100</v>
      </c>
      <c r="H44" s="190">
        <v>5.0999999999999996</v>
      </c>
      <c r="I44" s="191">
        <v>100022</v>
      </c>
      <c r="J44" s="192" t="s">
        <v>112</v>
      </c>
      <c r="K44" s="193">
        <v>69.48</v>
      </c>
      <c r="L44" s="194" t="s">
        <v>113</v>
      </c>
      <c r="O44" s="24">
        <v>11.69</v>
      </c>
      <c r="P44" s="14">
        <v>1.8467</v>
      </c>
      <c r="Q44" s="14">
        <v>21.58</v>
      </c>
      <c r="S44" s="14">
        <v>21.58</v>
      </c>
    </row>
    <row r="45" spans="1:19" ht="25.5" x14ac:dyDescent="0.2">
      <c r="A45" s="3" t="s">
        <v>109</v>
      </c>
      <c r="B45" s="66" t="s">
        <v>187</v>
      </c>
      <c r="C45" s="66">
        <v>90205</v>
      </c>
      <c r="D45" s="56" t="s">
        <v>24</v>
      </c>
      <c r="E45" s="209">
        <v>31.88</v>
      </c>
      <c r="F45" s="189">
        <f t="shared" si="1"/>
        <v>33.879999999999995</v>
      </c>
      <c r="G45" s="190">
        <v>100</v>
      </c>
      <c r="H45" s="190">
        <v>5.0999999999999996</v>
      </c>
      <c r="I45" s="191">
        <v>100022</v>
      </c>
      <c r="J45" s="192" t="s">
        <v>112</v>
      </c>
      <c r="K45" s="193">
        <v>66.680000000000007</v>
      </c>
      <c r="L45" s="194" t="s">
        <v>113</v>
      </c>
      <c r="O45" s="24">
        <v>12.5</v>
      </c>
      <c r="P45" s="14">
        <v>1.8467</v>
      </c>
      <c r="Q45" s="14">
        <v>23.08</v>
      </c>
      <c r="S45" s="14">
        <v>23.08</v>
      </c>
    </row>
    <row r="46" spans="1:19" ht="25.5" x14ac:dyDescent="0.2">
      <c r="A46" s="3" t="s">
        <v>109</v>
      </c>
      <c r="B46" s="66" t="s">
        <v>188</v>
      </c>
      <c r="C46" s="66">
        <v>90206</v>
      </c>
      <c r="D46" s="56" t="s">
        <v>24</v>
      </c>
      <c r="E46" s="209">
        <v>31.88</v>
      </c>
      <c r="F46" s="189">
        <f t="shared" si="1"/>
        <v>33.879999999999995</v>
      </c>
      <c r="G46" s="190">
        <v>100</v>
      </c>
      <c r="H46" s="190">
        <v>5.0999999999999996</v>
      </c>
      <c r="I46" s="191">
        <v>100022</v>
      </c>
      <c r="J46" s="192" t="s">
        <v>112</v>
      </c>
      <c r="K46" s="193">
        <v>68.680000000000007</v>
      </c>
      <c r="L46" s="194" t="s">
        <v>113</v>
      </c>
      <c r="O46" s="24">
        <v>12.5</v>
      </c>
      <c r="P46" s="14">
        <v>1.8467</v>
      </c>
      <c r="Q46" s="14">
        <v>23.08</v>
      </c>
      <c r="S46" s="14">
        <v>23.08</v>
      </c>
    </row>
    <row r="47" spans="1:19" ht="25.5" x14ac:dyDescent="0.2">
      <c r="A47" s="3" t="s">
        <v>109</v>
      </c>
      <c r="B47" s="66" t="s">
        <v>189</v>
      </c>
      <c r="C47" s="66">
        <v>90240</v>
      </c>
      <c r="D47" s="56" t="s">
        <v>24</v>
      </c>
      <c r="E47" s="209">
        <v>32.700000000000003</v>
      </c>
      <c r="F47" s="189">
        <f t="shared" si="1"/>
        <v>34.700000000000003</v>
      </c>
      <c r="G47" s="190">
        <v>96</v>
      </c>
      <c r="H47" s="190">
        <v>5.45</v>
      </c>
      <c r="I47" s="191">
        <v>100022</v>
      </c>
      <c r="J47" s="192" t="s">
        <v>112</v>
      </c>
      <c r="K47" s="193">
        <v>72.34</v>
      </c>
      <c r="L47" s="194" t="s">
        <v>113</v>
      </c>
      <c r="O47" s="24">
        <v>11.1</v>
      </c>
      <c r="P47" s="14">
        <v>1.8467</v>
      </c>
      <c r="Q47" s="14">
        <v>20.5</v>
      </c>
      <c r="S47" s="14">
        <v>20.5</v>
      </c>
    </row>
    <row r="48" spans="1:19" ht="25.5" x14ac:dyDescent="0.2">
      <c r="A48" s="3" t="s">
        <v>109</v>
      </c>
      <c r="B48" s="66" t="s">
        <v>190</v>
      </c>
      <c r="C48" s="66">
        <v>90241</v>
      </c>
      <c r="D48" s="56" t="s">
        <v>24</v>
      </c>
      <c r="E48" s="209">
        <v>32.700000000000003</v>
      </c>
      <c r="F48" s="189">
        <f t="shared" si="1"/>
        <v>34.700000000000003</v>
      </c>
      <c r="G48" s="190">
        <v>96</v>
      </c>
      <c r="H48" s="190">
        <v>5.45</v>
      </c>
      <c r="I48" s="191">
        <v>100022</v>
      </c>
      <c r="J48" s="192" t="s">
        <v>112</v>
      </c>
      <c r="K48" s="193">
        <v>76.95</v>
      </c>
      <c r="L48" s="194" t="s">
        <v>113</v>
      </c>
      <c r="O48" s="24">
        <v>11.1</v>
      </c>
      <c r="P48" s="14">
        <v>1.8467</v>
      </c>
      <c r="Q48" s="14">
        <v>20.5</v>
      </c>
      <c r="S48" s="14">
        <v>20.5</v>
      </c>
    </row>
    <row r="49" spans="1:19" ht="25.5" x14ac:dyDescent="0.2">
      <c r="A49" s="3" t="s">
        <v>109</v>
      </c>
      <c r="B49" s="213" t="s">
        <v>191</v>
      </c>
      <c r="C49" s="56" t="s">
        <v>192</v>
      </c>
      <c r="D49" s="56" t="s">
        <v>24</v>
      </c>
      <c r="E49" s="188">
        <v>32.700000000000003</v>
      </c>
      <c r="F49" s="189">
        <f t="shared" si="1"/>
        <v>34.700000000000003</v>
      </c>
      <c r="G49" s="190">
        <v>96</v>
      </c>
      <c r="H49" s="190">
        <v>5.45</v>
      </c>
      <c r="I49" s="191">
        <v>100022</v>
      </c>
      <c r="J49" s="192" t="s">
        <v>112</v>
      </c>
      <c r="K49" s="193">
        <v>70.540000000000006</v>
      </c>
      <c r="L49" s="194" t="s">
        <v>113</v>
      </c>
      <c r="O49" s="24">
        <v>12</v>
      </c>
      <c r="P49" s="14">
        <v>1.8467</v>
      </c>
      <c r="Q49" s="14">
        <v>22.16</v>
      </c>
      <c r="S49" s="14">
        <v>22.16</v>
      </c>
    </row>
    <row r="50" spans="1:19" ht="25.5" x14ac:dyDescent="0.2">
      <c r="A50" s="3" t="s">
        <v>109</v>
      </c>
      <c r="B50" s="213" t="s">
        <v>193</v>
      </c>
      <c r="C50" s="56" t="s">
        <v>194</v>
      </c>
      <c r="D50" s="56" t="s">
        <v>24</v>
      </c>
      <c r="E50" s="188">
        <v>32.700000000000003</v>
      </c>
      <c r="F50" s="189">
        <f t="shared" si="1"/>
        <v>34.700000000000003</v>
      </c>
      <c r="G50" s="190">
        <v>96</v>
      </c>
      <c r="H50" s="190">
        <v>5.45</v>
      </c>
      <c r="I50" s="191">
        <v>100022</v>
      </c>
      <c r="J50" s="192" t="s">
        <v>112</v>
      </c>
      <c r="K50" s="193">
        <v>72.56</v>
      </c>
      <c r="L50" s="194" t="s">
        <v>113</v>
      </c>
      <c r="O50" s="24">
        <v>12</v>
      </c>
      <c r="P50" s="14">
        <v>1.8467</v>
      </c>
      <c r="Q50" s="14">
        <v>22.16</v>
      </c>
      <c r="S50" s="14">
        <v>22.16</v>
      </c>
    </row>
    <row r="51" spans="1:19" ht="25.5" x14ac:dyDescent="0.2">
      <c r="A51" s="3" t="s">
        <v>109</v>
      </c>
      <c r="B51" s="55" t="s">
        <v>195</v>
      </c>
      <c r="C51" s="56" t="s">
        <v>196</v>
      </c>
      <c r="D51" s="56" t="s">
        <v>24</v>
      </c>
      <c r="E51" s="188">
        <v>25</v>
      </c>
      <c r="F51" s="189">
        <f t="shared" si="1"/>
        <v>27</v>
      </c>
      <c r="G51" s="190">
        <v>80</v>
      </c>
      <c r="H51" s="190">
        <v>5</v>
      </c>
      <c r="I51" s="191">
        <v>100022</v>
      </c>
      <c r="J51" s="192" t="s">
        <v>112</v>
      </c>
      <c r="K51" s="193">
        <v>62.15</v>
      </c>
      <c r="L51" s="194" t="s">
        <v>113</v>
      </c>
      <c r="O51" s="24">
        <v>9.35</v>
      </c>
      <c r="P51" s="14">
        <v>1.8467</v>
      </c>
      <c r="Q51" s="14">
        <v>17.27</v>
      </c>
      <c r="S51" s="14">
        <v>17.27</v>
      </c>
    </row>
    <row r="52" spans="1:19" ht="25.5" x14ac:dyDescent="0.2">
      <c r="A52" s="3" t="s">
        <v>109</v>
      </c>
      <c r="B52" s="55" t="s">
        <v>197</v>
      </c>
      <c r="C52" s="56" t="s">
        <v>198</v>
      </c>
      <c r="D52" s="56" t="s">
        <v>24</v>
      </c>
      <c r="E52" s="188">
        <v>25</v>
      </c>
      <c r="F52" s="189">
        <f t="shared" si="1"/>
        <v>27</v>
      </c>
      <c r="G52" s="190">
        <v>80</v>
      </c>
      <c r="H52" s="190">
        <v>5</v>
      </c>
      <c r="I52" s="191">
        <v>100022</v>
      </c>
      <c r="J52" s="192" t="s">
        <v>112</v>
      </c>
      <c r="K52" s="193">
        <v>66.31</v>
      </c>
      <c r="L52" s="194" t="s">
        <v>113</v>
      </c>
      <c r="O52" s="24">
        <v>9.35</v>
      </c>
      <c r="P52" s="14">
        <v>1.8467</v>
      </c>
      <c r="Q52" s="14">
        <v>17.27</v>
      </c>
      <c r="S52" s="14">
        <v>17.27</v>
      </c>
    </row>
    <row r="53" spans="1:19" ht="25.5" x14ac:dyDescent="0.2">
      <c r="A53" s="3" t="s">
        <v>109</v>
      </c>
      <c r="B53" s="55" t="s">
        <v>199</v>
      </c>
      <c r="C53" s="56" t="s">
        <v>200</v>
      </c>
      <c r="D53" s="56" t="s">
        <v>24</v>
      </c>
      <c r="E53" s="188">
        <v>25</v>
      </c>
      <c r="F53" s="189">
        <f t="shared" si="1"/>
        <v>27</v>
      </c>
      <c r="G53" s="190">
        <v>80</v>
      </c>
      <c r="H53" s="190">
        <v>5</v>
      </c>
      <c r="I53" s="191">
        <v>100022</v>
      </c>
      <c r="J53" s="192" t="s">
        <v>112</v>
      </c>
      <c r="K53" s="193">
        <v>59.91</v>
      </c>
      <c r="L53" s="194" t="s">
        <v>113</v>
      </c>
      <c r="O53" s="24">
        <v>10</v>
      </c>
      <c r="P53" s="14">
        <v>1.8467</v>
      </c>
      <c r="Q53" s="14">
        <v>18.47</v>
      </c>
      <c r="S53" s="14">
        <v>18.47</v>
      </c>
    </row>
    <row r="54" spans="1:19" ht="25.5" x14ac:dyDescent="0.2">
      <c r="A54" s="3" t="s">
        <v>109</v>
      </c>
      <c r="B54" s="55" t="s">
        <v>201</v>
      </c>
      <c r="C54" s="56" t="s">
        <v>202</v>
      </c>
      <c r="D54" s="56" t="s">
        <v>24</v>
      </c>
      <c r="E54" s="188">
        <v>25</v>
      </c>
      <c r="F54" s="189">
        <f t="shared" si="1"/>
        <v>27</v>
      </c>
      <c r="G54" s="190">
        <v>80</v>
      </c>
      <c r="H54" s="190">
        <v>5</v>
      </c>
      <c r="I54" s="191">
        <v>100022</v>
      </c>
      <c r="J54" s="192" t="s">
        <v>112</v>
      </c>
      <c r="K54" s="193">
        <v>62.95</v>
      </c>
      <c r="L54" s="194" t="s">
        <v>113</v>
      </c>
      <c r="O54" s="24">
        <v>10</v>
      </c>
      <c r="P54" s="14">
        <v>1.8467</v>
      </c>
      <c r="Q54" s="14">
        <v>18.47</v>
      </c>
      <c r="S54" s="14">
        <v>18.47</v>
      </c>
    </row>
    <row r="55" spans="1:19" ht="25.5" x14ac:dyDescent="0.2">
      <c r="A55" s="3" t="s">
        <v>109</v>
      </c>
      <c r="B55" s="55" t="s">
        <v>203</v>
      </c>
      <c r="C55" s="56" t="s">
        <v>204</v>
      </c>
      <c r="D55" s="56" t="s">
        <v>24</v>
      </c>
      <c r="E55" s="188">
        <v>18.059999999999999</v>
      </c>
      <c r="F55" s="189">
        <f t="shared" si="1"/>
        <v>20.059999999999999</v>
      </c>
      <c r="G55" s="190">
        <v>56</v>
      </c>
      <c r="H55" s="190">
        <v>5.16</v>
      </c>
      <c r="I55" s="191">
        <v>100022</v>
      </c>
      <c r="J55" s="192" t="s">
        <v>112</v>
      </c>
      <c r="K55" s="193">
        <v>56.99</v>
      </c>
      <c r="L55" s="194" t="s">
        <v>113</v>
      </c>
      <c r="O55" s="24">
        <v>6.3</v>
      </c>
      <c r="P55" s="14">
        <v>1.8467</v>
      </c>
      <c r="Q55" s="14">
        <v>11.63</v>
      </c>
      <c r="S55" s="14">
        <v>11.63</v>
      </c>
    </row>
    <row r="56" spans="1:19" ht="25.5" x14ac:dyDescent="0.2">
      <c r="A56" s="3" t="s">
        <v>109</v>
      </c>
      <c r="B56" s="55" t="s">
        <v>205</v>
      </c>
      <c r="C56" s="56" t="s">
        <v>206</v>
      </c>
      <c r="D56" s="56" t="s">
        <v>24</v>
      </c>
      <c r="E56" s="188">
        <v>18.059999999999999</v>
      </c>
      <c r="F56" s="189">
        <f t="shared" si="1"/>
        <v>20.059999999999999</v>
      </c>
      <c r="G56" s="190">
        <v>56</v>
      </c>
      <c r="H56" s="190">
        <v>5.16</v>
      </c>
      <c r="I56" s="191">
        <v>100022</v>
      </c>
      <c r="J56" s="192" t="s">
        <v>112</v>
      </c>
      <c r="K56" s="193">
        <v>55.31</v>
      </c>
      <c r="L56" s="194" t="s">
        <v>113</v>
      </c>
      <c r="O56" s="24">
        <v>6.3</v>
      </c>
      <c r="P56" s="14">
        <v>1.8467</v>
      </c>
      <c r="Q56" s="14">
        <v>11.63</v>
      </c>
      <c r="S56" s="14">
        <v>11.63</v>
      </c>
    </row>
    <row r="57" spans="1:19" ht="25.5" x14ac:dyDescent="0.2">
      <c r="A57" s="3" t="s">
        <v>109</v>
      </c>
      <c r="B57" s="55" t="s">
        <v>207</v>
      </c>
      <c r="C57" s="56" t="s">
        <v>208</v>
      </c>
      <c r="D57" s="56" t="s">
        <v>24</v>
      </c>
      <c r="E57" s="188">
        <v>17.850000000000001</v>
      </c>
      <c r="F57" s="189">
        <f t="shared" si="1"/>
        <v>19.850000000000001</v>
      </c>
      <c r="G57" s="190">
        <v>56</v>
      </c>
      <c r="H57" s="190">
        <v>5.0999999999999996</v>
      </c>
      <c r="I57" s="191">
        <v>100022</v>
      </c>
      <c r="J57" s="192" t="s">
        <v>112</v>
      </c>
      <c r="K57" s="193">
        <v>53.81</v>
      </c>
      <c r="L57" s="194" t="s">
        <v>113</v>
      </c>
      <c r="O57" s="24">
        <v>7</v>
      </c>
      <c r="P57" s="14">
        <v>1.8467</v>
      </c>
      <c r="Q57" s="14">
        <v>12.93</v>
      </c>
      <c r="S57" s="14">
        <v>12.93</v>
      </c>
    </row>
    <row r="58" spans="1:19" ht="25.5" x14ac:dyDescent="0.2">
      <c r="A58" s="3" t="s">
        <v>109</v>
      </c>
      <c r="B58" s="55" t="s">
        <v>209</v>
      </c>
      <c r="C58" s="56" t="s">
        <v>210</v>
      </c>
      <c r="D58" s="56" t="s">
        <v>24</v>
      </c>
      <c r="E58" s="188">
        <v>17.850000000000001</v>
      </c>
      <c r="F58" s="189">
        <f t="shared" si="1"/>
        <v>19.850000000000001</v>
      </c>
      <c r="G58" s="190">
        <v>56</v>
      </c>
      <c r="H58" s="190">
        <v>5.0999999999999996</v>
      </c>
      <c r="I58" s="191">
        <v>100022</v>
      </c>
      <c r="J58" s="192" t="s">
        <v>112</v>
      </c>
      <c r="K58" s="193">
        <v>55.21</v>
      </c>
      <c r="L58" s="194" t="s">
        <v>113</v>
      </c>
      <c r="O58" s="24">
        <v>7</v>
      </c>
      <c r="P58" s="14">
        <v>1.8467</v>
      </c>
      <c r="Q58" s="14">
        <v>12.93</v>
      </c>
      <c r="S58" s="14">
        <v>12.93</v>
      </c>
    </row>
    <row r="59" spans="1:19" ht="25.5" x14ac:dyDescent="0.2">
      <c r="A59" s="3" t="s">
        <v>109</v>
      </c>
      <c r="B59" s="55" t="s">
        <v>211</v>
      </c>
      <c r="C59" s="56" t="s">
        <v>212</v>
      </c>
      <c r="D59" s="56" t="s">
        <v>24</v>
      </c>
      <c r="E59" s="188">
        <v>26.3</v>
      </c>
      <c r="F59" s="189">
        <f>SUM(E59+2)</f>
        <v>28.3</v>
      </c>
      <c r="G59" s="190">
        <v>84</v>
      </c>
      <c r="H59" s="190">
        <v>5.01</v>
      </c>
      <c r="I59" s="211">
        <v>100022</v>
      </c>
      <c r="J59" s="192" t="s">
        <v>112</v>
      </c>
      <c r="K59" s="212">
        <v>77.77</v>
      </c>
      <c r="L59" s="194" t="s">
        <v>113</v>
      </c>
      <c r="O59" s="24">
        <v>9.82</v>
      </c>
      <c r="P59" s="14">
        <v>1.8467</v>
      </c>
      <c r="Q59" s="14">
        <v>18.13</v>
      </c>
      <c r="S59" s="14">
        <v>18.13</v>
      </c>
    </row>
    <row r="60" spans="1:19" ht="25.5" x14ac:dyDescent="0.2">
      <c r="A60" s="3" t="s">
        <v>109</v>
      </c>
      <c r="B60" s="55" t="s">
        <v>213</v>
      </c>
      <c r="C60" s="56" t="s">
        <v>214</v>
      </c>
      <c r="D60" s="56" t="s">
        <v>24</v>
      </c>
      <c r="E60" s="188">
        <v>26.3</v>
      </c>
      <c r="F60" s="189">
        <f>SUM(E60+2)</f>
        <v>28.3</v>
      </c>
      <c r="G60" s="190">
        <v>84</v>
      </c>
      <c r="H60" s="190">
        <v>5.01</v>
      </c>
      <c r="I60" s="211">
        <v>100022</v>
      </c>
      <c r="J60" s="192" t="s">
        <v>112</v>
      </c>
      <c r="K60" s="212">
        <v>81.13</v>
      </c>
      <c r="L60" s="194" t="s">
        <v>113</v>
      </c>
      <c r="O60" s="24">
        <v>9.82</v>
      </c>
      <c r="P60" s="14">
        <v>1.8467</v>
      </c>
      <c r="Q60" s="14">
        <v>18.13</v>
      </c>
      <c r="S60" s="14">
        <v>18.13</v>
      </c>
    </row>
    <row r="61" spans="1:19" ht="25.5" x14ac:dyDescent="0.2">
      <c r="A61" s="3" t="s">
        <v>109</v>
      </c>
      <c r="B61" s="55" t="s">
        <v>215</v>
      </c>
      <c r="C61" s="56" t="s">
        <v>216</v>
      </c>
      <c r="D61" s="56" t="s">
        <v>24</v>
      </c>
      <c r="E61" s="188">
        <v>26.3</v>
      </c>
      <c r="F61" s="189">
        <f t="shared" ref="F61:F71" si="2">SUM(E61+2)</f>
        <v>28.3</v>
      </c>
      <c r="G61" s="190">
        <v>84</v>
      </c>
      <c r="H61" s="190">
        <v>5.01</v>
      </c>
      <c r="I61" s="211">
        <v>100022</v>
      </c>
      <c r="J61" s="192" t="s">
        <v>112</v>
      </c>
      <c r="K61" s="212">
        <v>75.25</v>
      </c>
      <c r="L61" s="194" t="s">
        <v>113</v>
      </c>
      <c r="O61" s="24">
        <v>10.5</v>
      </c>
      <c r="P61" s="14">
        <v>1.8467</v>
      </c>
      <c r="Q61" s="14">
        <v>19.39</v>
      </c>
      <c r="S61" s="14">
        <v>19.39</v>
      </c>
    </row>
    <row r="62" spans="1:19" ht="25.5" x14ac:dyDescent="0.2">
      <c r="A62" s="3" t="s">
        <v>109</v>
      </c>
      <c r="B62" s="55" t="s">
        <v>217</v>
      </c>
      <c r="C62" s="56" t="s">
        <v>218</v>
      </c>
      <c r="D62" s="56" t="s">
        <v>24</v>
      </c>
      <c r="E62" s="188">
        <v>26.3</v>
      </c>
      <c r="F62" s="189">
        <f t="shared" si="2"/>
        <v>28.3</v>
      </c>
      <c r="G62" s="190">
        <v>84</v>
      </c>
      <c r="H62" s="190">
        <v>5.01</v>
      </c>
      <c r="I62" s="211">
        <v>100022</v>
      </c>
      <c r="J62" s="192" t="s">
        <v>112</v>
      </c>
      <c r="K62" s="212">
        <v>78.61</v>
      </c>
      <c r="L62" s="194" t="s">
        <v>113</v>
      </c>
      <c r="O62" s="24">
        <v>10.5</v>
      </c>
      <c r="P62" s="14">
        <v>1.8467</v>
      </c>
      <c r="Q62" s="14">
        <v>19.39</v>
      </c>
      <c r="S62" s="14">
        <v>19.39</v>
      </c>
    </row>
    <row r="63" spans="1:19" ht="25.5" x14ac:dyDescent="0.2">
      <c r="A63" s="3" t="s">
        <v>109</v>
      </c>
      <c r="B63" s="55" t="s">
        <v>219</v>
      </c>
      <c r="C63" s="56" t="s">
        <v>220</v>
      </c>
      <c r="D63" s="56" t="s">
        <v>24</v>
      </c>
      <c r="E63" s="188">
        <v>13.5</v>
      </c>
      <c r="F63" s="189">
        <f t="shared" si="2"/>
        <v>15.5</v>
      </c>
      <c r="G63" s="190">
        <v>108</v>
      </c>
      <c r="H63" s="190">
        <v>2</v>
      </c>
      <c r="I63" s="211"/>
      <c r="J63" s="192"/>
      <c r="K63" s="212">
        <v>39.96</v>
      </c>
      <c r="L63" s="194" t="s">
        <v>113</v>
      </c>
      <c r="O63" s="24"/>
    </row>
    <row r="64" spans="1:19" ht="25.5" x14ac:dyDescent="0.2">
      <c r="A64" s="3" t="s">
        <v>109</v>
      </c>
      <c r="B64" s="55" t="s">
        <v>221</v>
      </c>
      <c r="C64" s="56" t="s">
        <v>222</v>
      </c>
      <c r="D64" s="56" t="s">
        <v>24</v>
      </c>
      <c r="E64" s="188">
        <v>12.56</v>
      </c>
      <c r="F64" s="189">
        <f t="shared" si="2"/>
        <v>14.56</v>
      </c>
      <c r="G64" s="190">
        <v>60</v>
      </c>
      <c r="H64" s="190">
        <v>3.35</v>
      </c>
      <c r="I64" s="211">
        <v>100022</v>
      </c>
      <c r="J64" s="192" t="s">
        <v>112</v>
      </c>
      <c r="K64" s="212">
        <v>34.83</v>
      </c>
      <c r="L64" s="194" t="s">
        <v>113</v>
      </c>
      <c r="O64" s="24">
        <v>3.18</v>
      </c>
      <c r="P64" s="14">
        <v>1.8467</v>
      </c>
      <c r="Q64" s="14">
        <v>5.87</v>
      </c>
      <c r="S64" s="14">
        <v>5.87</v>
      </c>
    </row>
    <row r="65" spans="1:19" ht="25.5" x14ac:dyDescent="0.2">
      <c r="A65" s="3" t="s">
        <v>109</v>
      </c>
      <c r="B65" s="55" t="s">
        <v>223</v>
      </c>
      <c r="C65" s="56" t="s">
        <v>224</v>
      </c>
      <c r="D65" s="56" t="s">
        <v>24</v>
      </c>
      <c r="E65" s="188">
        <v>12.56</v>
      </c>
      <c r="F65" s="189">
        <f t="shared" si="2"/>
        <v>14.56</v>
      </c>
      <c r="G65" s="190">
        <v>60</v>
      </c>
      <c r="H65" s="190">
        <v>3.35</v>
      </c>
      <c r="I65" s="211">
        <v>100022</v>
      </c>
      <c r="J65" s="192" t="s">
        <v>112</v>
      </c>
      <c r="K65" s="212">
        <v>37.229999999999997</v>
      </c>
      <c r="L65" s="194" t="s">
        <v>113</v>
      </c>
      <c r="O65" s="24">
        <v>3.18</v>
      </c>
      <c r="P65" s="14">
        <v>1.8467</v>
      </c>
      <c r="Q65" s="14">
        <v>5.87</v>
      </c>
      <c r="S65" s="14">
        <v>5.87</v>
      </c>
    </row>
    <row r="66" spans="1:19" ht="25.5" x14ac:dyDescent="0.2">
      <c r="A66" s="3" t="s">
        <v>109</v>
      </c>
      <c r="B66" s="55" t="s">
        <v>225</v>
      </c>
      <c r="C66" s="56" t="s">
        <v>226</v>
      </c>
      <c r="D66" s="56" t="s">
        <v>24</v>
      </c>
      <c r="E66" s="188">
        <v>12</v>
      </c>
      <c r="F66" s="189">
        <f t="shared" si="2"/>
        <v>14</v>
      </c>
      <c r="G66" s="190">
        <v>60</v>
      </c>
      <c r="H66" s="190">
        <v>3.2</v>
      </c>
      <c r="I66" s="211">
        <v>100022</v>
      </c>
      <c r="J66" s="192" t="s">
        <v>112</v>
      </c>
      <c r="K66" s="212">
        <v>33.270000000000003</v>
      </c>
      <c r="L66" s="194" t="s">
        <v>113</v>
      </c>
      <c r="O66" s="24">
        <v>3.75</v>
      </c>
      <c r="P66" s="14">
        <v>1.8467</v>
      </c>
      <c r="Q66" s="14">
        <v>6.93</v>
      </c>
      <c r="S66" s="14">
        <v>6.93</v>
      </c>
    </row>
    <row r="67" spans="1:19" ht="25.5" x14ac:dyDescent="0.2">
      <c r="A67" s="3" t="s">
        <v>109</v>
      </c>
      <c r="B67" s="55" t="s">
        <v>227</v>
      </c>
      <c r="C67" s="56" t="s">
        <v>228</v>
      </c>
      <c r="D67" s="56" t="s">
        <v>24</v>
      </c>
      <c r="E67" s="188">
        <v>12</v>
      </c>
      <c r="F67" s="189">
        <f t="shared" si="2"/>
        <v>14</v>
      </c>
      <c r="G67" s="190">
        <v>60</v>
      </c>
      <c r="H67" s="190">
        <v>3.2</v>
      </c>
      <c r="I67" s="211">
        <v>100022</v>
      </c>
      <c r="J67" s="192" t="s">
        <v>112</v>
      </c>
      <c r="K67" s="212">
        <v>35.369999999999997</v>
      </c>
      <c r="L67" s="194" t="s">
        <v>113</v>
      </c>
      <c r="O67" s="24">
        <v>3.75</v>
      </c>
      <c r="P67" s="14">
        <v>1.8467</v>
      </c>
      <c r="Q67" s="14">
        <v>6.93</v>
      </c>
      <c r="S67" s="14">
        <v>6.93</v>
      </c>
    </row>
    <row r="68" spans="1:19" ht="25.5" x14ac:dyDescent="0.2">
      <c r="A68" s="3" t="s">
        <v>109</v>
      </c>
      <c r="B68" s="55" t="s">
        <v>229</v>
      </c>
      <c r="C68" s="56" t="s">
        <v>230</v>
      </c>
      <c r="D68" s="56" t="s">
        <v>24</v>
      </c>
      <c r="E68" s="188">
        <v>15.78</v>
      </c>
      <c r="F68" s="189">
        <f t="shared" si="2"/>
        <v>17.78</v>
      </c>
      <c r="G68" s="190">
        <v>50</v>
      </c>
      <c r="H68" s="190">
        <v>5.05</v>
      </c>
      <c r="I68" s="211">
        <v>100022</v>
      </c>
      <c r="J68" s="192" t="s">
        <v>112</v>
      </c>
      <c r="K68" s="212">
        <v>45.04</v>
      </c>
      <c r="L68" s="194" t="s">
        <v>113</v>
      </c>
      <c r="O68" s="24">
        <v>5.78</v>
      </c>
      <c r="P68" s="14">
        <v>1.8467</v>
      </c>
      <c r="Q68" s="14">
        <v>10.67</v>
      </c>
      <c r="S68" s="14">
        <v>10.67</v>
      </c>
    </row>
    <row r="69" spans="1:19" ht="25.5" x14ac:dyDescent="0.2">
      <c r="A69" s="3" t="s">
        <v>109</v>
      </c>
      <c r="B69" s="55" t="s">
        <v>231</v>
      </c>
      <c r="C69" s="56" t="s">
        <v>232</v>
      </c>
      <c r="D69" s="56" t="s">
        <v>24</v>
      </c>
      <c r="E69" s="188">
        <v>15.78</v>
      </c>
      <c r="F69" s="189">
        <f t="shared" si="2"/>
        <v>17.78</v>
      </c>
      <c r="G69" s="190">
        <v>50</v>
      </c>
      <c r="H69" s="190">
        <v>5.05</v>
      </c>
      <c r="I69" s="211">
        <v>100022</v>
      </c>
      <c r="J69" s="192" t="s">
        <v>112</v>
      </c>
      <c r="K69" s="212">
        <v>47.54</v>
      </c>
      <c r="L69" s="194" t="s">
        <v>113</v>
      </c>
      <c r="O69" s="24">
        <v>5.78</v>
      </c>
      <c r="P69" s="14">
        <v>1.8467</v>
      </c>
      <c r="Q69" s="14">
        <v>10.67</v>
      </c>
      <c r="S69" s="14">
        <v>10.67</v>
      </c>
    </row>
    <row r="70" spans="1:19" ht="25.5" x14ac:dyDescent="0.2">
      <c r="A70" s="3" t="s">
        <v>109</v>
      </c>
      <c r="B70" s="55" t="s">
        <v>233</v>
      </c>
      <c r="C70" s="56" t="s">
        <v>234</v>
      </c>
      <c r="D70" s="56" t="s">
        <v>24</v>
      </c>
      <c r="E70" s="188">
        <v>15</v>
      </c>
      <c r="F70" s="189">
        <f t="shared" si="2"/>
        <v>17</v>
      </c>
      <c r="G70" s="190">
        <v>50</v>
      </c>
      <c r="H70" s="190">
        <v>4.8</v>
      </c>
      <c r="I70" s="211">
        <v>100022</v>
      </c>
      <c r="J70" s="192" t="s">
        <v>112</v>
      </c>
      <c r="K70" s="212">
        <v>42.04</v>
      </c>
      <c r="L70" s="194" t="s">
        <v>113</v>
      </c>
      <c r="O70" s="24">
        <v>6.25</v>
      </c>
      <c r="P70" s="14">
        <v>1.8467</v>
      </c>
      <c r="Q70" s="14">
        <v>11.54</v>
      </c>
      <c r="S70" s="14">
        <v>11.54</v>
      </c>
    </row>
    <row r="71" spans="1:19" ht="25.5" x14ac:dyDescent="0.2">
      <c r="A71" s="3" t="s">
        <v>109</v>
      </c>
      <c r="B71" s="55" t="s">
        <v>235</v>
      </c>
      <c r="C71" s="56" t="s">
        <v>236</v>
      </c>
      <c r="D71" s="56" t="s">
        <v>24</v>
      </c>
      <c r="E71" s="188">
        <v>15</v>
      </c>
      <c r="F71" s="189">
        <f t="shared" si="2"/>
        <v>17</v>
      </c>
      <c r="G71" s="190">
        <v>50</v>
      </c>
      <c r="H71" s="190">
        <v>4.8</v>
      </c>
      <c r="I71" s="211">
        <v>100022</v>
      </c>
      <c r="J71" s="192" t="s">
        <v>112</v>
      </c>
      <c r="K71" s="212">
        <v>44.54</v>
      </c>
      <c r="L71" s="194" t="s">
        <v>113</v>
      </c>
      <c r="O71" s="24">
        <v>6.25</v>
      </c>
      <c r="P71" s="14">
        <v>1.8467</v>
      </c>
      <c r="Q71" s="14">
        <v>11.54</v>
      </c>
      <c r="S71" s="14">
        <v>11.54</v>
      </c>
    </row>
  </sheetData>
  <protectedRanges>
    <protectedRange password="8F60" sqref="T6" name="Calculations_40"/>
    <protectedRange sqref="I7:J32 I34:J58" name="Range1_1"/>
  </protectedRanges>
  <conditionalFormatting sqref="C4:C6">
    <cfRule type="duplicateValues" dxfId="310" priority="3"/>
  </conditionalFormatting>
  <conditionalFormatting sqref="D4:D6">
    <cfRule type="duplicateValues" dxfId="309" priority="4"/>
  </conditionalFormatting>
  <conditionalFormatting sqref="D1:D3">
    <cfRule type="duplicateValues" dxfId="308" priority="1"/>
  </conditionalFormatting>
  <conditionalFormatting sqref="E1:E3">
    <cfRule type="duplicateValues" dxfId="307" priority="2"/>
  </conditionalFormatting>
  <pageMargins left="0.7" right="0.7" top="0.75" bottom="0.75" header="0.3" footer="0.3"/>
  <pageSetup paperSize="5" scale="59" orientation="landscape" r:id="rId1"/>
  <legacyDrawing r:id="rId2"/>
</worksheet>
</file>

<file path=xl/worksheets/sheet6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7BE308-F0A2-4570-A3A1-A970382608A5}">
  <dimension ref="A1:AA42"/>
  <sheetViews>
    <sheetView zoomScale="90" zoomScaleNormal="90" workbookViewId="0">
      <pane xSplit="4" ySplit="6" topLeftCell="E7" activePane="bottomRight" state="frozen"/>
      <selection pane="topRight" activeCell="F1" sqref="F1"/>
      <selection pane="bottomLeft" activeCell="A7" sqref="A7"/>
      <selection pane="bottomRight" activeCell="B26" sqref="B26"/>
    </sheetView>
  </sheetViews>
  <sheetFormatPr defaultColWidth="9.28515625" defaultRowHeight="12.75" x14ac:dyDescent="0.2"/>
  <cols>
    <col min="1" max="1" width="10.7109375" style="12" bestFit="1" customWidth="1"/>
    <col min="2" max="2" width="127.5703125" style="12" bestFit="1" customWidth="1"/>
    <col min="3" max="3" width="17.28515625" style="12" bestFit="1" customWidth="1"/>
    <col min="4" max="4" width="24" style="13" bestFit="1" customWidth="1"/>
    <col min="5" max="5" width="9.28515625" style="13"/>
    <col min="6" max="6" width="9.42578125" style="13" bestFit="1" customWidth="1"/>
    <col min="7" max="7" width="11.140625" style="13" bestFit="1" customWidth="1"/>
    <col min="8" max="8" width="7.7109375" style="13" bestFit="1" customWidth="1"/>
    <col min="9" max="9" width="6.7109375" style="13" bestFit="1" customWidth="1"/>
    <col min="10" max="10" width="8.28515625" style="13" bestFit="1" customWidth="1"/>
    <col min="11" max="11" width="25.140625" style="13" bestFit="1" customWidth="1"/>
    <col min="12" max="12" width="10.85546875" style="13" bestFit="1" customWidth="1"/>
    <col min="13" max="14" width="8.5703125" style="14" bestFit="1" customWidth="1"/>
    <col min="15" max="15" width="3.7109375" style="17" customWidth="1"/>
    <col min="16" max="16" width="14.7109375" style="14" bestFit="1" customWidth="1"/>
    <col min="17" max="18" width="19.140625" style="14" bestFit="1" customWidth="1"/>
    <col min="19" max="19" width="23.28515625" style="13" bestFit="1" customWidth="1"/>
    <col min="20" max="20" width="9.28515625" style="13"/>
    <col min="21" max="21" width="7.42578125" style="13" bestFit="1" customWidth="1"/>
    <col min="22" max="22" width="6.7109375" style="13" bestFit="1" customWidth="1"/>
    <col min="23" max="25" width="20" style="14" bestFit="1" customWidth="1"/>
    <col min="26" max="26" width="11.140625" style="14" bestFit="1" customWidth="1"/>
    <col min="27" max="27" width="6.140625" style="13" bestFit="1" customWidth="1"/>
    <col min="28" max="16384" width="9.28515625" style="12"/>
  </cols>
  <sheetData>
    <row r="1" spans="1:27" s="22" customFormat="1" x14ac:dyDescent="0.2">
      <c r="A1" s="77"/>
      <c r="B1" s="78" t="s">
        <v>41</v>
      </c>
      <c r="C1" s="78"/>
      <c r="D1" s="79"/>
      <c r="E1" s="79"/>
      <c r="F1" s="79"/>
      <c r="G1" s="79"/>
      <c r="H1" s="79"/>
      <c r="I1" s="79"/>
      <c r="J1" s="79"/>
      <c r="K1" s="79"/>
      <c r="L1" s="79"/>
      <c r="M1" s="81"/>
      <c r="N1" s="81"/>
      <c r="O1" s="82"/>
      <c r="P1" s="81"/>
      <c r="Q1" s="83"/>
      <c r="R1" s="83"/>
      <c r="S1" s="79"/>
      <c r="T1" s="79"/>
      <c r="U1" s="79"/>
      <c r="V1" s="79"/>
      <c r="W1" s="81"/>
      <c r="X1" s="81"/>
      <c r="Y1" s="81"/>
      <c r="Z1" s="84"/>
      <c r="AA1" s="85"/>
    </row>
    <row r="2" spans="1:27" s="22" customFormat="1" x14ac:dyDescent="0.2">
      <c r="A2" s="86"/>
      <c r="B2" s="87" t="s">
        <v>40</v>
      </c>
      <c r="C2" s="87"/>
      <c r="D2" s="89"/>
      <c r="E2" s="88"/>
      <c r="F2" s="89"/>
      <c r="G2" s="89"/>
      <c r="H2" s="89"/>
      <c r="I2" s="89"/>
      <c r="J2" s="89"/>
      <c r="K2" s="89"/>
      <c r="L2" s="89"/>
      <c r="M2" s="91"/>
      <c r="N2" s="91"/>
      <c r="O2" s="92"/>
      <c r="P2" s="91"/>
      <c r="Q2" s="93"/>
      <c r="R2" s="93"/>
      <c r="S2" s="89"/>
      <c r="T2" s="88"/>
      <c r="U2" s="89"/>
      <c r="V2" s="89"/>
      <c r="W2" s="91"/>
      <c r="X2" s="91"/>
      <c r="Y2" s="91"/>
      <c r="Z2" s="94"/>
      <c r="AA2" s="57"/>
    </row>
    <row r="3" spans="1:27" s="22" customFormat="1" x14ac:dyDescent="0.2">
      <c r="A3" s="86"/>
      <c r="B3" s="95" t="s">
        <v>0</v>
      </c>
      <c r="C3" s="95"/>
      <c r="D3" s="97"/>
      <c r="E3" s="96"/>
      <c r="F3" s="97"/>
      <c r="G3" s="97"/>
      <c r="H3" s="97"/>
      <c r="I3" s="97"/>
      <c r="J3" s="97"/>
      <c r="K3" s="97"/>
      <c r="L3" s="97"/>
      <c r="M3" s="99"/>
      <c r="N3" s="99"/>
      <c r="O3" s="100"/>
      <c r="P3" s="99"/>
      <c r="Q3" s="101"/>
      <c r="R3" s="101"/>
      <c r="S3" s="97"/>
      <c r="T3" s="126"/>
      <c r="U3" s="97"/>
      <c r="V3" s="97"/>
      <c r="W3" s="99"/>
      <c r="X3" s="99"/>
      <c r="Y3" s="99"/>
      <c r="Z3" s="94"/>
      <c r="AA3" s="57"/>
    </row>
    <row r="4" spans="1:27" s="22" customFormat="1" ht="13.5" thickBot="1" x14ac:dyDescent="0.25">
      <c r="A4" s="86"/>
      <c r="C4" s="95"/>
      <c r="D4" s="97"/>
      <c r="E4" s="96"/>
      <c r="F4" s="97"/>
      <c r="G4" s="97"/>
      <c r="H4" s="97"/>
      <c r="I4" s="97"/>
      <c r="J4" s="97"/>
      <c r="K4" s="97"/>
      <c r="L4" s="97"/>
      <c r="M4" s="99"/>
      <c r="N4" s="99"/>
      <c r="O4" s="100"/>
      <c r="P4" s="99"/>
      <c r="Q4" s="101"/>
      <c r="R4" s="101"/>
      <c r="S4" s="97"/>
      <c r="T4" s="96"/>
      <c r="U4" s="97"/>
      <c r="V4" s="97"/>
      <c r="W4" s="99"/>
      <c r="X4" s="99"/>
      <c r="Y4" s="99"/>
      <c r="Z4" s="94"/>
      <c r="AA4" s="57"/>
    </row>
    <row r="5" spans="1:27" ht="15.75" customHeight="1" thickBot="1" x14ac:dyDescent="0.25">
      <c r="A5" s="26"/>
      <c r="B5" s="102"/>
      <c r="C5" s="102"/>
      <c r="D5" s="103" t="s">
        <v>1</v>
      </c>
      <c r="E5" s="104"/>
      <c r="F5" s="105"/>
      <c r="G5" s="105"/>
      <c r="H5" s="105"/>
      <c r="I5" s="105"/>
      <c r="J5" s="105"/>
      <c r="K5" s="106"/>
      <c r="L5" s="104"/>
      <c r="M5" s="108"/>
      <c r="N5" s="108"/>
      <c r="O5" s="109"/>
      <c r="P5" s="128" t="s">
        <v>19</v>
      </c>
      <c r="Q5" s="129"/>
      <c r="R5" s="130"/>
      <c r="S5" s="131" t="s">
        <v>2</v>
      </c>
      <c r="T5" s="132"/>
      <c r="U5" s="133"/>
      <c r="V5" s="133"/>
      <c r="W5" s="134"/>
      <c r="X5" s="134"/>
      <c r="Y5" s="135"/>
      <c r="Z5" s="111"/>
      <c r="AA5" s="27"/>
    </row>
    <row r="6" spans="1:27" ht="64.5" thickBot="1" x14ac:dyDescent="0.25">
      <c r="A6" s="112" t="s">
        <v>3</v>
      </c>
      <c r="B6" s="113" t="s">
        <v>8</v>
      </c>
      <c r="C6" s="113" t="s">
        <v>4</v>
      </c>
      <c r="D6" s="114" t="s">
        <v>18</v>
      </c>
      <c r="E6" s="115" t="s">
        <v>9</v>
      </c>
      <c r="F6" s="115" t="s">
        <v>5</v>
      </c>
      <c r="G6" s="115" t="s">
        <v>6</v>
      </c>
      <c r="H6" s="113" t="s">
        <v>37</v>
      </c>
      <c r="I6" s="115" t="s">
        <v>38</v>
      </c>
      <c r="J6" s="116" t="s">
        <v>10</v>
      </c>
      <c r="K6" s="115" t="s">
        <v>11</v>
      </c>
      <c r="L6" s="136" t="s">
        <v>27</v>
      </c>
      <c r="M6" s="1" t="s">
        <v>12</v>
      </c>
      <c r="N6" s="1" t="s">
        <v>13</v>
      </c>
      <c r="O6" s="119"/>
      <c r="P6" s="117" t="s">
        <v>2744</v>
      </c>
      <c r="Q6" s="117" t="s">
        <v>2745</v>
      </c>
      <c r="R6" s="117" t="s">
        <v>2746</v>
      </c>
      <c r="S6" s="114" t="s">
        <v>15</v>
      </c>
      <c r="T6" s="115" t="s">
        <v>9</v>
      </c>
      <c r="U6" s="113" t="s">
        <v>39</v>
      </c>
      <c r="V6" s="115" t="s">
        <v>38</v>
      </c>
      <c r="W6" s="117" t="s">
        <v>2747</v>
      </c>
      <c r="X6" s="117" t="s">
        <v>2748</v>
      </c>
      <c r="Y6" s="117" t="s">
        <v>2749</v>
      </c>
      <c r="Z6" s="120" t="s">
        <v>17</v>
      </c>
      <c r="AA6" s="117" t="s">
        <v>7</v>
      </c>
    </row>
    <row r="7" spans="1:27" x14ac:dyDescent="0.2">
      <c r="A7" s="12" t="s">
        <v>2707</v>
      </c>
      <c r="B7" s="12" t="s">
        <v>2708</v>
      </c>
      <c r="C7" s="12" t="s">
        <v>2750</v>
      </c>
      <c r="D7" s="13">
        <v>13408</v>
      </c>
      <c r="E7" s="13" t="s">
        <v>24</v>
      </c>
      <c r="F7" s="13">
        <v>20</v>
      </c>
      <c r="G7" s="13">
        <v>21.5</v>
      </c>
      <c r="H7" s="13">
        <v>78</v>
      </c>
      <c r="I7" s="24">
        <v>4.0999999999999996</v>
      </c>
      <c r="J7" s="13">
        <v>100103</v>
      </c>
      <c r="K7" s="13" t="s">
        <v>1324</v>
      </c>
      <c r="L7" s="13">
        <v>21.28</v>
      </c>
      <c r="M7" s="14">
        <v>0.92700000000000005</v>
      </c>
      <c r="N7" s="14">
        <v>19.73</v>
      </c>
      <c r="P7" s="14">
        <v>46.561088435374153</v>
      </c>
      <c r="Q7" s="14">
        <v>46.561088435374153</v>
      </c>
      <c r="R7" s="14">
        <v>46.561088435374153</v>
      </c>
      <c r="S7" s="13">
        <v>13408</v>
      </c>
      <c r="T7" s="13" t="s">
        <v>24</v>
      </c>
      <c r="U7" s="13">
        <v>78</v>
      </c>
      <c r="V7" s="24">
        <v>4.0999999999999996</v>
      </c>
      <c r="W7" s="14">
        <v>66.291088435374149</v>
      </c>
      <c r="X7" s="14">
        <v>66.291088435374149</v>
      </c>
      <c r="Y7" s="14">
        <v>66.291088435374149</v>
      </c>
    </row>
    <row r="8" spans="1:27" x14ac:dyDescent="0.2">
      <c r="A8" s="12" t="s">
        <v>2707</v>
      </c>
      <c r="B8" s="12" t="s">
        <v>2709</v>
      </c>
      <c r="C8" s="12" t="s">
        <v>2750</v>
      </c>
      <c r="D8" s="13">
        <v>13410</v>
      </c>
      <c r="E8" s="13" t="s">
        <v>24</v>
      </c>
      <c r="F8" s="13">
        <v>20</v>
      </c>
      <c r="G8" s="13">
        <v>21.5</v>
      </c>
      <c r="H8" s="13">
        <v>78</v>
      </c>
      <c r="I8" s="24">
        <v>4.18</v>
      </c>
      <c r="J8" s="13">
        <v>100103</v>
      </c>
      <c r="K8" s="13" t="s">
        <v>1324</v>
      </c>
      <c r="L8" s="13">
        <v>21.28</v>
      </c>
      <c r="M8" s="14">
        <v>0.92700000000000005</v>
      </c>
      <c r="N8" s="14">
        <v>19.73</v>
      </c>
      <c r="P8" s="14">
        <v>46.561088435374153</v>
      </c>
      <c r="Q8" s="14">
        <v>46.561088435374153</v>
      </c>
      <c r="R8" s="14">
        <v>46.561088435374153</v>
      </c>
      <c r="S8" s="13">
        <v>13410</v>
      </c>
      <c r="T8" s="13" t="s">
        <v>24</v>
      </c>
      <c r="U8" s="13">
        <v>78</v>
      </c>
      <c r="V8" s="24">
        <v>4.18</v>
      </c>
      <c r="W8" s="14">
        <v>66.291088435374149</v>
      </c>
      <c r="X8" s="14">
        <v>66.291088435374149</v>
      </c>
      <c r="Y8" s="14">
        <v>66.291088435374149</v>
      </c>
    </row>
    <row r="9" spans="1:27" x14ac:dyDescent="0.2">
      <c r="A9" s="12" t="s">
        <v>2707</v>
      </c>
      <c r="B9" s="12" t="s">
        <v>2710</v>
      </c>
      <c r="C9" s="12" t="s">
        <v>2750</v>
      </c>
      <c r="D9" s="13">
        <v>13415</v>
      </c>
      <c r="E9" s="13" t="s">
        <v>24</v>
      </c>
      <c r="F9" s="13">
        <v>20</v>
      </c>
      <c r="G9" s="13">
        <v>21.5</v>
      </c>
      <c r="H9" s="13">
        <v>160</v>
      </c>
      <c r="I9" s="24">
        <v>1.97</v>
      </c>
      <c r="J9" s="13">
        <v>100103</v>
      </c>
      <c r="K9" s="13" t="s">
        <v>1324</v>
      </c>
      <c r="L9" s="13">
        <v>21.28</v>
      </c>
      <c r="M9" s="14">
        <v>0.92700000000000005</v>
      </c>
      <c r="N9" s="14">
        <v>19.73</v>
      </c>
      <c r="P9" s="14">
        <v>53.621088435374148</v>
      </c>
      <c r="Q9" s="14">
        <v>53.621088435374148</v>
      </c>
      <c r="R9" s="14">
        <v>53.621088435374148</v>
      </c>
      <c r="S9" s="13">
        <v>13415</v>
      </c>
      <c r="T9" s="13" t="s">
        <v>24</v>
      </c>
      <c r="U9" s="13">
        <v>160</v>
      </c>
      <c r="V9" s="24">
        <v>1.97</v>
      </c>
      <c r="W9" s="14">
        <v>73.351088435374152</v>
      </c>
      <c r="X9" s="14">
        <v>73.351088435374152</v>
      </c>
      <c r="Y9" s="14">
        <v>73.351088435374152</v>
      </c>
    </row>
    <row r="10" spans="1:27" x14ac:dyDescent="0.2">
      <c r="A10" s="12" t="s">
        <v>2707</v>
      </c>
      <c r="B10" s="12" t="s">
        <v>2711</v>
      </c>
      <c r="C10" s="12" t="s">
        <v>2750</v>
      </c>
      <c r="D10" s="13">
        <v>13440</v>
      </c>
      <c r="E10" s="13" t="s">
        <v>24</v>
      </c>
      <c r="F10" s="13">
        <v>20</v>
      </c>
      <c r="G10" s="13">
        <v>21.5</v>
      </c>
      <c r="H10" s="13">
        <v>78</v>
      </c>
      <c r="I10" s="24">
        <v>4.0999999999999996</v>
      </c>
      <c r="J10" s="13">
        <v>100103</v>
      </c>
      <c r="K10" s="13" t="s">
        <v>1324</v>
      </c>
      <c r="L10" s="13">
        <v>21.28</v>
      </c>
      <c r="M10" s="14">
        <v>0.92700000000000005</v>
      </c>
      <c r="N10" s="14">
        <v>19.73</v>
      </c>
      <c r="P10" s="14">
        <v>46.561088435374153</v>
      </c>
      <c r="Q10" s="14">
        <v>46.561088435374153</v>
      </c>
      <c r="R10" s="14">
        <v>46.561088435374153</v>
      </c>
      <c r="S10" s="13">
        <v>13440</v>
      </c>
      <c r="T10" s="13" t="s">
        <v>24</v>
      </c>
      <c r="U10" s="13">
        <v>78</v>
      </c>
      <c r="V10" s="24">
        <v>4.0999999999999996</v>
      </c>
      <c r="W10" s="14">
        <v>66.291088435374149</v>
      </c>
      <c r="X10" s="14">
        <v>66.291088435374149</v>
      </c>
      <c r="Y10" s="14">
        <v>66.291088435374149</v>
      </c>
    </row>
    <row r="11" spans="1:27" x14ac:dyDescent="0.2">
      <c r="A11" s="12" t="s">
        <v>2707</v>
      </c>
      <c r="B11" s="12" t="s">
        <v>2712</v>
      </c>
      <c r="C11" s="12" t="s">
        <v>2750</v>
      </c>
      <c r="D11" s="13">
        <v>13441</v>
      </c>
      <c r="E11" s="13" t="s">
        <v>24</v>
      </c>
      <c r="F11" s="13">
        <v>20</v>
      </c>
      <c r="G11" s="13">
        <v>21.5</v>
      </c>
      <c r="H11" s="13">
        <v>160</v>
      </c>
      <c r="I11" s="24">
        <v>1.97</v>
      </c>
      <c r="J11" s="13">
        <v>100103</v>
      </c>
      <c r="K11" s="13" t="s">
        <v>1324</v>
      </c>
      <c r="L11" s="13">
        <v>21.28</v>
      </c>
      <c r="M11" s="14">
        <v>0.92700000000000005</v>
      </c>
      <c r="N11" s="14">
        <v>19.73</v>
      </c>
      <c r="P11" s="14">
        <v>53.621088435374148</v>
      </c>
      <c r="Q11" s="14">
        <v>53.621088435374148</v>
      </c>
      <c r="R11" s="14">
        <v>53.621088435374148</v>
      </c>
      <c r="S11" s="13">
        <v>13441</v>
      </c>
      <c r="T11" s="13" t="s">
        <v>24</v>
      </c>
      <c r="U11" s="13">
        <v>160</v>
      </c>
      <c r="V11" s="24">
        <v>1.97</v>
      </c>
      <c r="W11" s="14">
        <v>73.351088435374152</v>
      </c>
      <c r="X11" s="14">
        <v>73.351088435374152</v>
      </c>
      <c r="Y11" s="14">
        <v>73.351088435374152</v>
      </c>
    </row>
    <row r="12" spans="1:27" x14ac:dyDescent="0.2">
      <c r="A12" s="12" t="s">
        <v>2707</v>
      </c>
      <c r="B12" s="12" t="s">
        <v>2713</v>
      </c>
      <c r="C12" s="12" t="s">
        <v>2750</v>
      </c>
      <c r="D12" s="13">
        <v>13443</v>
      </c>
      <c r="E12" s="13" t="s">
        <v>24</v>
      </c>
      <c r="F12" s="13">
        <v>20</v>
      </c>
      <c r="G12" s="13">
        <v>21.5</v>
      </c>
      <c r="H12" s="13">
        <v>78</v>
      </c>
      <c r="I12" s="24">
        <v>4.16</v>
      </c>
      <c r="J12" s="13">
        <v>100103</v>
      </c>
      <c r="K12" s="13" t="s">
        <v>1324</v>
      </c>
      <c r="L12" s="13">
        <v>21.28</v>
      </c>
      <c r="M12" s="14">
        <v>0.92700000000000005</v>
      </c>
      <c r="N12" s="14">
        <v>19.73</v>
      </c>
      <c r="P12" s="14">
        <v>46.561088435374153</v>
      </c>
      <c r="Q12" s="14">
        <v>46.561088435374153</v>
      </c>
      <c r="R12" s="14">
        <v>46.561088435374153</v>
      </c>
      <c r="S12" s="13">
        <v>13443</v>
      </c>
      <c r="T12" s="13" t="s">
        <v>24</v>
      </c>
      <c r="U12" s="13">
        <v>78</v>
      </c>
      <c r="V12" s="24">
        <v>4.16</v>
      </c>
      <c r="W12" s="14">
        <v>66.291088435374149</v>
      </c>
      <c r="X12" s="14">
        <v>66.291088435374149</v>
      </c>
      <c r="Y12" s="14">
        <v>66.291088435374149</v>
      </c>
    </row>
    <row r="13" spans="1:27" x14ac:dyDescent="0.2">
      <c r="A13" s="12" t="s">
        <v>2707</v>
      </c>
      <c r="B13" s="12" t="s">
        <v>2714</v>
      </c>
      <c r="C13" s="12" t="s">
        <v>2750</v>
      </c>
      <c r="D13" s="13">
        <v>13444</v>
      </c>
      <c r="E13" s="13" t="s">
        <v>24</v>
      </c>
      <c r="F13" s="13">
        <v>20</v>
      </c>
      <c r="G13" s="13">
        <v>21.5</v>
      </c>
      <c r="H13" s="13">
        <v>160</v>
      </c>
      <c r="I13" s="24">
        <v>2.02</v>
      </c>
      <c r="J13" s="13">
        <v>100103</v>
      </c>
      <c r="K13" s="13" t="s">
        <v>1324</v>
      </c>
      <c r="L13" s="13">
        <v>21.28</v>
      </c>
      <c r="M13" s="14">
        <v>0.92700000000000005</v>
      </c>
      <c r="N13" s="14">
        <v>19.73</v>
      </c>
      <c r="P13" s="14">
        <v>53.621088435374148</v>
      </c>
      <c r="Q13" s="14">
        <v>53.621088435374148</v>
      </c>
      <c r="R13" s="14">
        <v>53.621088435374148</v>
      </c>
      <c r="S13" s="13">
        <v>13444</v>
      </c>
      <c r="T13" s="13" t="s">
        <v>24</v>
      </c>
      <c r="U13" s="13">
        <v>160</v>
      </c>
      <c r="V13" s="24">
        <v>2.02</v>
      </c>
      <c r="W13" s="14">
        <v>73.351088435374152</v>
      </c>
      <c r="X13" s="14">
        <v>73.351088435374152</v>
      </c>
      <c r="Y13" s="14">
        <v>73.351088435374152</v>
      </c>
    </row>
    <row r="14" spans="1:27" x14ac:dyDescent="0.2">
      <c r="A14" s="12" t="s">
        <v>2707</v>
      </c>
      <c r="B14" s="12" t="s">
        <v>2715</v>
      </c>
      <c r="C14" s="12" t="s">
        <v>2750</v>
      </c>
      <c r="D14" s="13">
        <v>17402</v>
      </c>
      <c r="E14" s="13" t="s">
        <v>24</v>
      </c>
      <c r="F14" s="13">
        <v>20</v>
      </c>
      <c r="G14" s="13">
        <v>21.5</v>
      </c>
      <c r="H14" s="13">
        <v>120</v>
      </c>
      <c r="I14" s="24">
        <v>2.66</v>
      </c>
      <c r="J14" s="13">
        <v>100103</v>
      </c>
      <c r="K14" s="13" t="s">
        <v>1324</v>
      </c>
      <c r="L14" s="13">
        <v>31.6</v>
      </c>
      <c r="M14" s="14">
        <v>0.92700000000000005</v>
      </c>
      <c r="N14" s="14">
        <v>29.29</v>
      </c>
      <c r="P14" s="14">
        <v>55.021088435374153</v>
      </c>
      <c r="Q14" s="14">
        <v>55.021088435374153</v>
      </c>
      <c r="R14" s="14">
        <v>55.021088435374153</v>
      </c>
      <c r="S14" s="13">
        <v>17402</v>
      </c>
      <c r="T14" s="13" t="s">
        <v>24</v>
      </c>
      <c r="U14" s="13">
        <v>120</v>
      </c>
      <c r="V14" s="24">
        <v>2.66</v>
      </c>
      <c r="W14" s="14">
        <v>84.31108843537416</v>
      </c>
      <c r="X14" s="14">
        <v>84.31108843537416</v>
      </c>
      <c r="Y14" s="14">
        <v>84.31108843537416</v>
      </c>
    </row>
    <row r="15" spans="1:27" x14ac:dyDescent="0.2">
      <c r="A15" s="12" t="s">
        <v>2707</v>
      </c>
      <c r="B15" s="12" t="s">
        <v>2716</v>
      </c>
      <c r="C15" s="12" t="s">
        <v>2750</v>
      </c>
      <c r="D15" s="13">
        <v>23403</v>
      </c>
      <c r="E15" s="13" t="s">
        <v>24</v>
      </c>
      <c r="F15" s="13">
        <v>20</v>
      </c>
      <c r="G15" s="13">
        <v>21.5</v>
      </c>
      <c r="H15" s="13">
        <v>78</v>
      </c>
      <c r="I15" s="24">
        <v>4.08</v>
      </c>
      <c r="J15" s="13">
        <v>100103</v>
      </c>
      <c r="K15" s="13" t="s">
        <v>1324</v>
      </c>
      <c r="L15" s="13">
        <v>21.28</v>
      </c>
      <c r="M15" s="14">
        <v>0.92700000000000005</v>
      </c>
      <c r="N15" s="14">
        <v>19.73</v>
      </c>
      <c r="P15" s="14">
        <v>46.561088435374153</v>
      </c>
      <c r="Q15" s="14">
        <v>46.561088435374153</v>
      </c>
      <c r="R15" s="14">
        <v>46.561088435374153</v>
      </c>
      <c r="S15" s="13">
        <v>23403</v>
      </c>
      <c r="T15" s="13" t="s">
        <v>24</v>
      </c>
      <c r="U15" s="13">
        <v>78</v>
      </c>
      <c r="V15" s="24">
        <v>4.08</v>
      </c>
      <c r="W15" s="14">
        <v>66.291088435374149</v>
      </c>
      <c r="X15" s="14">
        <v>66.291088435374149</v>
      </c>
      <c r="Y15" s="14">
        <v>66.291088435374149</v>
      </c>
    </row>
    <row r="16" spans="1:27" x14ac:dyDescent="0.2">
      <c r="A16" s="12" t="s">
        <v>2707</v>
      </c>
      <c r="B16" s="12" t="s">
        <v>2717</v>
      </c>
      <c r="C16" s="12" t="s">
        <v>2750</v>
      </c>
      <c r="D16" s="13">
        <v>23404</v>
      </c>
      <c r="E16" s="13" t="s">
        <v>24</v>
      </c>
      <c r="F16" s="13">
        <v>20</v>
      </c>
      <c r="G16" s="13">
        <v>21.5</v>
      </c>
      <c r="H16" s="13">
        <v>78</v>
      </c>
      <c r="I16" s="24">
        <v>4.2</v>
      </c>
      <c r="J16" s="13">
        <v>100103</v>
      </c>
      <c r="K16" s="13" t="s">
        <v>1324</v>
      </c>
      <c r="L16" s="13">
        <v>21.28</v>
      </c>
      <c r="M16" s="14">
        <v>0.92700000000000005</v>
      </c>
      <c r="N16" s="14">
        <v>19.73</v>
      </c>
      <c r="P16" s="14">
        <v>46.561088435374153</v>
      </c>
      <c r="Q16" s="14">
        <v>46.561088435374153</v>
      </c>
      <c r="R16" s="14">
        <v>46.561088435374153</v>
      </c>
      <c r="S16" s="13">
        <v>23404</v>
      </c>
      <c r="T16" s="13" t="s">
        <v>24</v>
      </c>
      <c r="U16" s="13">
        <v>78</v>
      </c>
      <c r="V16" s="24">
        <v>4.2</v>
      </c>
      <c r="W16" s="14">
        <v>66.291088435374149</v>
      </c>
      <c r="X16" s="14">
        <v>66.291088435374149</v>
      </c>
      <c r="Y16" s="14">
        <v>66.291088435374149</v>
      </c>
    </row>
    <row r="17" spans="1:25" x14ac:dyDescent="0.2">
      <c r="A17" s="12" t="s">
        <v>2707</v>
      </c>
      <c r="B17" s="12" t="s">
        <v>2718</v>
      </c>
      <c r="C17" s="12" t="s">
        <v>2750</v>
      </c>
      <c r="D17" s="13">
        <v>23415</v>
      </c>
      <c r="E17" s="13" t="s">
        <v>24</v>
      </c>
      <c r="F17" s="13">
        <v>20</v>
      </c>
      <c r="G17" s="13">
        <v>21.5</v>
      </c>
      <c r="H17" s="13">
        <v>78</v>
      </c>
      <c r="I17" s="24">
        <v>4.13</v>
      </c>
      <c r="J17" s="13">
        <v>100103</v>
      </c>
      <c r="K17" s="13" t="s">
        <v>1324</v>
      </c>
      <c r="L17" s="13">
        <v>21.28</v>
      </c>
      <c r="M17" s="14">
        <v>0.92700000000000005</v>
      </c>
      <c r="N17" s="14">
        <v>19.73</v>
      </c>
      <c r="P17" s="14">
        <v>46.561088435374153</v>
      </c>
      <c r="Q17" s="14">
        <v>46.561088435374153</v>
      </c>
      <c r="R17" s="14">
        <v>46.561088435374153</v>
      </c>
      <c r="S17" s="13">
        <v>23415</v>
      </c>
      <c r="T17" s="13" t="s">
        <v>24</v>
      </c>
      <c r="U17" s="13">
        <v>78</v>
      </c>
      <c r="V17" s="24">
        <v>4.13</v>
      </c>
      <c r="W17" s="14">
        <v>66.291088435374149</v>
      </c>
      <c r="X17" s="14">
        <v>66.291088435374149</v>
      </c>
      <c r="Y17" s="14">
        <v>66.291088435374149</v>
      </c>
    </row>
    <row r="18" spans="1:25" x14ac:dyDescent="0.2">
      <c r="A18" s="12" t="s">
        <v>2707</v>
      </c>
      <c r="B18" s="12" t="s">
        <v>2719</v>
      </c>
      <c r="C18" s="12" t="s">
        <v>2750</v>
      </c>
      <c r="D18" s="13">
        <v>23417</v>
      </c>
      <c r="E18" s="13" t="s">
        <v>24</v>
      </c>
      <c r="F18" s="13">
        <v>20</v>
      </c>
      <c r="G18" s="13">
        <v>21.5</v>
      </c>
      <c r="H18" s="13">
        <v>78</v>
      </c>
      <c r="I18" s="24">
        <v>4.16</v>
      </c>
      <c r="J18" s="13">
        <v>100103</v>
      </c>
      <c r="K18" s="13" t="s">
        <v>1324</v>
      </c>
      <c r="L18" s="13">
        <v>21.28</v>
      </c>
      <c r="M18" s="14">
        <v>0.92700000000000005</v>
      </c>
      <c r="N18" s="14">
        <v>19.73</v>
      </c>
      <c r="P18" s="14">
        <v>46.561088435374153</v>
      </c>
      <c r="Q18" s="14">
        <v>46.561088435374153</v>
      </c>
      <c r="R18" s="14">
        <v>46.561088435374153</v>
      </c>
      <c r="S18" s="13">
        <v>23417</v>
      </c>
      <c r="T18" s="13" t="s">
        <v>24</v>
      </c>
      <c r="U18" s="13">
        <v>78</v>
      </c>
      <c r="V18" s="24">
        <v>4.16</v>
      </c>
      <c r="W18" s="14">
        <v>66.291088435374149</v>
      </c>
      <c r="X18" s="14">
        <v>66.291088435374149</v>
      </c>
      <c r="Y18" s="14">
        <v>66.291088435374149</v>
      </c>
    </row>
    <row r="19" spans="1:25" x14ac:dyDescent="0.2">
      <c r="A19" s="12" t="s">
        <v>2707</v>
      </c>
      <c r="B19" s="12" t="s">
        <v>2720</v>
      </c>
      <c r="C19" s="12" t="s">
        <v>2750</v>
      </c>
      <c r="D19" s="13">
        <v>43403</v>
      </c>
      <c r="E19" s="13" t="s">
        <v>24</v>
      </c>
      <c r="F19" s="13">
        <v>20</v>
      </c>
      <c r="G19" s="13">
        <v>21.5</v>
      </c>
      <c r="H19" s="13">
        <v>80</v>
      </c>
      <c r="I19" s="24">
        <v>3.94</v>
      </c>
      <c r="J19" s="13">
        <v>100103</v>
      </c>
      <c r="K19" s="13" t="s">
        <v>1324</v>
      </c>
      <c r="L19" s="13">
        <v>21.28</v>
      </c>
      <c r="M19" s="14">
        <v>0.92700000000000005</v>
      </c>
      <c r="N19" s="14">
        <v>19.73</v>
      </c>
      <c r="P19" s="14">
        <v>53.621088435374148</v>
      </c>
      <c r="Q19" s="14">
        <v>53.621088435374148</v>
      </c>
      <c r="R19" s="14">
        <v>53.621088435374148</v>
      </c>
      <c r="S19" s="13">
        <v>43403</v>
      </c>
      <c r="T19" s="13" t="s">
        <v>24</v>
      </c>
      <c r="U19" s="13">
        <v>80</v>
      </c>
      <c r="V19" s="24">
        <v>3.94</v>
      </c>
      <c r="W19" s="14">
        <v>73.351088435374152</v>
      </c>
      <c r="X19" s="14">
        <v>73.351088435374152</v>
      </c>
      <c r="Y19" s="14">
        <v>73.351088435374152</v>
      </c>
    </row>
    <row r="20" spans="1:25" x14ac:dyDescent="0.2">
      <c r="A20" s="12" t="s">
        <v>2707</v>
      </c>
      <c r="B20" s="12" t="s">
        <v>2721</v>
      </c>
      <c r="C20" s="12" t="s">
        <v>2750</v>
      </c>
      <c r="D20" s="13">
        <v>43404</v>
      </c>
      <c r="E20" s="13" t="s">
        <v>24</v>
      </c>
      <c r="F20" s="13">
        <v>20</v>
      </c>
      <c r="G20" s="13">
        <v>21.5</v>
      </c>
      <c r="H20" s="13">
        <v>80</v>
      </c>
      <c r="I20" s="24">
        <v>4.04</v>
      </c>
      <c r="J20" s="13">
        <v>100103</v>
      </c>
      <c r="K20" s="13" t="s">
        <v>1324</v>
      </c>
      <c r="L20" s="13">
        <v>21.28</v>
      </c>
      <c r="M20" s="14">
        <v>0.92700000000000005</v>
      </c>
      <c r="N20" s="14">
        <v>19.73</v>
      </c>
      <c r="P20" s="14">
        <v>53.621088435374148</v>
      </c>
      <c r="Q20" s="14">
        <v>53.621088435374148</v>
      </c>
      <c r="R20" s="14">
        <v>53.621088435374148</v>
      </c>
      <c r="S20" s="13">
        <v>43404</v>
      </c>
      <c r="T20" s="13" t="s">
        <v>24</v>
      </c>
      <c r="U20" s="13">
        <v>80</v>
      </c>
      <c r="V20" s="24">
        <v>4.04</v>
      </c>
      <c r="W20" s="14">
        <v>73.351088435374152</v>
      </c>
      <c r="X20" s="14">
        <v>73.351088435374152</v>
      </c>
      <c r="Y20" s="14">
        <v>73.351088435374152</v>
      </c>
    </row>
    <row r="21" spans="1:25" x14ac:dyDescent="0.2">
      <c r="A21" s="12" t="s">
        <v>2707</v>
      </c>
      <c r="B21" s="12" t="s">
        <v>2722</v>
      </c>
      <c r="C21" s="12" t="s">
        <v>2750</v>
      </c>
      <c r="D21" s="13">
        <v>43424</v>
      </c>
      <c r="E21" s="13" t="s">
        <v>24</v>
      </c>
      <c r="F21" s="13">
        <v>20</v>
      </c>
      <c r="G21" s="13">
        <v>21.5</v>
      </c>
      <c r="H21" s="13">
        <v>80</v>
      </c>
      <c r="I21" s="24">
        <v>3.94</v>
      </c>
      <c r="J21" s="13">
        <v>100103</v>
      </c>
      <c r="K21" s="13" t="s">
        <v>1324</v>
      </c>
      <c r="L21" s="13">
        <v>21.28</v>
      </c>
      <c r="M21" s="14">
        <v>0.92700000000000005</v>
      </c>
      <c r="N21" s="14">
        <v>19.73</v>
      </c>
      <c r="P21" s="14">
        <v>53.621088435374148</v>
      </c>
      <c r="Q21" s="14">
        <v>53.621088435374148</v>
      </c>
      <c r="R21" s="14">
        <v>53.621088435374148</v>
      </c>
      <c r="S21" s="13">
        <v>43424</v>
      </c>
      <c r="T21" s="13" t="s">
        <v>24</v>
      </c>
      <c r="U21" s="13">
        <v>80</v>
      </c>
      <c r="V21" s="24">
        <v>3.94</v>
      </c>
      <c r="W21" s="14">
        <v>73.351088435374152</v>
      </c>
      <c r="X21" s="14">
        <v>73.351088435374152</v>
      </c>
      <c r="Y21" s="14">
        <v>73.351088435374152</v>
      </c>
    </row>
    <row r="22" spans="1:25" x14ac:dyDescent="0.2">
      <c r="A22" s="12" t="s">
        <v>2707</v>
      </c>
      <c r="B22" s="12" t="s">
        <v>2723</v>
      </c>
      <c r="C22" s="12" t="s">
        <v>2750</v>
      </c>
      <c r="D22" s="13">
        <v>47402</v>
      </c>
      <c r="E22" s="13" t="s">
        <v>24</v>
      </c>
      <c r="F22" s="13">
        <v>20</v>
      </c>
      <c r="G22" s="13">
        <v>21.5</v>
      </c>
      <c r="H22" s="13">
        <v>100</v>
      </c>
      <c r="I22" s="24">
        <v>3.19</v>
      </c>
      <c r="J22" s="13">
        <v>100103</v>
      </c>
      <c r="K22" s="13" t="s">
        <v>1324</v>
      </c>
      <c r="L22" s="13">
        <v>27.11</v>
      </c>
      <c r="M22" s="14">
        <v>0.92700000000000005</v>
      </c>
      <c r="N22" s="14">
        <v>25.13</v>
      </c>
      <c r="P22" s="14">
        <v>41.021088435374146</v>
      </c>
      <c r="Q22" s="14">
        <v>41.021088435374146</v>
      </c>
      <c r="R22" s="14">
        <v>41.021088435374146</v>
      </c>
      <c r="S22" s="13">
        <v>47402</v>
      </c>
      <c r="T22" s="13" t="s">
        <v>24</v>
      </c>
      <c r="U22" s="13">
        <v>100</v>
      </c>
      <c r="V22" s="24">
        <v>3.19</v>
      </c>
      <c r="W22" s="14">
        <v>66.151088435374149</v>
      </c>
      <c r="X22" s="14">
        <v>66.151088435374149</v>
      </c>
      <c r="Y22" s="14">
        <v>66.151088435374149</v>
      </c>
    </row>
    <row r="23" spans="1:25" x14ac:dyDescent="0.2">
      <c r="A23" s="12" t="s">
        <v>2707</v>
      </c>
      <c r="B23" s="12" t="s">
        <v>2724</v>
      </c>
      <c r="C23" s="12" t="s">
        <v>2750</v>
      </c>
      <c r="D23" s="13">
        <v>54409</v>
      </c>
      <c r="E23" s="13" t="s">
        <v>24</v>
      </c>
      <c r="F23" s="13">
        <v>20</v>
      </c>
      <c r="G23" s="13">
        <v>21.5</v>
      </c>
      <c r="H23" s="13">
        <v>107</v>
      </c>
      <c r="I23" s="24">
        <v>3</v>
      </c>
      <c r="J23" s="13">
        <v>100103</v>
      </c>
      <c r="K23" s="13" t="s">
        <v>1324</v>
      </c>
      <c r="L23" s="13">
        <v>14.59</v>
      </c>
      <c r="M23" s="14">
        <v>0.92700000000000005</v>
      </c>
      <c r="N23" s="14">
        <v>13.53</v>
      </c>
      <c r="P23" s="14">
        <v>39.121088435374148</v>
      </c>
      <c r="Q23" s="14">
        <v>39.121088435374148</v>
      </c>
      <c r="R23" s="14">
        <v>39.121088435374148</v>
      </c>
      <c r="S23" s="13">
        <v>54409</v>
      </c>
      <c r="T23" s="13" t="s">
        <v>24</v>
      </c>
      <c r="U23" s="13">
        <v>107</v>
      </c>
      <c r="V23" s="24">
        <v>3</v>
      </c>
      <c r="W23" s="14">
        <v>52.651088435374149</v>
      </c>
      <c r="X23" s="14">
        <v>52.651088435374149</v>
      </c>
      <c r="Y23" s="14">
        <v>52.651088435374149</v>
      </c>
    </row>
    <row r="24" spans="1:25" x14ac:dyDescent="0.2">
      <c r="A24" s="12" t="s">
        <v>2707</v>
      </c>
      <c r="B24" s="12" t="s">
        <v>2725</v>
      </c>
      <c r="C24" s="12" t="s">
        <v>2750</v>
      </c>
      <c r="D24" s="13">
        <v>54410</v>
      </c>
      <c r="E24" s="13" t="s">
        <v>24</v>
      </c>
      <c r="F24" s="13">
        <v>20</v>
      </c>
      <c r="G24" s="13">
        <v>21.5</v>
      </c>
      <c r="H24" s="13">
        <v>107</v>
      </c>
      <c r="I24" s="24">
        <v>3</v>
      </c>
      <c r="J24" s="13">
        <v>100103</v>
      </c>
      <c r="K24" s="13" t="s">
        <v>1324</v>
      </c>
      <c r="L24" s="13">
        <v>14.59</v>
      </c>
      <c r="M24" s="14">
        <v>0.92700000000000005</v>
      </c>
      <c r="N24" s="14">
        <v>13.53</v>
      </c>
      <c r="P24" s="14">
        <v>39.121088435374148</v>
      </c>
      <c r="Q24" s="14">
        <v>39.121088435374148</v>
      </c>
      <c r="R24" s="14">
        <v>39.121088435374148</v>
      </c>
      <c r="S24" s="13">
        <v>54410</v>
      </c>
      <c r="T24" s="13" t="s">
        <v>24</v>
      </c>
      <c r="U24" s="13">
        <v>107</v>
      </c>
      <c r="V24" s="24">
        <v>3</v>
      </c>
      <c r="W24" s="14">
        <v>52.651088435374149</v>
      </c>
      <c r="X24" s="14">
        <v>52.651088435374149</v>
      </c>
      <c r="Y24" s="14">
        <v>52.651088435374149</v>
      </c>
    </row>
    <row r="25" spans="1:25" x14ac:dyDescent="0.2">
      <c r="A25" s="12" t="s">
        <v>2707</v>
      </c>
      <c r="B25" s="12" t="s">
        <v>2726</v>
      </c>
      <c r="C25" s="12" t="s">
        <v>2750</v>
      </c>
      <c r="D25" s="13">
        <v>54411</v>
      </c>
      <c r="E25" s="13" t="s">
        <v>24</v>
      </c>
      <c r="F25" s="13">
        <v>20</v>
      </c>
      <c r="G25" s="13">
        <v>21.5</v>
      </c>
      <c r="H25" s="13">
        <v>214</v>
      </c>
      <c r="I25" s="24">
        <v>1.5</v>
      </c>
      <c r="J25" s="13">
        <v>100103</v>
      </c>
      <c r="K25" s="13" t="s">
        <v>1324</v>
      </c>
      <c r="L25" s="13">
        <v>14.59</v>
      </c>
      <c r="M25" s="14">
        <v>0.92700000000000005</v>
      </c>
      <c r="N25" s="14">
        <v>13.53</v>
      </c>
      <c r="P25" s="14">
        <v>39.121088435374148</v>
      </c>
      <c r="Q25" s="14">
        <v>39.121088435374148</v>
      </c>
      <c r="R25" s="14">
        <v>39.121088435374148</v>
      </c>
      <c r="S25" s="13">
        <v>54411</v>
      </c>
      <c r="T25" s="13" t="s">
        <v>24</v>
      </c>
      <c r="U25" s="13">
        <v>214</v>
      </c>
      <c r="V25" s="24">
        <v>1.5</v>
      </c>
      <c r="W25" s="14">
        <v>52.651088435374149</v>
      </c>
      <c r="X25" s="14">
        <v>52.651088435374149</v>
      </c>
      <c r="Y25" s="14">
        <v>52.651088435374149</v>
      </c>
    </row>
    <row r="26" spans="1:25" x14ac:dyDescent="0.2">
      <c r="A26" s="12" t="s">
        <v>2707</v>
      </c>
      <c r="B26" s="12" t="s">
        <v>2727</v>
      </c>
      <c r="C26" s="12" t="s">
        <v>2750</v>
      </c>
      <c r="D26" s="13">
        <v>54427</v>
      </c>
      <c r="E26" s="13" t="s">
        <v>24</v>
      </c>
      <c r="F26" s="13">
        <v>20</v>
      </c>
      <c r="G26" s="13">
        <v>21.5</v>
      </c>
      <c r="H26" s="13">
        <v>107</v>
      </c>
      <c r="I26" s="24">
        <v>3</v>
      </c>
      <c r="J26" s="13">
        <v>100103</v>
      </c>
      <c r="K26" s="13" t="s">
        <v>1324</v>
      </c>
      <c r="L26" s="13">
        <v>14.59</v>
      </c>
      <c r="M26" s="14">
        <v>0.92700000000000005</v>
      </c>
      <c r="N26" s="14">
        <v>13.53</v>
      </c>
      <c r="P26" s="14">
        <v>39.121088435374148</v>
      </c>
      <c r="Q26" s="14">
        <v>39.121088435374148</v>
      </c>
      <c r="R26" s="14">
        <v>39.121088435374148</v>
      </c>
      <c r="S26" s="13">
        <v>54427</v>
      </c>
      <c r="T26" s="13" t="s">
        <v>24</v>
      </c>
      <c r="U26" s="13">
        <v>107</v>
      </c>
      <c r="V26" s="24">
        <v>3</v>
      </c>
      <c r="W26" s="14">
        <v>52.651088435374149</v>
      </c>
      <c r="X26" s="14">
        <v>52.651088435374149</v>
      </c>
      <c r="Y26" s="14">
        <v>52.651088435374149</v>
      </c>
    </row>
    <row r="27" spans="1:25" x14ac:dyDescent="0.2">
      <c r="A27" s="12" t="s">
        <v>2707</v>
      </c>
      <c r="B27" s="12" t="s">
        <v>2728</v>
      </c>
      <c r="C27" s="12" t="s">
        <v>2750</v>
      </c>
      <c r="D27" s="13">
        <v>54453</v>
      </c>
      <c r="E27" s="13" t="s">
        <v>24</v>
      </c>
      <c r="F27" s="13">
        <v>20</v>
      </c>
      <c r="G27" s="13">
        <v>21.5</v>
      </c>
      <c r="H27" s="13">
        <v>107</v>
      </c>
      <c r="I27" s="24">
        <v>3</v>
      </c>
      <c r="J27" s="13">
        <v>100103</v>
      </c>
      <c r="K27" s="13" t="s">
        <v>1324</v>
      </c>
      <c r="L27" s="13">
        <v>14.59</v>
      </c>
      <c r="M27" s="14">
        <v>0.92700000000000005</v>
      </c>
      <c r="N27" s="14">
        <v>13.53</v>
      </c>
      <c r="P27" s="14">
        <v>39.121088435374148</v>
      </c>
      <c r="Q27" s="14">
        <v>39.121088435374148</v>
      </c>
      <c r="R27" s="14">
        <v>39.121088435374148</v>
      </c>
      <c r="S27" s="13">
        <v>54453</v>
      </c>
      <c r="T27" s="13" t="s">
        <v>24</v>
      </c>
      <c r="U27" s="13">
        <v>107</v>
      </c>
      <c r="V27" s="24">
        <v>3</v>
      </c>
      <c r="W27" s="14">
        <v>52.651088435374149</v>
      </c>
      <c r="X27" s="14">
        <v>52.651088435374149</v>
      </c>
      <c r="Y27" s="14">
        <v>52.651088435374149</v>
      </c>
    </row>
    <row r="28" spans="1:25" x14ac:dyDescent="0.2">
      <c r="A28" s="12" t="s">
        <v>2707</v>
      </c>
      <c r="B28" s="12" t="s">
        <v>2729</v>
      </c>
      <c r="C28" s="12" t="s">
        <v>2750</v>
      </c>
      <c r="D28" s="13">
        <v>54463</v>
      </c>
      <c r="E28" s="13" t="s">
        <v>24</v>
      </c>
      <c r="F28" s="13">
        <v>20</v>
      </c>
      <c r="G28" s="13">
        <v>21.5</v>
      </c>
      <c r="H28" s="13">
        <v>107</v>
      </c>
      <c r="I28" s="24">
        <v>3</v>
      </c>
      <c r="J28" s="13">
        <v>100103</v>
      </c>
      <c r="K28" s="13" t="s">
        <v>1324</v>
      </c>
      <c r="L28" s="13">
        <v>14.59</v>
      </c>
      <c r="M28" s="14">
        <v>0.92700000000000005</v>
      </c>
      <c r="N28" s="14">
        <v>13.53</v>
      </c>
      <c r="P28" s="14">
        <v>39.121088435374148</v>
      </c>
      <c r="Q28" s="14">
        <v>39.121088435374148</v>
      </c>
      <c r="R28" s="14">
        <v>39.121088435374148</v>
      </c>
      <c r="S28" s="13">
        <v>54463</v>
      </c>
      <c r="T28" s="13" t="s">
        <v>24</v>
      </c>
      <c r="U28" s="13">
        <v>107</v>
      </c>
      <c r="V28" s="24">
        <v>3</v>
      </c>
      <c r="W28" s="14">
        <v>52.651088435374149</v>
      </c>
      <c r="X28" s="14">
        <v>52.651088435374149</v>
      </c>
      <c r="Y28" s="14">
        <v>52.651088435374149</v>
      </c>
    </row>
    <row r="29" spans="1:25" x14ac:dyDescent="0.2">
      <c r="A29" s="12" t="s">
        <v>2707</v>
      </c>
      <c r="B29" s="12" t="s">
        <v>2730</v>
      </c>
      <c r="C29" s="12" t="s">
        <v>2750</v>
      </c>
      <c r="D29" s="13">
        <v>54464</v>
      </c>
      <c r="E29" s="13" t="s">
        <v>24</v>
      </c>
      <c r="F29" s="13">
        <v>20</v>
      </c>
      <c r="G29" s="13">
        <v>21.5</v>
      </c>
      <c r="H29" s="13">
        <v>107</v>
      </c>
      <c r="I29" s="24">
        <v>3</v>
      </c>
      <c r="J29" s="13">
        <v>100103</v>
      </c>
      <c r="K29" s="13" t="s">
        <v>1324</v>
      </c>
      <c r="L29" s="13">
        <v>14.59</v>
      </c>
      <c r="M29" s="14">
        <v>0.92700000000000005</v>
      </c>
      <c r="N29" s="14">
        <v>13.53</v>
      </c>
      <c r="P29" s="14">
        <v>39.121088435374148</v>
      </c>
      <c r="Q29" s="14">
        <v>39.121088435374148</v>
      </c>
      <c r="R29" s="14">
        <v>39.121088435374148</v>
      </c>
      <c r="S29" s="13">
        <v>54464</v>
      </c>
      <c r="T29" s="13" t="s">
        <v>24</v>
      </c>
      <c r="U29" s="13">
        <v>107</v>
      </c>
      <c r="V29" s="24">
        <v>3</v>
      </c>
      <c r="W29" s="14">
        <v>52.651088435374149</v>
      </c>
      <c r="X29" s="14">
        <v>52.651088435374149</v>
      </c>
      <c r="Y29" s="14">
        <v>52.651088435374149</v>
      </c>
    </row>
    <row r="30" spans="1:25" x14ac:dyDescent="0.2">
      <c r="A30" s="12" t="s">
        <v>2707</v>
      </c>
      <c r="B30" s="12" t="s">
        <v>2731</v>
      </c>
      <c r="C30" s="12" t="s">
        <v>2750</v>
      </c>
      <c r="D30" s="13">
        <v>54485</v>
      </c>
      <c r="E30" s="13" t="s">
        <v>24</v>
      </c>
      <c r="F30" s="13">
        <v>20</v>
      </c>
      <c r="G30" s="13">
        <v>21.5</v>
      </c>
      <c r="H30" s="13">
        <v>76</v>
      </c>
      <c r="I30" s="24">
        <v>4.2300000000000004</v>
      </c>
      <c r="J30" s="13">
        <v>100103</v>
      </c>
      <c r="K30" s="13" t="s">
        <v>1324</v>
      </c>
      <c r="L30" s="13">
        <v>21.28</v>
      </c>
      <c r="M30" s="14">
        <v>0.92700000000000005</v>
      </c>
      <c r="N30" s="14">
        <v>19.73</v>
      </c>
      <c r="P30" s="14">
        <v>39.121088435374148</v>
      </c>
      <c r="Q30" s="14">
        <v>39.121088435374148</v>
      </c>
      <c r="R30" s="14">
        <v>39.121088435374148</v>
      </c>
      <c r="S30" s="13">
        <v>54485</v>
      </c>
      <c r="T30" s="13" t="s">
        <v>24</v>
      </c>
      <c r="U30" s="13">
        <v>76</v>
      </c>
      <c r="V30" s="24">
        <v>4.2300000000000004</v>
      </c>
      <c r="W30" s="14">
        <v>58.851088435374152</v>
      </c>
      <c r="X30" s="14">
        <v>58.851088435374152</v>
      </c>
      <c r="Y30" s="14">
        <v>58.851088435374152</v>
      </c>
    </row>
    <row r="31" spans="1:25" x14ac:dyDescent="0.2">
      <c r="A31" s="12" t="s">
        <v>2707</v>
      </c>
      <c r="B31" s="12" t="s">
        <v>2732</v>
      </c>
      <c r="C31" s="12" t="s">
        <v>2750</v>
      </c>
      <c r="D31" s="13">
        <v>54486</v>
      </c>
      <c r="E31" s="13" t="s">
        <v>24</v>
      </c>
      <c r="F31" s="13">
        <v>20</v>
      </c>
      <c r="G31" s="13">
        <v>21.5</v>
      </c>
      <c r="H31" s="13">
        <v>78</v>
      </c>
      <c r="I31" s="24">
        <v>4.1900000000000004</v>
      </c>
      <c r="J31" s="13">
        <v>100103</v>
      </c>
      <c r="K31" s="13" t="s">
        <v>1324</v>
      </c>
      <c r="L31" s="13">
        <v>21.28</v>
      </c>
      <c r="M31" s="14">
        <v>0.92700000000000005</v>
      </c>
      <c r="N31" s="14">
        <v>19.73</v>
      </c>
      <c r="P31" s="14">
        <v>39.121088435374148</v>
      </c>
      <c r="Q31" s="14">
        <v>39.121088435374148</v>
      </c>
      <c r="R31" s="14">
        <v>39.121088435374148</v>
      </c>
      <c r="S31" s="13">
        <v>54486</v>
      </c>
      <c r="T31" s="13" t="s">
        <v>24</v>
      </c>
      <c r="U31" s="13">
        <v>78</v>
      </c>
      <c r="V31" s="24">
        <v>4.1900000000000004</v>
      </c>
      <c r="W31" s="14">
        <v>58.851088435374152</v>
      </c>
      <c r="X31" s="14">
        <v>58.851088435374152</v>
      </c>
      <c r="Y31" s="14">
        <v>58.851088435374152</v>
      </c>
    </row>
    <row r="32" spans="1:25" x14ac:dyDescent="0.2">
      <c r="A32" s="12" t="s">
        <v>2707</v>
      </c>
      <c r="B32" s="12" t="s">
        <v>2733</v>
      </c>
      <c r="C32" s="12" t="s">
        <v>2750</v>
      </c>
      <c r="D32" s="13">
        <v>54487</v>
      </c>
      <c r="E32" s="13" t="s">
        <v>24</v>
      </c>
      <c r="F32" s="13">
        <v>20</v>
      </c>
      <c r="G32" s="13">
        <v>21.5</v>
      </c>
      <c r="H32" s="13">
        <v>76</v>
      </c>
      <c r="I32" s="24">
        <v>4.2</v>
      </c>
      <c r="J32" s="13">
        <v>100103</v>
      </c>
      <c r="K32" s="13" t="s">
        <v>1324</v>
      </c>
      <c r="L32" s="13">
        <v>21.28</v>
      </c>
      <c r="M32" s="14">
        <v>0.92700000000000005</v>
      </c>
      <c r="N32" s="14">
        <v>19.73</v>
      </c>
      <c r="P32" s="14">
        <v>39.121088435374148</v>
      </c>
      <c r="Q32" s="14">
        <v>39.121088435374148</v>
      </c>
      <c r="R32" s="14">
        <v>39.121088435374148</v>
      </c>
      <c r="S32" s="13">
        <v>54487</v>
      </c>
      <c r="T32" s="13" t="s">
        <v>24</v>
      </c>
      <c r="U32" s="13">
        <v>76</v>
      </c>
      <c r="V32" s="24">
        <v>4.2</v>
      </c>
      <c r="W32" s="14">
        <v>58.851088435374152</v>
      </c>
      <c r="X32" s="14">
        <v>58.851088435374152</v>
      </c>
      <c r="Y32" s="14">
        <v>58.851088435374152</v>
      </c>
    </row>
    <row r="33" spans="1:25" x14ac:dyDescent="0.2">
      <c r="A33" s="12" t="s">
        <v>2707</v>
      </c>
      <c r="B33" s="12" t="s">
        <v>2734</v>
      </c>
      <c r="C33" s="12" t="s">
        <v>2750</v>
      </c>
      <c r="D33" s="13">
        <v>54496</v>
      </c>
      <c r="E33" s="13" t="s">
        <v>24</v>
      </c>
      <c r="F33" s="13">
        <v>20</v>
      </c>
      <c r="G33" s="13">
        <v>21.5</v>
      </c>
      <c r="H33" s="13">
        <v>78</v>
      </c>
      <c r="I33" s="24">
        <v>4.18</v>
      </c>
      <c r="J33" s="13">
        <v>100103</v>
      </c>
      <c r="K33" s="13" t="s">
        <v>1324</v>
      </c>
      <c r="L33" s="13">
        <v>21.28</v>
      </c>
      <c r="M33" s="14">
        <v>0.92700000000000005</v>
      </c>
      <c r="N33" s="14">
        <v>19.73</v>
      </c>
      <c r="P33" s="14">
        <v>39.121088435374148</v>
      </c>
      <c r="Q33" s="14">
        <v>39.121088435374148</v>
      </c>
      <c r="R33" s="14">
        <v>39.121088435374148</v>
      </c>
      <c r="S33" s="13">
        <v>54496</v>
      </c>
      <c r="T33" s="13" t="s">
        <v>24</v>
      </c>
      <c r="U33" s="13">
        <v>78</v>
      </c>
      <c r="V33" s="24">
        <v>4.18</v>
      </c>
      <c r="W33" s="14">
        <v>58.851088435374152</v>
      </c>
      <c r="X33" s="14">
        <v>58.851088435374152</v>
      </c>
      <c r="Y33" s="14">
        <v>58.851088435374152</v>
      </c>
    </row>
    <row r="34" spans="1:25" x14ac:dyDescent="0.2">
      <c r="A34" s="12" t="s">
        <v>2707</v>
      </c>
      <c r="B34" s="12" t="s">
        <v>2735</v>
      </c>
      <c r="C34" s="12" t="s">
        <v>2750</v>
      </c>
      <c r="D34" s="13">
        <v>54497</v>
      </c>
      <c r="E34" s="13" t="s">
        <v>24</v>
      </c>
      <c r="F34" s="13">
        <v>20</v>
      </c>
      <c r="G34" s="13">
        <v>21.5</v>
      </c>
      <c r="H34" s="13">
        <v>77</v>
      </c>
      <c r="I34" s="24">
        <v>4.2</v>
      </c>
      <c r="J34" s="13">
        <v>100103</v>
      </c>
      <c r="K34" s="13" t="s">
        <v>1324</v>
      </c>
      <c r="L34" s="13">
        <v>21.28</v>
      </c>
      <c r="M34" s="14">
        <v>0.92700000000000005</v>
      </c>
      <c r="N34" s="14">
        <v>19.73</v>
      </c>
      <c r="P34" s="14">
        <v>39.121088435374148</v>
      </c>
      <c r="Q34" s="14">
        <v>39.121088435374148</v>
      </c>
      <c r="R34" s="14">
        <v>39.121088435374148</v>
      </c>
      <c r="S34" s="13">
        <v>54497</v>
      </c>
      <c r="T34" s="13" t="s">
        <v>24</v>
      </c>
      <c r="U34" s="13">
        <v>77</v>
      </c>
      <c r="V34" s="24">
        <v>4.2</v>
      </c>
      <c r="W34" s="14">
        <v>58.851088435374152</v>
      </c>
      <c r="X34" s="14">
        <v>58.851088435374152</v>
      </c>
      <c r="Y34" s="14">
        <v>58.851088435374152</v>
      </c>
    </row>
    <row r="35" spans="1:25" x14ac:dyDescent="0.2">
      <c r="A35" s="12" t="s">
        <v>2707</v>
      </c>
      <c r="B35" s="12" t="s">
        <v>2736</v>
      </c>
      <c r="C35" s="12" t="s">
        <v>2750</v>
      </c>
      <c r="D35" s="13">
        <v>81401</v>
      </c>
      <c r="E35" s="13" t="s">
        <v>24</v>
      </c>
      <c r="F35" s="13">
        <v>20</v>
      </c>
      <c r="G35" s="13">
        <v>21.5</v>
      </c>
      <c r="H35" s="13">
        <v>232</v>
      </c>
      <c r="I35" s="24">
        <v>1.37</v>
      </c>
      <c r="J35" s="13">
        <v>100103</v>
      </c>
      <c r="K35" s="13" t="s">
        <v>1324</v>
      </c>
      <c r="L35" s="13">
        <v>53.3</v>
      </c>
      <c r="M35" s="14">
        <v>0.92700000000000005</v>
      </c>
      <c r="N35" s="14">
        <v>49.41</v>
      </c>
      <c r="P35" s="14">
        <v>39.121088435374148</v>
      </c>
      <c r="Q35" s="14">
        <v>39.121088435374148</v>
      </c>
      <c r="R35" s="14">
        <v>39.121088435374148</v>
      </c>
      <c r="S35" s="13">
        <v>81401</v>
      </c>
      <c r="T35" s="13" t="s">
        <v>24</v>
      </c>
      <c r="U35" s="13">
        <v>232</v>
      </c>
      <c r="V35" s="24">
        <v>1.37</v>
      </c>
      <c r="W35" s="14">
        <v>88.531088435374144</v>
      </c>
      <c r="X35" s="14">
        <v>88.531088435374144</v>
      </c>
      <c r="Y35" s="14">
        <v>88.531088435374144</v>
      </c>
    </row>
    <row r="36" spans="1:25" x14ac:dyDescent="0.2">
      <c r="A36" s="12" t="s">
        <v>2707</v>
      </c>
      <c r="B36" s="12" t="s">
        <v>2737</v>
      </c>
      <c r="C36" s="12" t="s">
        <v>2750</v>
      </c>
      <c r="D36" s="13">
        <v>91401</v>
      </c>
      <c r="E36" s="13" t="s">
        <v>24</v>
      </c>
      <c r="F36" s="13">
        <v>20</v>
      </c>
      <c r="G36" s="13">
        <v>21.5</v>
      </c>
      <c r="H36" s="13">
        <v>123</v>
      </c>
      <c r="I36" s="24">
        <v>2.6</v>
      </c>
      <c r="J36" s="13">
        <v>100103</v>
      </c>
      <c r="K36" s="13" t="s">
        <v>1324</v>
      </c>
      <c r="L36" s="13">
        <v>39.270000000000003</v>
      </c>
      <c r="M36" s="14">
        <v>0.92700000000000005</v>
      </c>
      <c r="N36" s="14">
        <v>36.4</v>
      </c>
      <c r="P36" s="14">
        <v>55.640136054421774</v>
      </c>
      <c r="Q36" s="14">
        <v>55.640136054421774</v>
      </c>
      <c r="R36" s="14">
        <v>55.640136054421774</v>
      </c>
      <c r="S36" s="13">
        <v>91401</v>
      </c>
      <c r="T36" s="13" t="s">
        <v>24</v>
      </c>
      <c r="U36" s="13">
        <v>123</v>
      </c>
      <c r="V36" s="24">
        <v>2.6</v>
      </c>
      <c r="W36" s="14">
        <v>92.040136054421765</v>
      </c>
      <c r="X36" s="14">
        <v>92.040136054421765</v>
      </c>
      <c r="Y36" s="14">
        <v>92.040136054421765</v>
      </c>
    </row>
    <row r="37" spans="1:25" x14ac:dyDescent="0.2">
      <c r="A37" s="12" t="s">
        <v>2707</v>
      </c>
      <c r="B37" s="12" t="s">
        <v>2738</v>
      </c>
      <c r="C37" s="12" t="s">
        <v>2750</v>
      </c>
      <c r="D37" s="13">
        <v>91402</v>
      </c>
      <c r="E37" s="13" t="s">
        <v>24</v>
      </c>
      <c r="F37" s="13">
        <v>20</v>
      </c>
      <c r="G37" s="13">
        <v>21.5</v>
      </c>
      <c r="H37" s="13">
        <v>123</v>
      </c>
      <c r="I37" s="24">
        <v>2.6</v>
      </c>
      <c r="J37" s="13">
        <v>100103</v>
      </c>
      <c r="K37" s="13" t="s">
        <v>1324</v>
      </c>
      <c r="L37" s="13">
        <v>38.590000000000003</v>
      </c>
      <c r="M37" s="14">
        <v>0.92700000000000005</v>
      </c>
      <c r="N37" s="14">
        <v>35.770000000000003</v>
      </c>
      <c r="P37" s="14">
        <v>56.240136054421768</v>
      </c>
      <c r="Q37" s="14">
        <v>56.240136054421768</v>
      </c>
      <c r="R37" s="14">
        <v>56.240136054421768</v>
      </c>
      <c r="S37" s="13">
        <v>91402</v>
      </c>
      <c r="T37" s="13" t="s">
        <v>24</v>
      </c>
      <c r="U37" s="13">
        <v>123</v>
      </c>
      <c r="V37" s="24">
        <v>2.6</v>
      </c>
      <c r="W37" s="14">
        <v>92.010136054421764</v>
      </c>
      <c r="X37" s="14">
        <v>92.010136054421764</v>
      </c>
      <c r="Y37" s="14">
        <v>92.010136054421764</v>
      </c>
    </row>
    <row r="38" spans="1:25" x14ac:dyDescent="0.2">
      <c r="A38" s="12" t="s">
        <v>2707</v>
      </c>
      <c r="B38" s="12" t="s">
        <v>2739</v>
      </c>
      <c r="C38" s="12" t="s">
        <v>2750</v>
      </c>
      <c r="D38" s="13">
        <v>94403</v>
      </c>
      <c r="E38" s="13" t="s">
        <v>24</v>
      </c>
      <c r="F38" s="13">
        <v>20</v>
      </c>
      <c r="G38" s="13">
        <v>21.5</v>
      </c>
      <c r="H38" s="13">
        <v>77</v>
      </c>
      <c r="I38" s="24">
        <v>4.1500000000000004</v>
      </c>
      <c r="J38" s="13">
        <v>100103</v>
      </c>
      <c r="K38" s="13" t="s">
        <v>1324</v>
      </c>
      <c r="L38" s="13">
        <v>33.92</v>
      </c>
      <c r="M38" s="14">
        <v>0.92700000000000005</v>
      </c>
      <c r="N38" s="14">
        <v>31.44</v>
      </c>
      <c r="P38" s="14">
        <v>39.121088435374148</v>
      </c>
      <c r="Q38" s="14">
        <v>39.121088435374148</v>
      </c>
      <c r="R38" s="14">
        <v>39.121088435374148</v>
      </c>
      <c r="S38" s="13">
        <v>94403</v>
      </c>
      <c r="T38" s="13" t="s">
        <v>24</v>
      </c>
      <c r="U38" s="13">
        <v>77</v>
      </c>
      <c r="V38" s="24">
        <v>4.1500000000000004</v>
      </c>
      <c r="W38" s="14">
        <v>70.561088435374145</v>
      </c>
      <c r="X38" s="14">
        <v>70.561088435374145</v>
      </c>
      <c r="Y38" s="14">
        <v>70.561088435374145</v>
      </c>
    </row>
    <row r="39" spans="1:25" x14ac:dyDescent="0.2">
      <c r="A39" s="12" t="s">
        <v>2707</v>
      </c>
      <c r="B39" s="12" t="s">
        <v>2740</v>
      </c>
      <c r="C39" s="12" t="s">
        <v>2750</v>
      </c>
      <c r="D39" s="13">
        <v>54402</v>
      </c>
      <c r="E39" s="13" t="s">
        <v>24</v>
      </c>
      <c r="F39" s="13">
        <v>13.84</v>
      </c>
      <c r="G39" s="13">
        <v>15.82</v>
      </c>
      <c r="H39" s="13">
        <v>54</v>
      </c>
      <c r="I39" s="24">
        <v>4.0999999999999996</v>
      </c>
      <c r="J39" s="13">
        <v>100103</v>
      </c>
      <c r="K39" s="13" t="s">
        <v>1324</v>
      </c>
      <c r="L39" s="13">
        <v>7.36</v>
      </c>
      <c r="M39" s="14">
        <v>0.92700000000000005</v>
      </c>
      <c r="N39" s="14">
        <v>6.82</v>
      </c>
      <c r="P39" s="14">
        <v>62.14948448979591</v>
      </c>
      <c r="Q39" s="14">
        <v>62.14948448979591</v>
      </c>
      <c r="R39" s="14">
        <v>62.14948448979591</v>
      </c>
      <c r="S39" s="13">
        <v>54402</v>
      </c>
      <c r="T39" s="13" t="s">
        <v>24</v>
      </c>
      <c r="U39" s="13">
        <v>54</v>
      </c>
      <c r="V39" s="24">
        <v>4.0999999999999996</v>
      </c>
      <c r="W39" s="14">
        <v>68.969484489795903</v>
      </c>
      <c r="X39" s="14">
        <v>68.969484489795903</v>
      </c>
      <c r="Y39" s="14">
        <v>68.969484489795903</v>
      </c>
    </row>
    <row r="40" spans="1:25" x14ac:dyDescent="0.2">
      <c r="A40" s="12" t="s">
        <v>2707</v>
      </c>
      <c r="B40" s="12" t="s">
        <v>2741</v>
      </c>
      <c r="C40" s="12" t="s">
        <v>2750</v>
      </c>
      <c r="D40" s="13">
        <v>54403</v>
      </c>
      <c r="E40" s="13" t="s">
        <v>24</v>
      </c>
      <c r="F40" s="13">
        <v>11.78</v>
      </c>
      <c r="G40" s="13">
        <v>14.96</v>
      </c>
      <c r="H40" s="13">
        <v>45</v>
      </c>
      <c r="I40" s="24">
        <v>4.1900000000000004</v>
      </c>
      <c r="J40" s="13">
        <v>100103</v>
      </c>
      <c r="K40" s="13" t="s">
        <v>1324</v>
      </c>
      <c r="L40" s="13">
        <v>6.14</v>
      </c>
      <c r="M40" s="14">
        <v>0.92700000000000005</v>
      </c>
      <c r="N40" s="14">
        <v>5.69</v>
      </c>
      <c r="P40" s="14">
        <v>59.270904489795917</v>
      </c>
      <c r="Q40" s="14">
        <v>59.270904489795917</v>
      </c>
      <c r="R40" s="14">
        <v>59.270904489795917</v>
      </c>
      <c r="S40" s="13">
        <v>54403</v>
      </c>
      <c r="T40" s="13" t="s">
        <v>24</v>
      </c>
      <c r="U40" s="13">
        <v>45</v>
      </c>
      <c r="V40" s="24">
        <v>4.1900000000000004</v>
      </c>
      <c r="W40" s="14">
        <v>64.960904489795908</v>
      </c>
      <c r="X40" s="14">
        <v>64.960904489795908</v>
      </c>
      <c r="Y40" s="14">
        <v>64.960904489795908</v>
      </c>
    </row>
    <row r="41" spans="1:25" x14ac:dyDescent="0.2">
      <c r="A41" s="12" t="s">
        <v>2707</v>
      </c>
      <c r="B41" s="12" t="s">
        <v>2742</v>
      </c>
      <c r="C41" s="12" t="s">
        <v>2750</v>
      </c>
      <c r="D41" s="13">
        <v>54404</v>
      </c>
      <c r="E41" s="13" t="s">
        <v>24</v>
      </c>
      <c r="F41" s="13">
        <v>22</v>
      </c>
      <c r="G41" s="13">
        <v>24.03</v>
      </c>
      <c r="H41" s="13">
        <v>80</v>
      </c>
      <c r="I41" s="24">
        <v>4.4000000000000004</v>
      </c>
      <c r="J41" s="13">
        <v>100103</v>
      </c>
      <c r="K41" s="13" t="s">
        <v>1324</v>
      </c>
      <c r="L41" s="13">
        <v>10.91</v>
      </c>
      <c r="M41" s="14">
        <v>0.92700000000000005</v>
      </c>
      <c r="N41" s="14">
        <v>10.11</v>
      </c>
      <c r="P41" s="14">
        <v>90.621224489795921</v>
      </c>
      <c r="Q41" s="14">
        <v>90.621224489795921</v>
      </c>
      <c r="R41" s="14">
        <v>90.621224489795921</v>
      </c>
      <c r="S41" s="13">
        <v>54404</v>
      </c>
      <c r="T41" s="13" t="s">
        <v>24</v>
      </c>
      <c r="U41" s="13">
        <v>80</v>
      </c>
      <c r="V41" s="24">
        <v>4.4000000000000004</v>
      </c>
      <c r="W41" s="14">
        <v>100.73122448979592</v>
      </c>
      <c r="X41" s="14">
        <v>100.73122448979592</v>
      </c>
      <c r="Y41" s="14">
        <v>100.73122448979592</v>
      </c>
    </row>
    <row r="42" spans="1:25" x14ac:dyDescent="0.2">
      <c r="A42" s="12" t="s">
        <v>2707</v>
      </c>
      <c r="B42" s="12" t="s">
        <v>2743</v>
      </c>
      <c r="C42" s="12" t="s">
        <v>2750</v>
      </c>
      <c r="D42" s="13">
        <v>54406</v>
      </c>
      <c r="E42" s="13" t="s">
        <v>24</v>
      </c>
      <c r="F42" s="13">
        <v>14.14</v>
      </c>
      <c r="G42" s="13">
        <v>16.12</v>
      </c>
      <c r="H42" s="13">
        <v>54</v>
      </c>
      <c r="I42" s="24">
        <v>4.1900000000000004</v>
      </c>
      <c r="J42" s="13">
        <v>100103</v>
      </c>
      <c r="K42" s="13" t="s">
        <v>1324</v>
      </c>
      <c r="L42" s="13">
        <v>7.36</v>
      </c>
      <c r="M42" s="14">
        <v>0.92700000000000005</v>
      </c>
      <c r="N42" s="14">
        <v>6.82</v>
      </c>
      <c r="P42" s="14">
        <v>62.170604489795913</v>
      </c>
      <c r="Q42" s="14">
        <v>62.170604489795913</v>
      </c>
      <c r="R42" s="14">
        <v>62.170604489795913</v>
      </c>
      <c r="S42" s="13">
        <v>54406</v>
      </c>
      <c r="T42" s="13" t="s">
        <v>24</v>
      </c>
      <c r="U42" s="13">
        <v>54</v>
      </c>
      <c r="V42" s="24">
        <v>4.1900000000000004</v>
      </c>
      <c r="W42" s="14">
        <v>68.990604489795913</v>
      </c>
      <c r="X42" s="14">
        <v>68.990604489795913</v>
      </c>
      <c r="Y42" s="14">
        <v>68.990604489795913</v>
      </c>
    </row>
  </sheetData>
  <protectedRanges>
    <protectedRange password="8F60" sqref="Z6" name="Calculations_40"/>
  </protectedRanges>
  <mergeCells count="1">
    <mergeCell ref="P5:Q5"/>
  </mergeCells>
  <conditionalFormatting sqref="D1:D6">
    <cfRule type="duplicateValues" dxfId="93" priority="2"/>
  </conditionalFormatting>
  <conditionalFormatting sqref="T6">
    <cfRule type="duplicateValues" dxfId="92" priority="1"/>
  </conditionalFormatting>
  <conditionalFormatting sqref="E1:E6">
    <cfRule type="duplicateValues" dxfId="91" priority="3"/>
  </conditionalFormatting>
  <conditionalFormatting sqref="T1:T5 S1:S6">
    <cfRule type="duplicateValues" dxfId="90" priority="4"/>
  </conditionalFormatting>
  <pageMargins left="0.7" right="0.7" top="0.75" bottom="0.75" header="0.3" footer="0.3"/>
  <legacyDrawing r:id="rId1"/>
</worksheet>
</file>

<file path=xl/worksheets/sheet6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20A5D6-9B24-4607-9041-4C7A268C9BFA}">
  <dimension ref="A1:W83"/>
  <sheetViews>
    <sheetView zoomScale="90" zoomScaleNormal="90" workbookViewId="0">
      <pane xSplit="3" ySplit="6" topLeftCell="K7" activePane="bottomRight" state="frozen"/>
      <selection pane="topRight" activeCell="F1" sqref="F1"/>
      <selection pane="bottomLeft" activeCell="A7" sqref="A7"/>
      <selection pane="bottomRight" activeCell="B7" sqref="B7"/>
    </sheetView>
  </sheetViews>
  <sheetFormatPr defaultColWidth="9.28515625" defaultRowHeight="12.75" x14ac:dyDescent="0.2"/>
  <cols>
    <col min="1" max="1" width="13.5703125" style="12" bestFit="1" customWidth="1"/>
    <col min="2" max="2" width="71.28515625" style="12" bestFit="1" customWidth="1"/>
    <col min="3" max="3" width="24" style="12" bestFit="1" customWidth="1"/>
    <col min="4" max="4" width="9.5703125" style="13" bestFit="1" customWidth="1"/>
    <col min="5" max="6" width="9.42578125" style="13" bestFit="1" customWidth="1"/>
    <col min="7" max="7" width="7.7109375" style="13" bestFit="1" customWidth="1"/>
    <col min="8" max="8" width="6.7109375" style="13" bestFit="1" customWidth="1"/>
    <col min="9" max="9" width="8.28515625" style="13" bestFit="1" customWidth="1"/>
    <col min="10" max="10" width="20.42578125" style="13" bestFit="1" customWidth="1"/>
    <col min="11" max="11" width="20" style="13" bestFit="1" customWidth="1"/>
    <col min="12" max="13" width="20.5703125" style="13" bestFit="1" customWidth="1"/>
    <col min="14" max="14" width="19.28515625" style="13" bestFit="1" customWidth="1"/>
    <col min="15" max="15" width="19.5703125" style="13" bestFit="1" customWidth="1"/>
    <col min="16" max="16" width="10.28515625" style="15" bestFit="1" customWidth="1"/>
    <col min="17" max="18" width="8.5703125" style="14" bestFit="1" customWidth="1"/>
    <col min="19" max="19" width="5.7109375" style="17" customWidth="1"/>
    <col min="20" max="20" width="14.7109375" style="14" bestFit="1" customWidth="1"/>
    <col min="21" max="21" width="14.28515625" style="14" bestFit="1" customWidth="1"/>
    <col min="22" max="22" width="15.7109375" style="13" bestFit="1" customWidth="1"/>
    <col min="23" max="23" width="9.85546875" style="12" bestFit="1" customWidth="1"/>
    <col min="24" max="16384" width="9.28515625" style="12"/>
  </cols>
  <sheetData>
    <row r="1" spans="1:22" s="22" customFormat="1" x14ac:dyDescent="0.2">
      <c r="A1" s="77"/>
      <c r="B1" s="78" t="s">
        <v>41</v>
      </c>
      <c r="C1" s="78"/>
      <c r="D1" s="78"/>
      <c r="E1" s="79"/>
      <c r="F1" s="79"/>
      <c r="G1" s="79"/>
      <c r="H1" s="79"/>
      <c r="I1" s="79"/>
      <c r="J1" s="79"/>
      <c r="K1" s="79"/>
      <c r="L1" s="79"/>
      <c r="M1" s="79"/>
      <c r="N1" s="79"/>
      <c r="O1" s="79"/>
      <c r="P1" s="80"/>
      <c r="Q1" s="81"/>
      <c r="R1" s="81"/>
      <c r="S1" s="82"/>
      <c r="T1" s="83"/>
      <c r="U1" s="84"/>
      <c r="V1" s="85"/>
    </row>
    <row r="2" spans="1:22" s="22" customFormat="1" x14ac:dyDescent="0.2">
      <c r="A2" s="86"/>
      <c r="B2" s="87" t="s">
        <v>40</v>
      </c>
      <c r="C2" s="87"/>
      <c r="D2" s="87"/>
      <c r="E2" s="88"/>
      <c r="F2" s="89"/>
      <c r="G2" s="89"/>
      <c r="H2" s="89"/>
      <c r="I2" s="89"/>
      <c r="J2" s="89"/>
      <c r="K2" s="89"/>
      <c r="L2" s="89"/>
      <c r="M2" s="89"/>
      <c r="N2" s="89"/>
      <c r="O2" s="89"/>
      <c r="P2" s="90"/>
      <c r="Q2" s="91"/>
      <c r="R2" s="91"/>
      <c r="S2" s="92"/>
      <c r="T2" s="93"/>
      <c r="U2" s="94"/>
      <c r="V2" s="57"/>
    </row>
    <row r="3" spans="1:22" s="22" customFormat="1" x14ac:dyDescent="0.2">
      <c r="A3" s="86"/>
      <c r="B3" s="95" t="s">
        <v>0</v>
      </c>
      <c r="C3" s="95"/>
      <c r="D3" s="95"/>
      <c r="E3" s="96"/>
      <c r="F3" s="97"/>
      <c r="G3" s="97"/>
      <c r="H3" s="97"/>
      <c r="I3" s="97"/>
      <c r="J3" s="97"/>
      <c r="K3" s="97"/>
      <c r="L3" s="97"/>
      <c r="M3" s="97"/>
      <c r="N3" s="97"/>
      <c r="O3" s="97"/>
      <c r="P3" s="98"/>
      <c r="Q3" s="99"/>
      <c r="R3" s="99"/>
      <c r="S3" s="100"/>
      <c r="T3" s="101"/>
      <c r="U3" s="94"/>
      <c r="V3" s="57"/>
    </row>
    <row r="4" spans="1:22" s="22" customFormat="1" ht="13.5" thickBot="1" x14ac:dyDescent="0.25">
      <c r="A4" s="86"/>
      <c r="B4" s="95"/>
      <c r="C4" s="95"/>
      <c r="D4" s="96"/>
      <c r="E4" s="97"/>
      <c r="F4" s="97"/>
      <c r="G4" s="97"/>
      <c r="H4" s="97"/>
      <c r="I4" s="97"/>
      <c r="J4" s="97"/>
      <c r="K4" s="97"/>
      <c r="L4" s="97"/>
      <c r="M4" s="97"/>
      <c r="N4" s="97"/>
      <c r="O4" s="97"/>
      <c r="P4" s="98"/>
      <c r="Q4" s="99"/>
      <c r="R4" s="99"/>
      <c r="S4" s="100"/>
      <c r="T4" s="101"/>
      <c r="U4" s="94"/>
      <c r="V4" s="57"/>
    </row>
    <row r="5" spans="1:22" ht="15.75" customHeight="1" thickBot="1" x14ac:dyDescent="0.25">
      <c r="A5" s="26"/>
      <c r="B5" s="102"/>
      <c r="C5" s="103" t="s">
        <v>1</v>
      </c>
      <c r="D5" s="104"/>
      <c r="E5" s="105"/>
      <c r="F5" s="105"/>
      <c r="G5" s="105"/>
      <c r="H5" s="105"/>
      <c r="I5" s="105"/>
      <c r="J5" s="106"/>
      <c r="K5" s="106"/>
      <c r="L5" s="106"/>
      <c r="M5" s="106"/>
      <c r="N5" s="106"/>
      <c r="O5" s="106"/>
      <c r="P5" s="107"/>
      <c r="Q5" s="108"/>
      <c r="R5" s="108"/>
      <c r="S5" s="109"/>
      <c r="T5" s="110" t="s">
        <v>14</v>
      </c>
      <c r="U5" s="111"/>
      <c r="V5" s="27"/>
    </row>
    <row r="6" spans="1:22" ht="64.5" thickBot="1" x14ac:dyDescent="0.25">
      <c r="A6" s="657" t="s">
        <v>3</v>
      </c>
      <c r="B6" s="658" t="s">
        <v>8</v>
      </c>
      <c r="C6" s="659" t="s">
        <v>18</v>
      </c>
      <c r="D6" s="660" t="s">
        <v>9</v>
      </c>
      <c r="E6" s="660" t="s">
        <v>5</v>
      </c>
      <c r="F6" s="660" t="s">
        <v>20</v>
      </c>
      <c r="G6" s="658" t="s">
        <v>37</v>
      </c>
      <c r="H6" s="660" t="s">
        <v>38</v>
      </c>
      <c r="I6" s="661" t="s">
        <v>10</v>
      </c>
      <c r="J6" s="660" t="s">
        <v>11</v>
      </c>
      <c r="K6" s="214" t="s">
        <v>2751</v>
      </c>
      <c r="L6" s="689" t="s">
        <v>2752</v>
      </c>
      <c r="M6" s="214" t="s">
        <v>2753</v>
      </c>
      <c r="N6" s="214" t="s">
        <v>2754</v>
      </c>
      <c r="O6" s="214" t="s">
        <v>2755</v>
      </c>
      <c r="P6" s="49" t="s">
        <v>27</v>
      </c>
      <c r="Q6" s="50" t="s">
        <v>12</v>
      </c>
      <c r="R6" s="50" t="s">
        <v>13</v>
      </c>
      <c r="S6" s="119"/>
      <c r="T6" s="1" t="s">
        <v>16</v>
      </c>
      <c r="U6" s="662" t="s">
        <v>17</v>
      </c>
      <c r="V6" s="214" t="s">
        <v>7</v>
      </c>
    </row>
    <row r="7" spans="1:22" ht="38.25" x14ac:dyDescent="0.2">
      <c r="A7" s="3" t="s">
        <v>2756</v>
      </c>
      <c r="B7" s="690" t="s">
        <v>2757</v>
      </c>
      <c r="C7" s="691">
        <v>577</v>
      </c>
      <c r="D7" s="5" t="s">
        <v>24</v>
      </c>
      <c r="E7" s="692">
        <v>23.44</v>
      </c>
      <c r="F7" s="5">
        <v>24.97</v>
      </c>
      <c r="G7" s="192">
        <v>150</v>
      </c>
      <c r="H7" s="692">
        <v>2.5</v>
      </c>
      <c r="I7" s="44">
        <v>100912</v>
      </c>
      <c r="J7" s="44" t="s">
        <v>2758</v>
      </c>
      <c r="K7" s="693">
        <v>31.23</v>
      </c>
      <c r="L7" s="693">
        <v>31.23</v>
      </c>
      <c r="M7" s="693">
        <v>31.23</v>
      </c>
      <c r="N7" s="693">
        <v>31.23</v>
      </c>
      <c r="O7" s="693">
        <v>31.23</v>
      </c>
      <c r="P7" s="192">
        <v>11.54</v>
      </c>
      <c r="Q7" s="8">
        <v>0.20499999999999999</v>
      </c>
      <c r="R7" s="694">
        <v>2.37</v>
      </c>
      <c r="T7" s="695">
        <v>2.37</v>
      </c>
      <c r="U7" s="8">
        <v>0</v>
      </c>
      <c r="V7" s="5" t="s">
        <v>2759</v>
      </c>
    </row>
    <row r="8" spans="1:22" ht="25.5" x14ac:dyDescent="0.2">
      <c r="A8" s="3" t="s">
        <v>2756</v>
      </c>
      <c r="B8" s="690" t="s">
        <v>2760</v>
      </c>
      <c r="C8" s="691">
        <v>828</v>
      </c>
      <c r="D8" s="5" t="s">
        <v>24</v>
      </c>
      <c r="E8" s="692">
        <v>12</v>
      </c>
      <c r="F8" s="5">
        <v>15.57</v>
      </c>
      <c r="G8" s="192">
        <v>192</v>
      </c>
      <c r="H8" s="692">
        <v>1</v>
      </c>
      <c r="I8" s="44">
        <v>100912</v>
      </c>
      <c r="J8" s="44" t="s">
        <v>2758</v>
      </c>
      <c r="K8" s="693">
        <v>32.5</v>
      </c>
      <c r="L8" s="693">
        <v>32.5</v>
      </c>
      <c r="M8" s="693">
        <v>32.5</v>
      </c>
      <c r="N8" s="693">
        <v>32.5</v>
      </c>
      <c r="O8" s="693">
        <v>32.5</v>
      </c>
      <c r="P8" s="192">
        <v>7.05</v>
      </c>
      <c r="Q8" s="8">
        <v>0.20499999999999999</v>
      </c>
      <c r="R8" s="694">
        <v>1.45</v>
      </c>
      <c r="T8" s="695">
        <v>1.45</v>
      </c>
      <c r="U8" s="8">
        <v>0</v>
      </c>
      <c r="V8" s="5" t="s">
        <v>2761</v>
      </c>
    </row>
    <row r="9" spans="1:22" ht="25.5" x14ac:dyDescent="0.2">
      <c r="A9" s="3" t="s">
        <v>2756</v>
      </c>
      <c r="B9" s="690" t="s">
        <v>2762</v>
      </c>
      <c r="C9" s="691">
        <v>2725</v>
      </c>
      <c r="D9" s="5" t="s">
        <v>24</v>
      </c>
      <c r="E9" s="692">
        <v>9.84</v>
      </c>
      <c r="F9" s="5">
        <v>11.49</v>
      </c>
      <c r="G9" s="192">
        <v>128</v>
      </c>
      <c r="H9" s="692">
        <v>1.23</v>
      </c>
      <c r="I9" s="44">
        <v>100912</v>
      </c>
      <c r="J9" s="44" t="s">
        <v>2758</v>
      </c>
      <c r="K9" s="693">
        <v>25.58</v>
      </c>
      <c r="L9" s="693">
        <v>25.58</v>
      </c>
      <c r="M9" s="693">
        <v>25.58</v>
      </c>
      <c r="N9" s="693">
        <v>25.58</v>
      </c>
      <c r="O9" s="693">
        <v>25.58</v>
      </c>
      <c r="P9" s="192">
        <v>4.33</v>
      </c>
      <c r="Q9" s="8">
        <v>0.20499999999999999</v>
      </c>
      <c r="R9" s="694">
        <v>0.89</v>
      </c>
      <c r="T9" s="695">
        <v>0.89</v>
      </c>
      <c r="U9" s="8">
        <v>0</v>
      </c>
      <c r="V9" s="5" t="s">
        <v>2761</v>
      </c>
    </row>
    <row r="10" spans="1:22" x14ac:dyDescent="0.2">
      <c r="A10" s="3" t="s">
        <v>2756</v>
      </c>
      <c r="B10" s="690" t="s">
        <v>2763</v>
      </c>
      <c r="C10" s="691">
        <v>3033</v>
      </c>
      <c r="D10" s="5" t="s">
        <v>24</v>
      </c>
      <c r="E10" s="692">
        <v>29.25</v>
      </c>
      <c r="F10" s="5">
        <v>30.99</v>
      </c>
      <c r="G10" s="192">
        <v>24</v>
      </c>
      <c r="H10" s="692">
        <v>19.5</v>
      </c>
      <c r="I10" s="44">
        <v>100912</v>
      </c>
      <c r="J10" s="44" t="s">
        <v>2758</v>
      </c>
      <c r="K10" s="693">
        <v>26.15</v>
      </c>
      <c r="L10" s="693">
        <v>26.15</v>
      </c>
      <c r="M10" s="693">
        <v>26.15</v>
      </c>
      <c r="N10" s="693">
        <v>26.15</v>
      </c>
      <c r="O10" s="693">
        <v>26.15</v>
      </c>
      <c r="P10" s="192">
        <v>14.45</v>
      </c>
      <c r="Q10" s="8">
        <v>0.20499999999999999</v>
      </c>
      <c r="R10" s="694">
        <v>2.97</v>
      </c>
      <c r="T10" s="695">
        <v>2.97</v>
      </c>
      <c r="U10" s="8">
        <v>0</v>
      </c>
      <c r="V10" s="5" t="s">
        <v>2764</v>
      </c>
    </row>
    <row r="11" spans="1:22" x14ac:dyDescent="0.2">
      <c r="A11" s="3" t="s">
        <v>2756</v>
      </c>
      <c r="B11" s="690" t="s">
        <v>2765</v>
      </c>
      <c r="C11" s="691">
        <v>3199</v>
      </c>
      <c r="D11" s="5" t="s">
        <v>24</v>
      </c>
      <c r="E11" s="692">
        <v>20.63</v>
      </c>
      <c r="F11" s="5">
        <v>21.83</v>
      </c>
      <c r="G11" s="192">
        <v>120</v>
      </c>
      <c r="H11" s="692">
        <v>2.75</v>
      </c>
      <c r="I11" s="44">
        <v>100912</v>
      </c>
      <c r="J11" s="44" t="s">
        <v>2758</v>
      </c>
      <c r="K11" s="693">
        <v>28.27</v>
      </c>
      <c r="L11" s="693">
        <v>28.27</v>
      </c>
      <c r="M11" s="693">
        <v>28.27</v>
      </c>
      <c r="N11" s="693">
        <v>28.27</v>
      </c>
      <c r="O11" s="693">
        <v>28.27</v>
      </c>
      <c r="P11" s="192">
        <v>10.28</v>
      </c>
      <c r="Q11" s="8">
        <v>0.20499999999999999</v>
      </c>
      <c r="R11" s="694">
        <v>2.11</v>
      </c>
      <c r="T11" s="695">
        <v>2.11</v>
      </c>
      <c r="U11" s="8">
        <v>0</v>
      </c>
      <c r="V11" s="5" t="s">
        <v>2766</v>
      </c>
    </row>
    <row r="12" spans="1:22" ht="25.5" x14ac:dyDescent="0.2">
      <c r="A12" s="3" t="s">
        <v>2756</v>
      </c>
      <c r="B12" s="690" t="s">
        <v>2767</v>
      </c>
      <c r="C12" s="691">
        <v>3301</v>
      </c>
      <c r="D12" s="5" t="s">
        <v>24</v>
      </c>
      <c r="E12" s="692">
        <v>22.5</v>
      </c>
      <c r="F12" s="5">
        <v>23.61</v>
      </c>
      <c r="G12" s="192">
        <v>240</v>
      </c>
      <c r="H12" s="692">
        <v>1.5</v>
      </c>
      <c r="I12" s="44">
        <v>100912</v>
      </c>
      <c r="J12" s="44" t="s">
        <v>2758</v>
      </c>
      <c r="K12" s="693">
        <v>31.16</v>
      </c>
      <c r="L12" s="693">
        <v>31.16</v>
      </c>
      <c r="M12" s="693">
        <v>31.16</v>
      </c>
      <c r="N12" s="693">
        <v>31.16</v>
      </c>
      <c r="O12" s="693">
        <v>31.16</v>
      </c>
      <c r="P12" s="192">
        <v>7.42</v>
      </c>
      <c r="Q12" s="8">
        <v>0.20499999999999999</v>
      </c>
      <c r="R12" s="694">
        <v>1.52</v>
      </c>
      <c r="T12" s="695">
        <v>1.52</v>
      </c>
      <c r="U12" s="8">
        <v>0</v>
      </c>
      <c r="V12" s="5" t="s">
        <v>2768</v>
      </c>
    </row>
    <row r="13" spans="1:22" ht="38.25" x14ac:dyDescent="0.2">
      <c r="A13" s="3" t="s">
        <v>2756</v>
      </c>
      <c r="B13" s="690" t="s">
        <v>2769</v>
      </c>
      <c r="C13" s="691">
        <v>3439</v>
      </c>
      <c r="D13" s="5" t="s">
        <v>24</v>
      </c>
      <c r="E13" s="692">
        <v>16.88</v>
      </c>
      <c r="F13" s="5">
        <v>17.940000000000001</v>
      </c>
      <c r="G13" s="192">
        <v>120</v>
      </c>
      <c r="H13" s="692">
        <v>2.25</v>
      </c>
      <c r="I13" s="44">
        <v>100912</v>
      </c>
      <c r="J13" s="44" t="s">
        <v>2758</v>
      </c>
      <c r="K13" s="693">
        <v>21.9</v>
      </c>
      <c r="L13" s="693">
        <v>21.9</v>
      </c>
      <c r="M13" s="693">
        <v>21.9</v>
      </c>
      <c r="N13" s="693">
        <v>21.9</v>
      </c>
      <c r="O13" s="693">
        <v>21.9</v>
      </c>
      <c r="P13" s="192">
        <v>7.5</v>
      </c>
      <c r="Q13" s="8">
        <v>0.20499999999999999</v>
      </c>
      <c r="R13" s="694">
        <v>1.54</v>
      </c>
      <c r="T13" s="695">
        <v>1.54</v>
      </c>
      <c r="U13" s="8">
        <v>0</v>
      </c>
      <c r="V13" s="5" t="s">
        <v>2770</v>
      </c>
    </row>
    <row r="14" spans="1:22" ht="25.5" x14ac:dyDescent="0.2">
      <c r="A14" s="3" t="s">
        <v>2756</v>
      </c>
      <c r="B14" s="690" t="s">
        <v>2771</v>
      </c>
      <c r="C14" s="691">
        <v>3480</v>
      </c>
      <c r="D14" s="5" t="s">
        <v>24</v>
      </c>
      <c r="E14" s="692">
        <v>18.75</v>
      </c>
      <c r="F14" s="5">
        <v>19.739999999999998</v>
      </c>
      <c r="G14" s="192">
        <v>240</v>
      </c>
      <c r="H14" s="692">
        <v>1.25</v>
      </c>
      <c r="I14" s="44">
        <v>100912</v>
      </c>
      <c r="J14" s="44" t="s">
        <v>2758</v>
      </c>
      <c r="K14" s="693">
        <v>25.5</v>
      </c>
      <c r="L14" s="693">
        <v>25.5</v>
      </c>
      <c r="M14" s="693">
        <v>25.5</v>
      </c>
      <c r="N14" s="693">
        <v>25.5</v>
      </c>
      <c r="O14" s="693">
        <v>25.5</v>
      </c>
      <c r="P14" s="192">
        <v>7.95</v>
      </c>
      <c r="Q14" s="8">
        <v>0.20499999999999999</v>
      </c>
      <c r="R14" s="694">
        <v>1.63</v>
      </c>
      <c r="T14" s="695">
        <v>1.63</v>
      </c>
      <c r="U14" s="8">
        <v>0</v>
      </c>
      <c r="V14" s="5" t="s">
        <v>2772</v>
      </c>
    </row>
    <row r="15" spans="1:22" ht="51" x14ac:dyDescent="0.2">
      <c r="A15" s="3" t="s">
        <v>2756</v>
      </c>
      <c r="B15" s="690" t="s">
        <v>2773</v>
      </c>
      <c r="C15" s="691">
        <v>3593</v>
      </c>
      <c r="D15" s="5" t="s">
        <v>24</v>
      </c>
      <c r="E15" s="692">
        <v>12.75</v>
      </c>
      <c r="F15" s="5">
        <v>14.88</v>
      </c>
      <c r="G15" s="192">
        <v>120</v>
      </c>
      <c r="H15" s="692">
        <v>1.7</v>
      </c>
      <c r="I15" s="44">
        <v>100912</v>
      </c>
      <c r="J15" s="44" t="s">
        <v>2758</v>
      </c>
      <c r="K15" s="693">
        <v>48.59</v>
      </c>
      <c r="L15" s="693">
        <v>48.59</v>
      </c>
      <c r="M15" s="693">
        <v>48.59</v>
      </c>
      <c r="N15" s="693">
        <v>48.59</v>
      </c>
      <c r="O15" s="693">
        <v>48.59</v>
      </c>
      <c r="P15" s="192">
        <v>3.95</v>
      </c>
      <c r="Q15" s="8">
        <v>0.20499999999999999</v>
      </c>
      <c r="R15" s="694">
        <v>0.81</v>
      </c>
      <c r="T15" s="695">
        <v>0.81</v>
      </c>
      <c r="U15" s="8">
        <v>0</v>
      </c>
      <c r="V15" s="5" t="s">
        <v>2761</v>
      </c>
    </row>
    <row r="16" spans="1:22" x14ac:dyDescent="0.2">
      <c r="A16" s="3" t="s">
        <v>2756</v>
      </c>
      <c r="B16" s="690" t="s">
        <v>2774</v>
      </c>
      <c r="C16" s="691">
        <v>4280</v>
      </c>
      <c r="D16" s="5" t="s">
        <v>24</v>
      </c>
      <c r="E16" s="692">
        <v>22.5</v>
      </c>
      <c r="F16" s="5">
        <v>23.61</v>
      </c>
      <c r="G16" s="192">
        <v>240</v>
      </c>
      <c r="H16" s="692">
        <v>1.5</v>
      </c>
      <c r="I16" s="44">
        <v>100912</v>
      </c>
      <c r="J16" s="44" t="s">
        <v>2758</v>
      </c>
      <c r="K16" s="693">
        <v>37.72</v>
      </c>
      <c r="L16" s="693">
        <v>37.72</v>
      </c>
      <c r="M16" s="693">
        <v>37.72</v>
      </c>
      <c r="N16" s="693">
        <v>37.72</v>
      </c>
      <c r="O16" s="693">
        <v>37.72</v>
      </c>
      <c r="P16" s="192">
        <v>10.5</v>
      </c>
      <c r="Q16" s="8">
        <v>0.20499999999999999</v>
      </c>
      <c r="R16" s="694">
        <v>2.16</v>
      </c>
      <c r="T16" s="695">
        <v>2.16</v>
      </c>
      <c r="U16" s="8">
        <v>0</v>
      </c>
      <c r="V16" s="5" t="s">
        <v>2768</v>
      </c>
    </row>
    <row r="17" spans="1:22" ht="25.5" x14ac:dyDescent="0.2">
      <c r="A17" s="3" t="s">
        <v>2756</v>
      </c>
      <c r="B17" s="690" t="s">
        <v>2775</v>
      </c>
      <c r="C17" s="691">
        <v>4300</v>
      </c>
      <c r="D17" s="5" t="s">
        <v>24</v>
      </c>
      <c r="E17" s="692">
        <v>22.5</v>
      </c>
      <c r="F17" s="5">
        <v>23.61</v>
      </c>
      <c r="G17" s="192">
        <v>240</v>
      </c>
      <c r="H17" s="692">
        <v>1.5</v>
      </c>
      <c r="I17" s="44">
        <v>100912</v>
      </c>
      <c r="J17" s="44" t="s">
        <v>2758</v>
      </c>
      <c r="K17" s="693">
        <v>23.24</v>
      </c>
      <c r="L17" s="693">
        <v>23.24</v>
      </c>
      <c r="M17" s="693">
        <v>23.24</v>
      </c>
      <c r="N17" s="693">
        <v>23.24</v>
      </c>
      <c r="O17" s="693">
        <v>23.24</v>
      </c>
      <c r="P17" s="192">
        <v>8.4</v>
      </c>
      <c r="Q17" s="8">
        <v>0.20499999999999999</v>
      </c>
      <c r="R17" s="694">
        <v>1.73</v>
      </c>
      <c r="T17" s="695">
        <v>1.73</v>
      </c>
      <c r="U17" s="8">
        <v>0</v>
      </c>
      <c r="V17" s="5" t="s">
        <v>2768</v>
      </c>
    </row>
    <row r="18" spans="1:22" ht="25.5" x14ac:dyDescent="0.2">
      <c r="A18" s="3" t="s">
        <v>2756</v>
      </c>
      <c r="B18" s="690" t="s">
        <v>2776</v>
      </c>
      <c r="C18" s="691">
        <v>5295</v>
      </c>
      <c r="D18" s="5" t="s">
        <v>24</v>
      </c>
      <c r="E18" s="692">
        <v>23.63</v>
      </c>
      <c r="F18" s="5">
        <v>24.74</v>
      </c>
      <c r="G18" s="192">
        <v>180</v>
      </c>
      <c r="H18" s="692">
        <v>2.1</v>
      </c>
      <c r="I18" s="44">
        <v>100912</v>
      </c>
      <c r="J18" s="44" t="s">
        <v>2758</v>
      </c>
      <c r="K18" s="693">
        <v>25.76</v>
      </c>
      <c r="L18" s="693">
        <v>25.76</v>
      </c>
      <c r="M18" s="693">
        <v>25.76</v>
      </c>
      <c r="N18" s="693">
        <v>25.76</v>
      </c>
      <c r="O18" s="693">
        <v>25.76</v>
      </c>
      <c r="P18" s="192">
        <v>8.06</v>
      </c>
      <c r="Q18" s="8">
        <v>0.20499999999999999</v>
      </c>
      <c r="R18" s="694">
        <v>1.66</v>
      </c>
      <c r="T18" s="695">
        <v>1.66</v>
      </c>
      <c r="U18" s="8">
        <v>0</v>
      </c>
      <c r="V18" s="5" t="s">
        <v>2777</v>
      </c>
    </row>
    <row r="19" spans="1:22" ht="25.5" x14ac:dyDescent="0.2">
      <c r="A19" s="3" t="s">
        <v>2756</v>
      </c>
      <c r="B19" s="690" t="s">
        <v>2778</v>
      </c>
      <c r="C19" s="691">
        <v>6063</v>
      </c>
      <c r="D19" s="5" t="s">
        <v>24</v>
      </c>
      <c r="E19" s="692">
        <v>33</v>
      </c>
      <c r="F19" s="5">
        <v>34.79</v>
      </c>
      <c r="G19" s="192">
        <v>240</v>
      </c>
      <c r="H19" s="692">
        <v>2.2000000000000002</v>
      </c>
      <c r="I19" s="44">
        <v>100912</v>
      </c>
      <c r="J19" s="44" t="s">
        <v>2758</v>
      </c>
      <c r="K19" s="693">
        <v>34.08</v>
      </c>
      <c r="L19" s="693">
        <v>34.08</v>
      </c>
      <c r="M19" s="693">
        <v>34.08</v>
      </c>
      <c r="N19" s="693">
        <v>34.08</v>
      </c>
      <c r="O19" s="693">
        <v>34.08</v>
      </c>
      <c r="P19" s="192">
        <v>7.8</v>
      </c>
      <c r="Q19" s="8">
        <v>0.20499999999999999</v>
      </c>
      <c r="R19" s="694">
        <v>1.6</v>
      </c>
      <c r="T19" s="695">
        <v>1.6</v>
      </c>
      <c r="U19" s="8">
        <v>0</v>
      </c>
      <c r="V19" s="5" t="s">
        <v>2770</v>
      </c>
    </row>
    <row r="20" spans="1:22" ht="25.5" x14ac:dyDescent="0.2">
      <c r="A20" s="3" t="s">
        <v>2756</v>
      </c>
      <c r="B20" s="690" t="s">
        <v>2779</v>
      </c>
      <c r="C20" s="691">
        <v>7745</v>
      </c>
      <c r="D20" s="5" t="s">
        <v>24</v>
      </c>
      <c r="E20" s="692">
        <v>15</v>
      </c>
      <c r="F20" s="5">
        <v>16.43</v>
      </c>
      <c r="G20" s="192">
        <v>240</v>
      </c>
      <c r="H20" s="692">
        <v>1</v>
      </c>
      <c r="I20" s="44">
        <v>100912</v>
      </c>
      <c r="J20" s="44" t="s">
        <v>2758</v>
      </c>
      <c r="K20" s="693">
        <v>34.44</v>
      </c>
      <c r="L20" s="693">
        <v>34.44</v>
      </c>
      <c r="M20" s="693">
        <v>34.44</v>
      </c>
      <c r="N20" s="693">
        <v>34.44</v>
      </c>
      <c r="O20" s="693">
        <v>34.44</v>
      </c>
      <c r="P20" s="192">
        <v>8.99</v>
      </c>
      <c r="Q20" s="8">
        <v>0.20499999999999999</v>
      </c>
      <c r="R20" s="694">
        <v>1.85</v>
      </c>
      <c r="T20" s="695">
        <v>1.85</v>
      </c>
      <c r="U20" s="8">
        <v>0</v>
      </c>
      <c r="V20" s="5" t="s">
        <v>2761</v>
      </c>
    </row>
    <row r="21" spans="1:22" ht="51" x14ac:dyDescent="0.2">
      <c r="A21" s="3" t="s">
        <v>2756</v>
      </c>
      <c r="B21" s="690" t="s">
        <v>2780</v>
      </c>
      <c r="C21" s="691">
        <v>7816</v>
      </c>
      <c r="D21" s="5" t="s">
        <v>24</v>
      </c>
      <c r="E21" s="692">
        <v>21.88</v>
      </c>
      <c r="F21" s="5">
        <v>23.09</v>
      </c>
      <c r="G21" s="192">
        <v>140</v>
      </c>
      <c r="H21" s="692">
        <v>2.5</v>
      </c>
      <c r="I21" s="44">
        <v>100912</v>
      </c>
      <c r="J21" s="44" t="s">
        <v>2758</v>
      </c>
      <c r="K21" s="693">
        <v>34.78</v>
      </c>
      <c r="L21" s="693">
        <v>34.78</v>
      </c>
      <c r="M21" s="693">
        <v>34.78</v>
      </c>
      <c r="N21" s="693">
        <v>34.78</v>
      </c>
      <c r="O21" s="693">
        <v>34.78</v>
      </c>
      <c r="P21" s="192">
        <v>5.63</v>
      </c>
      <c r="Q21" s="8">
        <v>0.20499999999999999</v>
      </c>
      <c r="R21" s="694">
        <v>1.1599999999999999</v>
      </c>
      <c r="T21" s="695">
        <v>1.1599999999999999</v>
      </c>
      <c r="U21" s="8">
        <v>0</v>
      </c>
      <c r="V21" s="5" t="s">
        <v>2759</v>
      </c>
    </row>
    <row r="22" spans="1:22" ht="25.5" x14ac:dyDescent="0.2">
      <c r="A22" s="3" t="s">
        <v>2756</v>
      </c>
      <c r="B22" s="690" t="s">
        <v>2781</v>
      </c>
      <c r="C22" s="691">
        <v>8061</v>
      </c>
      <c r="D22" s="5" t="s">
        <v>24</v>
      </c>
      <c r="E22" s="692">
        <v>12.24</v>
      </c>
      <c r="F22" s="5">
        <v>13.56</v>
      </c>
      <c r="G22" s="192">
        <v>128</v>
      </c>
      <c r="H22" s="692">
        <v>1.53</v>
      </c>
      <c r="I22" s="44">
        <v>100912</v>
      </c>
      <c r="J22" s="44" t="s">
        <v>2758</v>
      </c>
      <c r="K22" s="693">
        <v>25.08</v>
      </c>
      <c r="L22" s="693">
        <v>25.08</v>
      </c>
      <c r="M22" s="693">
        <v>25.08</v>
      </c>
      <c r="N22" s="693">
        <v>25.08</v>
      </c>
      <c r="O22" s="693">
        <v>25.08</v>
      </c>
      <c r="P22" s="192">
        <v>4.5599999999999996</v>
      </c>
      <c r="Q22" s="8">
        <v>0.20499999999999999</v>
      </c>
      <c r="R22" s="694">
        <v>0.94</v>
      </c>
      <c r="T22" s="695">
        <v>0.94</v>
      </c>
      <c r="U22" s="8">
        <v>0</v>
      </c>
      <c r="V22" s="5" t="s">
        <v>2761</v>
      </c>
    </row>
    <row r="23" spans="1:22" ht="25.5" x14ac:dyDescent="0.2">
      <c r="A23" s="3" t="s">
        <v>2756</v>
      </c>
      <c r="B23" s="690" t="s">
        <v>2782</v>
      </c>
      <c r="C23" s="691">
        <v>8066</v>
      </c>
      <c r="D23" s="5" t="s">
        <v>24</v>
      </c>
      <c r="E23" s="692">
        <v>12.24</v>
      </c>
      <c r="F23" s="5">
        <v>13.56</v>
      </c>
      <c r="G23" s="192">
        <v>128</v>
      </c>
      <c r="H23" s="692">
        <v>1.53</v>
      </c>
      <c r="I23" s="44">
        <v>100912</v>
      </c>
      <c r="J23" s="44" t="s">
        <v>2758</v>
      </c>
      <c r="K23" s="693">
        <v>25.08</v>
      </c>
      <c r="L23" s="693">
        <v>25.08</v>
      </c>
      <c r="M23" s="693">
        <v>25.08</v>
      </c>
      <c r="N23" s="693">
        <v>25.08</v>
      </c>
      <c r="O23" s="693">
        <v>25.08</v>
      </c>
      <c r="P23" s="192">
        <v>4.58</v>
      </c>
      <c r="Q23" s="8">
        <v>0.20499999999999999</v>
      </c>
      <c r="R23" s="694">
        <v>0.94</v>
      </c>
      <c r="T23" s="695">
        <v>0.94</v>
      </c>
      <c r="U23" s="8">
        <v>0</v>
      </c>
      <c r="V23" s="5" t="s">
        <v>2761</v>
      </c>
    </row>
    <row r="24" spans="1:22" ht="51" x14ac:dyDescent="0.2">
      <c r="A24" s="3" t="s">
        <v>2756</v>
      </c>
      <c r="B24" s="690" t="s">
        <v>2783</v>
      </c>
      <c r="C24" s="691">
        <v>8202</v>
      </c>
      <c r="D24" s="5" t="s">
        <v>24</v>
      </c>
      <c r="E24" s="692">
        <v>12.75</v>
      </c>
      <c r="F24" s="5">
        <v>14.88</v>
      </c>
      <c r="G24" s="192">
        <v>120</v>
      </c>
      <c r="H24" s="692">
        <v>1.7</v>
      </c>
      <c r="I24" s="44">
        <v>100912</v>
      </c>
      <c r="J24" s="44" t="s">
        <v>2758</v>
      </c>
      <c r="K24" s="693">
        <v>48.59</v>
      </c>
      <c r="L24" s="693">
        <v>48.59</v>
      </c>
      <c r="M24" s="693">
        <v>48.59</v>
      </c>
      <c r="N24" s="693">
        <v>48.59</v>
      </c>
      <c r="O24" s="693">
        <v>48.59</v>
      </c>
      <c r="P24" s="192">
        <v>4.47</v>
      </c>
      <c r="Q24" s="8">
        <v>0.20499999999999999</v>
      </c>
      <c r="R24" s="694">
        <v>0.92</v>
      </c>
      <c r="T24" s="695">
        <v>0.92</v>
      </c>
      <c r="U24" s="8">
        <v>0</v>
      </c>
      <c r="V24" s="5" t="s">
        <v>2761</v>
      </c>
    </row>
    <row r="25" spans="1:22" x14ac:dyDescent="0.2">
      <c r="A25" s="3" t="s">
        <v>2756</v>
      </c>
      <c r="B25" s="690" t="s">
        <v>2784</v>
      </c>
      <c r="C25" s="691">
        <v>8221</v>
      </c>
      <c r="D25" s="5" t="s">
        <v>24</v>
      </c>
      <c r="E25" s="692">
        <v>18.75</v>
      </c>
      <c r="F25" s="5">
        <v>19.84</v>
      </c>
      <c r="G25" s="192">
        <v>120</v>
      </c>
      <c r="H25" s="692">
        <v>2.5</v>
      </c>
      <c r="I25" s="44">
        <v>100912</v>
      </c>
      <c r="J25" s="44" t="s">
        <v>2758</v>
      </c>
      <c r="K25" s="693">
        <v>22.34</v>
      </c>
      <c r="L25" s="693">
        <v>22.34</v>
      </c>
      <c r="M25" s="693">
        <v>22.34</v>
      </c>
      <c r="N25" s="693">
        <v>22.34</v>
      </c>
      <c r="O25" s="693">
        <v>22.34</v>
      </c>
      <c r="P25" s="192">
        <v>7.88</v>
      </c>
      <c r="Q25" s="8">
        <v>0.20499999999999999</v>
      </c>
      <c r="R25" s="694">
        <v>1.62</v>
      </c>
      <c r="T25" s="695">
        <v>1.62</v>
      </c>
      <c r="U25" s="8">
        <v>0</v>
      </c>
      <c r="V25" s="5" t="s">
        <v>2770</v>
      </c>
    </row>
    <row r="26" spans="1:22" ht="25.5" x14ac:dyDescent="0.2">
      <c r="A26" s="3" t="s">
        <v>2756</v>
      </c>
      <c r="B26" s="690" t="s">
        <v>2785</v>
      </c>
      <c r="C26" s="691">
        <v>8344</v>
      </c>
      <c r="D26" s="5" t="s">
        <v>24</v>
      </c>
      <c r="E26" s="692">
        <v>21</v>
      </c>
      <c r="F26" s="5">
        <v>22.31</v>
      </c>
      <c r="G26" s="192">
        <v>84</v>
      </c>
      <c r="H26" s="692">
        <v>4</v>
      </c>
      <c r="I26" s="44">
        <v>100912</v>
      </c>
      <c r="J26" s="44" t="s">
        <v>2758</v>
      </c>
      <c r="K26" s="693">
        <v>32.74</v>
      </c>
      <c r="L26" s="693">
        <v>32.74</v>
      </c>
      <c r="M26" s="693">
        <v>32.74</v>
      </c>
      <c r="N26" s="693">
        <v>32.74</v>
      </c>
      <c r="O26" s="693">
        <v>32.74</v>
      </c>
      <c r="P26" s="192">
        <v>8.77</v>
      </c>
      <c r="Q26" s="8">
        <v>0.20499999999999999</v>
      </c>
      <c r="R26" s="694">
        <v>1.8</v>
      </c>
      <c r="T26" s="695">
        <v>1.8</v>
      </c>
      <c r="U26" s="8">
        <v>0</v>
      </c>
      <c r="V26" s="5" t="s">
        <v>2786</v>
      </c>
    </row>
    <row r="27" spans="1:22" x14ac:dyDescent="0.2">
      <c r="A27" s="3" t="s">
        <v>2756</v>
      </c>
      <c r="B27" s="690" t="s">
        <v>2787</v>
      </c>
      <c r="C27" s="691">
        <v>8600</v>
      </c>
      <c r="D27" s="5" t="s">
        <v>24</v>
      </c>
      <c r="E27" s="692">
        <v>18</v>
      </c>
      <c r="F27" s="5">
        <v>18.89</v>
      </c>
      <c r="G27" s="192">
        <v>144</v>
      </c>
      <c r="H27" s="692">
        <v>2</v>
      </c>
      <c r="I27" s="44">
        <v>100912</v>
      </c>
      <c r="J27" s="44" t="s">
        <v>2758</v>
      </c>
      <c r="K27" s="693">
        <v>25.84</v>
      </c>
      <c r="L27" s="693">
        <v>25.84</v>
      </c>
      <c r="M27" s="693">
        <v>25.84</v>
      </c>
      <c r="N27" s="693">
        <v>25.84</v>
      </c>
      <c r="O27" s="693">
        <v>25.84</v>
      </c>
      <c r="P27" s="192">
        <v>9.1300000000000008</v>
      </c>
      <c r="Q27" s="8">
        <v>0.20499999999999999</v>
      </c>
      <c r="R27" s="694">
        <v>1.88</v>
      </c>
      <c r="T27" s="695">
        <v>1.88</v>
      </c>
      <c r="U27" s="8">
        <v>0</v>
      </c>
      <c r="V27" s="5" t="s">
        <v>2788</v>
      </c>
    </row>
    <row r="28" spans="1:22" ht="51" x14ac:dyDescent="0.2">
      <c r="A28" s="3" t="s">
        <v>2756</v>
      </c>
      <c r="B28" s="690" t="s">
        <v>2789</v>
      </c>
      <c r="C28" s="691">
        <v>8733</v>
      </c>
      <c r="D28" s="5" t="s">
        <v>24</v>
      </c>
      <c r="E28" s="692">
        <v>17.329999999999998</v>
      </c>
      <c r="F28" s="5">
        <v>19</v>
      </c>
      <c r="G28" s="192">
        <v>126</v>
      </c>
      <c r="H28" s="692">
        <v>2.2000000000000002</v>
      </c>
      <c r="I28" s="44">
        <v>100912</v>
      </c>
      <c r="J28" s="44" t="s">
        <v>2758</v>
      </c>
      <c r="K28" s="693">
        <v>46.47</v>
      </c>
      <c r="L28" s="693">
        <v>46.47</v>
      </c>
      <c r="M28" s="693">
        <v>46.47</v>
      </c>
      <c r="N28" s="693">
        <v>46.47</v>
      </c>
      <c r="O28" s="693">
        <v>46.47</v>
      </c>
      <c r="P28" s="168">
        <v>4.32</v>
      </c>
      <c r="Q28" s="8">
        <v>0.20499999999999999</v>
      </c>
      <c r="R28" s="694">
        <v>0.89</v>
      </c>
      <c r="T28" s="695">
        <v>0.89</v>
      </c>
      <c r="U28" s="8">
        <v>0</v>
      </c>
      <c r="V28" s="5" t="s">
        <v>2759</v>
      </c>
    </row>
    <row r="29" spans="1:22" ht="25.5" x14ac:dyDescent="0.2">
      <c r="A29" s="3" t="s">
        <v>2756</v>
      </c>
      <c r="B29" s="690" t="s">
        <v>2790</v>
      </c>
      <c r="C29" s="691">
        <v>8763</v>
      </c>
      <c r="D29" s="5" t="s">
        <v>24</v>
      </c>
      <c r="E29" s="692">
        <v>28.13</v>
      </c>
      <c r="F29" s="5">
        <v>29.46</v>
      </c>
      <c r="G29" s="192">
        <v>120</v>
      </c>
      <c r="H29" s="692">
        <v>3.75</v>
      </c>
      <c r="I29" s="44">
        <v>100912</v>
      </c>
      <c r="J29" s="44" t="s">
        <v>2758</v>
      </c>
      <c r="K29" s="693">
        <v>32.92</v>
      </c>
      <c r="L29" s="693">
        <v>32.92</v>
      </c>
      <c r="M29" s="693">
        <v>32.92</v>
      </c>
      <c r="N29" s="693">
        <v>32.92</v>
      </c>
      <c r="O29" s="693">
        <v>32.92</v>
      </c>
      <c r="P29" s="168">
        <v>13.81</v>
      </c>
      <c r="Q29" s="8">
        <v>0.20499999999999999</v>
      </c>
      <c r="R29" s="694">
        <v>2.84</v>
      </c>
      <c r="T29" s="695">
        <v>2.84</v>
      </c>
      <c r="U29" s="8">
        <v>0</v>
      </c>
      <c r="V29" s="5" t="s">
        <v>2791</v>
      </c>
    </row>
    <row r="30" spans="1:22" ht="25.5" x14ac:dyDescent="0.2">
      <c r="A30" s="3" t="s">
        <v>2756</v>
      </c>
      <c r="B30" s="690" t="s">
        <v>2792</v>
      </c>
      <c r="C30" s="691">
        <v>9315</v>
      </c>
      <c r="D30" s="5" t="s">
        <v>24</v>
      </c>
      <c r="E30" s="692">
        <v>28.35</v>
      </c>
      <c r="F30" s="5">
        <v>30.08</v>
      </c>
      <c r="G30" s="192">
        <v>216</v>
      </c>
      <c r="H30" s="692">
        <v>2.1</v>
      </c>
      <c r="I30" s="44">
        <v>100912</v>
      </c>
      <c r="J30" s="44" t="s">
        <v>2758</v>
      </c>
      <c r="K30" s="693">
        <v>33.28</v>
      </c>
      <c r="L30" s="693">
        <v>33.28</v>
      </c>
      <c r="M30" s="693">
        <v>33.28</v>
      </c>
      <c r="N30" s="693">
        <v>33.28</v>
      </c>
      <c r="O30" s="693">
        <v>33.28</v>
      </c>
      <c r="P30" s="168">
        <v>9.6</v>
      </c>
      <c r="Q30" s="8">
        <v>0.20499999999999999</v>
      </c>
      <c r="R30" s="694">
        <v>1.97</v>
      </c>
      <c r="T30" s="695">
        <v>1.97</v>
      </c>
      <c r="U30" s="8">
        <v>0</v>
      </c>
      <c r="V30" s="5" t="s">
        <v>2777</v>
      </c>
    </row>
    <row r="31" spans="1:22" ht="25.5" x14ac:dyDescent="0.2">
      <c r="A31" s="3" t="s">
        <v>2756</v>
      </c>
      <c r="B31" s="690" t="s">
        <v>2793</v>
      </c>
      <c r="C31" s="691">
        <v>9718</v>
      </c>
      <c r="D31" s="5" t="s">
        <v>24</v>
      </c>
      <c r="E31" s="692">
        <v>30</v>
      </c>
      <c r="F31" s="5">
        <v>31.9</v>
      </c>
      <c r="G31" s="192">
        <v>192</v>
      </c>
      <c r="H31" s="692">
        <v>2.5</v>
      </c>
      <c r="I31" s="44">
        <v>100912</v>
      </c>
      <c r="J31" s="44" t="s">
        <v>2758</v>
      </c>
      <c r="K31" s="693">
        <v>38.79</v>
      </c>
      <c r="L31" s="693">
        <v>38.79</v>
      </c>
      <c r="M31" s="693">
        <v>38.79</v>
      </c>
      <c r="N31" s="693">
        <v>38.79</v>
      </c>
      <c r="O31" s="693">
        <v>38.79</v>
      </c>
      <c r="P31" s="168">
        <v>14.71</v>
      </c>
      <c r="Q31" s="8">
        <v>0.20499999999999999</v>
      </c>
      <c r="R31" s="694">
        <v>3.02</v>
      </c>
      <c r="T31" s="695">
        <v>3.02</v>
      </c>
      <c r="U31" s="8">
        <v>0</v>
      </c>
      <c r="V31" s="5" t="s">
        <v>2759</v>
      </c>
    </row>
    <row r="32" spans="1:22" ht="25.5" x14ac:dyDescent="0.2">
      <c r="A32" s="3" t="s">
        <v>2756</v>
      </c>
      <c r="B32" s="690" t="s">
        <v>2794</v>
      </c>
      <c r="C32" s="691">
        <v>10204</v>
      </c>
      <c r="D32" s="5" t="s">
        <v>24</v>
      </c>
      <c r="E32" s="692">
        <v>20.25</v>
      </c>
      <c r="F32" s="5">
        <v>21.35</v>
      </c>
      <c r="G32" s="192">
        <v>240</v>
      </c>
      <c r="H32" s="692">
        <v>1.35</v>
      </c>
      <c r="I32" s="44">
        <v>100912</v>
      </c>
      <c r="J32" s="44" t="s">
        <v>2758</v>
      </c>
      <c r="K32" s="693">
        <v>34.83</v>
      </c>
      <c r="L32" s="693">
        <v>34.83</v>
      </c>
      <c r="M32" s="693">
        <v>34.83</v>
      </c>
      <c r="N32" s="693">
        <v>34.83</v>
      </c>
      <c r="O32" s="693">
        <v>34.83</v>
      </c>
      <c r="P32" s="168">
        <v>8.5399999999999991</v>
      </c>
      <c r="Q32" s="8">
        <v>0.20499999999999999</v>
      </c>
      <c r="R32" s="694">
        <v>1.75</v>
      </c>
      <c r="T32" s="695">
        <v>1.75</v>
      </c>
      <c r="U32" s="8">
        <v>0</v>
      </c>
      <c r="V32" s="5" t="s">
        <v>2761</v>
      </c>
    </row>
    <row r="33" spans="1:22" ht="25.5" x14ac:dyDescent="0.2">
      <c r="A33" s="3" t="s">
        <v>2756</v>
      </c>
      <c r="B33" s="690" t="s">
        <v>2795</v>
      </c>
      <c r="C33" s="691">
        <v>10988</v>
      </c>
      <c r="D33" s="5" t="s">
        <v>24</v>
      </c>
      <c r="E33" s="692">
        <v>22.5</v>
      </c>
      <c r="F33" s="5">
        <v>23.51</v>
      </c>
      <c r="G33" s="192">
        <v>288</v>
      </c>
      <c r="H33" s="692">
        <v>1.25</v>
      </c>
      <c r="I33" s="44">
        <v>100912</v>
      </c>
      <c r="J33" s="44" t="s">
        <v>2758</v>
      </c>
      <c r="K33" s="693">
        <v>24.33</v>
      </c>
      <c r="L33" s="693">
        <v>24.33</v>
      </c>
      <c r="M33" s="693">
        <v>24.33</v>
      </c>
      <c r="N33" s="693">
        <v>24.33</v>
      </c>
      <c r="O33" s="693">
        <v>24.33</v>
      </c>
      <c r="P33" s="168">
        <v>9.94</v>
      </c>
      <c r="Q33" s="8">
        <v>0.20499999999999999</v>
      </c>
      <c r="R33" s="694">
        <v>2.04</v>
      </c>
      <c r="T33" s="695">
        <v>2.04</v>
      </c>
      <c r="U33" s="8">
        <v>0</v>
      </c>
      <c r="V33" s="5" t="s">
        <v>2761</v>
      </c>
    </row>
    <row r="34" spans="1:22" ht="25.5" x14ac:dyDescent="0.2">
      <c r="A34" s="3" t="s">
        <v>2756</v>
      </c>
      <c r="B34" s="690" t="s">
        <v>2796</v>
      </c>
      <c r="C34" s="192">
        <v>11108</v>
      </c>
      <c r="D34" s="5" t="s">
        <v>24</v>
      </c>
      <c r="E34" s="692">
        <v>33.75</v>
      </c>
      <c r="F34" s="5">
        <v>35.19</v>
      </c>
      <c r="G34" s="192">
        <v>240</v>
      </c>
      <c r="H34" s="692">
        <v>2.25</v>
      </c>
      <c r="I34" s="44">
        <v>100912</v>
      </c>
      <c r="J34" s="44" t="s">
        <v>2758</v>
      </c>
      <c r="K34" s="693">
        <v>39.99</v>
      </c>
      <c r="L34" s="693">
        <v>39.99</v>
      </c>
      <c r="M34" s="693">
        <v>39.99</v>
      </c>
      <c r="N34" s="693">
        <v>39.99</v>
      </c>
      <c r="O34" s="693">
        <v>39.99</v>
      </c>
      <c r="P34" s="168">
        <v>16.559999999999999</v>
      </c>
      <c r="Q34" s="8">
        <v>0.20499999999999999</v>
      </c>
      <c r="R34" s="694">
        <v>3.4</v>
      </c>
      <c r="T34" s="695">
        <v>3.4</v>
      </c>
      <c r="U34" s="8">
        <v>0</v>
      </c>
      <c r="V34" s="5" t="s">
        <v>2759</v>
      </c>
    </row>
    <row r="35" spans="1:22" x14ac:dyDescent="0.2">
      <c r="A35" s="3" t="s">
        <v>2756</v>
      </c>
      <c r="B35" s="690" t="s">
        <v>2787</v>
      </c>
      <c r="C35" s="691">
        <v>11439</v>
      </c>
      <c r="D35" s="5" t="s">
        <v>24</v>
      </c>
      <c r="E35" s="692">
        <v>22.5</v>
      </c>
      <c r="F35" s="5">
        <v>23.51</v>
      </c>
      <c r="G35" s="192">
        <v>240</v>
      </c>
      <c r="H35" s="692">
        <v>1.5</v>
      </c>
      <c r="I35" s="44">
        <v>100912</v>
      </c>
      <c r="J35" s="44" t="s">
        <v>2758</v>
      </c>
      <c r="K35" s="693">
        <v>28.83</v>
      </c>
      <c r="L35" s="693">
        <v>28.83</v>
      </c>
      <c r="M35" s="693">
        <v>28.83</v>
      </c>
      <c r="N35" s="693">
        <v>28.83</v>
      </c>
      <c r="O35" s="693">
        <v>28.83</v>
      </c>
      <c r="P35" s="168">
        <v>11.43</v>
      </c>
      <c r="Q35" s="8">
        <v>0.20499999999999999</v>
      </c>
      <c r="R35" s="694">
        <v>2.35</v>
      </c>
      <c r="T35" s="695">
        <v>2.35</v>
      </c>
      <c r="U35" s="8">
        <v>0</v>
      </c>
      <c r="V35" s="5" t="s">
        <v>2768</v>
      </c>
    </row>
    <row r="36" spans="1:22" ht="25.5" x14ac:dyDescent="0.2">
      <c r="A36" s="3" t="s">
        <v>2756</v>
      </c>
      <c r="B36" s="690" t="s">
        <v>2797</v>
      </c>
      <c r="C36" s="192">
        <v>11568</v>
      </c>
      <c r="D36" s="5" t="s">
        <v>24</v>
      </c>
      <c r="E36" s="692">
        <v>36</v>
      </c>
      <c r="F36" s="5">
        <v>37.76</v>
      </c>
      <c r="G36" s="192">
        <v>256</v>
      </c>
      <c r="H36" s="692">
        <v>2.25</v>
      </c>
      <c r="I36" s="44">
        <v>100912</v>
      </c>
      <c r="J36" s="44" t="s">
        <v>2758</v>
      </c>
      <c r="K36" s="693">
        <v>42.26</v>
      </c>
      <c r="L36" s="693">
        <v>42.26</v>
      </c>
      <c r="M36" s="693">
        <v>42.26</v>
      </c>
      <c r="N36" s="693">
        <v>42.26</v>
      </c>
      <c r="O36" s="693">
        <v>42.26</v>
      </c>
      <c r="P36" s="168">
        <v>17.66</v>
      </c>
      <c r="Q36" s="8">
        <v>0.20499999999999999</v>
      </c>
      <c r="R36" s="694">
        <v>3.63</v>
      </c>
      <c r="T36" s="695">
        <v>3.63</v>
      </c>
      <c r="U36" s="8">
        <v>0</v>
      </c>
      <c r="V36" s="5" t="s">
        <v>2759</v>
      </c>
    </row>
    <row r="37" spans="1:22" ht="25.5" x14ac:dyDescent="0.2">
      <c r="A37" s="3" t="s">
        <v>2756</v>
      </c>
      <c r="B37" s="690" t="s">
        <v>2798</v>
      </c>
      <c r="C37" s="192">
        <v>11782</v>
      </c>
      <c r="D37" s="5" t="s">
        <v>24</v>
      </c>
      <c r="E37" s="692">
        <v>27</v>
      </c>
      <c r="F37" s="5">
        <v>28.24</v>
      </c>
      <c r="G37" s="192">
        <v>180</v>
      </c>
      <c r="H37" s="692">
        <v>2.4</v>
      </c>
      <c r="I37" s="44">
        <v>100912</v>
      </c>
      <c r="J37" s="44" t="s">
        <v>2758</v>
      </c>
      <c r="K37" s="693">
        <v>33.369999999999997</v>
      </c>
      <c r="L37" s="693">
        <v>33.369999999999997</v>
      </c>
      <c r="M37" s="693">
        <v>33.369999999999997</v>
      </c>
      <c r="N37" s="693">
        <v>33.369999999999997</v>
      </c>
      <c r="O37" s="693">
        <v>33.369999999999997</v>
      </c>
      <c r="P37" s="168">
        <v>13.22</v>
      </c>
      <c r="Q37" s="8">
        <v>0.20499999999999999</v>
      </c>
      <c r="R37" s="694">
        <v>2.72</v>
      </c>
      <c r="T37" s="695">
        <v>2.72</v>
      </c>
      <c r="U37" s="8">
        <v>0</v>
      </c>
      <c r="V37" s="5" t="s">
        <v>2759</v>
      </c>
    </row>
    <row r="38" spans="1:22" ht="25.5" x14ac:dyDescent="0.2">
      <c r="A38" s="3" t="s">
        <v>2756</v>
      </c>
      <c r="B38" s="690" t="s">
        <v>2799</v>
      </c>
      <c r="C38" s="192">
        <v>12194</v>
      </c>
      <c r="D38" s="5" t="s">
        <v>24</v>
      </c>
      <c r="E38" s="692">
        <v>18.75</v>
      </c>
      <c r="F38" s="5">
        <v>20.04</v>
      </c>
      <c r="G38" s="192">
        <v>250</v>
      </c>
      <c r="H38" s="692">
        <v>1.2</v>
      </c>
      <c r="I38" s="44">
        <v>100912</v>
      </c>
      <c r="J38" s="44" t="s">
        <v>2758</v>
      </c>
      <c r="K38" s="693">
        <v>21.25</v>
      </c>
      <c r="L38" s="693">
        <v>21.25</v>
      </c>
      <c r="M38" s="693">
        <v>21.25</v>
      </c>
      <c r="N38" s="693">
        <v>21.25</v>
      </c>
      <c r="O38" s="693">
        <v>21.25</v>
      </c>
      <c r="P38" s="168">
        <v>9.2799999999999994</v>
      </c>
      <c r="Q38" s="8">
        <v>0.20499999999999999</v>
      </c>
      <c r="R38" s="694">
        <v>1.91</v>
      </c>
      <c r="T38" s="695">
        <v>1.91</v>
      </c>
      <c r="U38" s="8">
        <v>0</v>
      </c>
      <c r="V38" s="5" t="s">
        <v>2761</v>
      </c>
    </row>
    <row r="39" spans="1:22" ht="38.25" x14ac:dyDescent="0.2">
      <c r="A39" s="3" t="s">
        <v>2756</v>
      </c>
      <c r="B39" s="690" t="s">
        <v>2800</v>
      </c>
      <c r="C39" s="691">
        <v>12549</v>
      </c>
      <c r="D39" s="5" t="s">
        <v>24</v>
      </c>
      <c r="E39" s="692">
        <v>28.35</v>
      </c>
      <c r="F39" s="5">
        <v>30.08</v>
      </c>
      <c r="G39" s="192">
        <v>336</v>
      </c>
      <c r="H39" s="692">
        <v>1.35</v>
      </c>
      <c r="I39" s="44">
        <v>100912</v>
      </c>
      <c r="J39" s="44" t="s">
        <v>2758</v>
      </c>
      <c r="K39" s="693">
        <v>40.46</v>
      </c>
      <c r="L39" s="693">
        <v>40.46</v>
      </c>
      <c r="M39" s="693">
        <v>40.46</v>
      </c>
      <c r="N39" s="693">
        <v>40.46</v>
      </c>
      <c r="O39" s="693">
        <v>40.46</v>
      </c>
      <c r="P39" s="168">
        <v>10.36</v>
      </c>
      <c r="Q39" s="8">
        <v>0.20499999999999999</v>
      </c>
      <c r="R39" s="694">
        <v>2.13</v>
      </c>
      <c r="T39" s="695">
        <v>2.13</v>
      </c>
      <c r="U39" s="8">
        <v>0</v>
      </c>
      <c r="V39" s="5" t="s">
        <v>2761</v>
      </c>
    </row>
    <row r="40" spans="1:22" ht="38.25" x14ac:dyDescent="0.2">
      <c r="A40" s="3" t="s">
        <v>2756</v>
      </c>
      <c r="B40" s="690" t="s">
        <v>2801</v>
      </c>
      <c r="C40" s="691">
        <v>12619</v>
      </c>
      <c r="D40" s="5" t="s">
        <v>24</v>
      </c>
      <c r="E40" s="692">
        <v>28.88</v>
      </c>
      <c r="F40" s="5">
        <v>30.61</v>
      </c>
      <c r="G40" s="192">
        <v>168</v>
      </c>
      <c r="H40" s="692">
        <v>2.75</v>
      </c>
      <c r="I40" s="44">
        <v>100912</v>
      </c>
      <c r="J40" s="44" t="s">
        <v>2758</v>
      </c>
      <c r="K40" s="693">
        <v>34.57</v>
      </c>
      <c r="L40" s="693">
        <v>34.57</v>
      </c>
      <c r="M40" s="693">
        <v>34.57</v>
      </c>
      <c r="N40" s="693">
        <v>34.57</v>
      </c>
      <c r="O40" s="693">
        <v>34.57</v>
      </c>
      <c r="P40" s="168">
        <v>5.39</v>
      </c>
      <c r="Q40" s="8">
        <v>0.20499999999999999</v>
      </c>
      <c r="R40" s="694">
        <v>1.1100000000000001</v>
      </c>
      <c r="T40" s="695">
        <v>1.1100000000000001</v>
      </c>
      <c r="U40" s="8">
        <v>0</v>
      </c>
      <c r="V40" s="5" t="s">
        <v>2802</v>
      </c>
    </row>
    <row r="41" spans="1:22" ht="25.5" x14ac:dyDescent="0.2">
      <c r="A41" s="3" t="s">
        <v>2756</v>
      </c>
      <c r="B41" s="690" t="s">
        <v>2803</v>
      </c>
      <c r="C41" s="691">
        <v>13370</v>
      </c>
      <c r="D41" s="5" t="s">
        <v>24</v>
      </c>
      <c r="E41" s="692">
        <v>36.75</v>
      </c>
      <c r="F41" s="5">
        <v>38.700000000000003</v>
      </c>
      <c r="G41" s="192">
        <v>240</v>
      </c>
      <c r="H41" s="692">
        <v>2.4</v>
      </c>
      <c r="I41" s="44">
        <v>100912</v>
      </c>
      <c r="J41" s="44" t="s">
        <v>2758</v>
      </c>
      <c r="K41" s="693">
        <v>46.949999999999996</v>
      </c>
      <c r="L41" s="693">
        <v>46.949999999999996</v>
      </c>
      <c r="M41" s="693">
        <v>46.949999999999996</v>
      </c>
      <c r="N41" s="693">
        <v>46.949999999999996</v>
      </c>
      <c r="O41" s="693">
        <v>46.949999999999996</v>
      </c>
      <c r="P41" s="168">
        <v>17.12</v>
      </c>
      <c r="Q41" s="8">
        <v>0.20499999999999999</v>
      </c>
      <c r="R41" s="694">
        <v>3.52</v>
      </c>
      <c r="T41" s="695">
        <v>3.52</v>
      </c>
      <c r="U41" s="8">
        <v>0</v>
      </c>
      <c r="V41" s="5" t="s">
        <v>2770</v>
      </c>
    </row>
    <row r="42" spans="1:22" ht="38.25" x14ac:dyDescent="0.2">
      <c r="A42" s="3" t="s">
        <v>2756</v>
      </c>
      <c r="B42" s="690" t="s">
        <v>2804</v>
      </c>
      <c r="C42" s="691">
        <v>13457</v>
      </c>
      <c r="D42" s="5" t="s">
        <v>24</v>
      </c>
      <c r="E42" s="692">
        <v>29.58</v>
      </c>
      <c r="F42" s="5">
        <v>31.32</v>
      </c>
      <c r="G42" s="192">
        <v>182</v>
      </c>
      <c r="H42" s="692">
        <v>2.6</v>
      </c>
      <c r="I42" s="44">
        <v>100912</v>
      </c>
      <c r="J42" s="44" t="s">
        <v>2758</v>
      </c>
      <c r="K42" s="693">
        <v>32.409999999999997</v>
      </c>
      <c r="L42" s="693">
        <v>32.409999999999997</v>
      </c>
      <c r="M42" s="693">
        <v>32.409999999999997</v>
      </c>
      <c r="N42" s="693">
        <v>32.409999999999997</v>
      </c>
      <c r="O42" s="693">
        <v>32.409999999999997</v>
      </c>
      <c r="P42" s="168">
        <v>11.67</v>
      </c>
      <c r="Q42" s="8">
        <v>0.20499999999999999</v>
      </c>
      <c r="R42" s="694">
        <v>2.4</v>
      </c>
      <c r="T42" s="695">
        <v>2.4</v>
      </c>
      <c r="U42" s="8">
        <v>0</v>
      </c>
      <c r="V42" s="5" t="s">
        <v>2805</v>
      </c>
    </row>
    <row r="43" spans="1:22" ht="51" x14ac:dyDescent="0.2">
      <c r="A43" s="3" t="s">
        <v>2756</v>
      </c>
      <c r="B43" s="690" t="s">
        <v>2806</v>
      </c>
      <c r="C43" s="192">
        <v>13709</v>
      </c>
      <c r="D43" s="5" t="s">
        <v>24</v>
      </c>
      <c r="E43" s="692">
        <v>21.88</v>
      </c>
      <c r="F43" s="5">
        <v>23.09</v>
      </c>
      <c r="G43" s="192">
        <v>140</v>
      </c>
      <c r="H43" s="692">
        <v>2.5</v>
      </c>
      <c r="I43" s="44">
        <v>100912</v>
      </c>
      <c r="J43" s="44" t="s">
        <v>2758</v>
      </c>
      <c r="K43" s="693">
        <v>37.26</v>
      </c>
      <c r="L43" s="693">
        <v>37.26</v>
      </c>
      <c r="M43" s="693">
        <v>37.26</v>
      </c>
      <c r="N43" s="693">
        <v>37.26</v>
      </c>
      <c r="O43" s="693">
        <v>37.26</v>
      </c>
      <c r="P43" s="168">
        <v>5.47</v>
      </c>
      <c r="Q43" s="8">
        <v>0.20499999999999999</v>
      </c>
      <c r="R43" s="694">
        <v>1.1200000000000001</v>
      </c>
      <c r="T43" s="695">
        <v>1.1200000000000001</v>
      </c>
      <c r="U43" s="8">
        <v>0</v>
      </c>
      <c r="V43" s="5" t="s">
        <v>2759</v>
      </c>
    </row>
    <row r="44" spans="1:22" ht="25.5" x14ac:dyDescent="0.2">
      <c r="A44" s="3" t="s">
        <v>2756</v>
      </c>
      <c r="B44" s="690" t="s">
        <v>2807</v>
      </c>
      <c r="C44" s="691">
        <v>13717</v>
      </c>
      <c r="D44" s="5" t="s">
        <v>24</v>
      </c>
      <c r="E44" s="692">
        <v>30.38</v>
      </c>
      <c r="F44" s="5">
        <v>32.130000000000003</v>
      </c>
      <c r="G44" s="192">
        <v>216</v>
      </c>
      <c r="H44" s="692">
        <v>2.25</v>
      </c>
      <c r="I44" s="44">
        <v>100912</v>
      </c>
      <c r="J44" s="44" t="s">
        <v>2758</v>
      </c>
      <c r="K44" s="693">
        <v>43.09</v>
      </c>
      <c r="L44" s="693">
        <v>43.09</v>
      </c>
      <c r="M44" s="693">
        <v>43.09</v>
      </c>
      <c r="N44" s="693">
        <v>43.09</v>
      </c>
      <c r="O44" s="693">
        <v>43.09</v>
      </c>
      <c r="P44" s="168">
        <v>2.4300000000000002</v>
      </c>
      <c r="Q44" s="8">
        <v>0.20499999999999999</v>
      </c>
      <c r="R44" s="694">
        <v>0.5</v>
      </c>
      <c r="T44" s="695">
        <v>0.5</v>
      </c>
      <c r="U44" s="8">
        <v>0</v>
      </c>
      <c r="V44" s="5" t="s">
        <v>2770</v>
      </c>
    </row>
    <row r="45" spans="1:22" ht="63.75" x14ac:dyDescent="0.2">
      <c r="A45" s="3" t="s">
        <v>2756</v>
      </c>
      <c r="B45" s="690" t="s">
        <v>2808</v>
      </c>
      <c r="C45" s="691">
        <v>13862</v>
      </c>
      <c r="D45" s="5" t="s">
        <v>24</v>
      </c>
      <c r="E45" s="692">
        <v>17.329999999999998</v>
      </c>
      <c r="F45" s="5">
        <v>19</v>
      </c>
      <c r="G45" s="192">
        <v>126</v>
      </c>
      <c r="H45" s="692">
        <v>2.2000000000000002</v>
      </c>
      <c r="I45" s="44">
        <v>100912</v>
      </c>
      <c r="J45" s="44" t="s">
        <v>2758</v>
      </c>
      <c r="K45" s="693">
        <v>46.47</v>
      </c>
      <c r="L45" s="693">
        <v>46.47</v>
      </c>
      <c r="M45" s="693">
        <v>46.47</v>
      </c>
      <c r="N45" s="693">
        <v>46.47</v>
      </c>
      <c r="O45" s="693">
        <v>46.47</v>
      </c>
      <c r="P45" s="168">
        <v>4.33</v>
      </c>
      <c r="Q45" s="8">
        <v>0.20499999999999999</v>
      </c>
      <c r="R45" s="694">
        <v>0.89</v>
      </c>
      <c r="T45" s="695">
        <v>0.89</v>
      </c>
      <c r="U45" s="8">
        <v>0</v>
      </c>
      <c r="V45" s="5" t="s">
        <v>2759</v>
      </c>
    </row>
    <row r="46" spans="1:22" ht="25.5" x14ac:dyDescent="0.2">
      <c r="A46" s="3" t="s">
        <v>2756</v>
      </c>
      <c r="B46" s="690" t="s">
        <v>2809</v>
      </c>
      <c r="C46" s="192">
        <v>13918</v>
      </c>
      <c r="D46" s="5" t="s">
        <v>24</v>
      </c>
      <c r="E46" s="692">
        <v>25</v>
      </c>
      <c r="F46" s="5">
        <v>26.23</v>
      </c>
      <c r="G46" s="192">
        <v>160</v>
      </c>
      <c r="H46" s="692">
        <v>2.5</v>
      </c>
      <c r="I46" s="44">
        <v>100912</v>
      </c>
      <c r="J46" s="44" t="s">
        <v>2758</v>
      </c>
      <c r="K46" s="693">
        <v>22.06</v>
      </c>
      <c r="L46" s="693">
        <v>22.06</v>
      </c>
      <c r="M46" s="693">
        <v>22.06</v>
      </c>
      <c r="N46" s="693">
        <v>22.06</v>
      </c>
      <c r="O46" s="693">
        <v>22.06</v>
      </c>
      <c r="P46" s="168">
        <v>11.56</v>
      </c>
      <c r="Q46" s="8">
        <v>0.20499999999999999</v>
      </c>
      <c r="R46" s="694">
        <v>2.37</v>
      </c>
      <c r="T46" s="695">
        <v>2.37</v>
      </c>
      <c r="U46" s="8">
        <v>0</v>
      </c>
      <c r="V46" s="5" t="s">
        <v>2759</v>
      </c>
    </row>
    <row r="47" spans="1:22" ht="38.25" x14ac:dyDescent="0.2">
      <c r="A47" s="3" t="s">
        <v>2756</v>
      </c>
      <c r="B47" s="690" t="s">
        <v>2810</v>
      </c>
      <c r="C47" s="192">
        <v>13940</v>
      </c>
      <c r="D47" s="5" t="s">
        <v>24</v>
      </c>
      <c r="E47" s="692">
        <v>22.75</v>
      </c>
      <c r="F47" s="5">
        <v>23.98</v>
      </c>
      <c r="G47" s="192">
        <v>140</v>
      </c>
      <c r="H47" s="692">
        <v>2.6</v>
      </c>
      <c r="I47" s="44">
        <v>100912</v>
      </c>
      <c r="J47" s="44" t="s">
        <v>2758</v>
      </c>
      <c r="K47" s="693">
        <v>29.39</v>
      </c>
      <c r="L47" s="693">
        <v>29.39</v>
      </c>
      <c r="M47" s="693">
        <v>29.39</v>
      </c>
      <c r="N47" s="693">
        <v>29.39</v>
      </c>
      <c r="O47" s="693">
        <v>29.39</v>
      </c>
      <c r="P47" s="168">
        <v>9.85</v>
      </c>
      <c r="Q47" s="8">
        <v>0.20499999999999999</v>
      </c>
      <c r="R47" s="694">
        <v>2.02</v>
      </c>
      <c r="T47" s="695">
        <v>2.02</v>
      </c>
      <c r="U47" s="8">
        <v>0</v>
      </c>
      <c r="V47" s="5" t="s">
        <v>2759</v>
      </c>
    </row>
    <row r="48" spans="1:22" ht="25.5" x14ac:dyDescent="0.2">
      <c r="A48" s="3" t="s">
        <v>2756</v>
      </c>
      <c r="B48" s="690" t="s">
        <v>2811</v>
      </c>
      <c r="C48" s="192">
        <v>14006</v>
      </c>
      <c r="D48" s="5" t="s">
        <v>24</v>
      </c>
      <c r="E48" s="692">
        <v>19.13</v>
      </c>
      <c r="F48" s="5">
        <v>21.32</v>
      </c>
      <c r="G48" s="192">
        <v>144</v>
      </c>
      <c r="H48" s="692">
        <v>2.125</v>
      </c>
      <c r="I48" s="44">
        <v>100912</v>
      </c>
      <c r="J48" s="44" t="s">
        <v>2758</v>
      </c>
      <c r="K48" s="693">
        <v>31.15</v>
      </c>
      <c r="L48" s="693">
        <v>31.15</v>
      </c>
      <c r="M48" s="693">
        <v>31.15</v>
      </c>
      <c r="N48" s="693">
        <v>31.15</v>
      </c>
      <c r="O48" s="693">
        <v>31.15</v>
      </c>
      <c r="P48" s="168">
        <v>10.49</v>
      </c>
      <c r="Q48" s="8">
        <v>0.20499999999999999</v>
      </c>
      <c r="R48" s="694">
        <v>2.15</v>
      </c>
      <c r="T48" s="694">
        <v>2.15</v>
      </c>
      <c r="U48" s="8">
        <v>0</v>
      </c>
      <c r="V48" s="5" t="s">
        <v>2759</v>
      </c>
    </row>
    <row r="49" spans="1:22" ht="38.25" x14ac:dyDescent="0.2">
      <c r="A49" s="3" t="s">
        <v>2756</v>
      </c>
      <c r="B49" s="690" t="s">
        <v>2812</v>
      </c>
      <c r="C49" s="192">
        <v>14007</v>
      </c>
      <c r="D49" s="5" t="s">
        <v>24</v>
      </c>
      <c r="E49" s="692">
        <v>17</v>
      </c>
      <c r="F49" s="5">
        <v>18.47</v>
      </c>
      <c r="G49" s="192">
        <v>128</v>
      </c>
      <c r="H49" s="692">
        <v>2.125</v>
      </c>
      <c r="I49" s="44">
        <v>100912</v>
      </c>
      <c r="J49" s="44" t="s">
        <v>2758</v>
      </c>
      <c r="K49" s="693">
        <v>30.12</v>
      </c>
      <c r="L49" s="693">
        <v>30.12</v>
      </c>
      <c r="M49" s="693">
        <v>30.12</v>
      </c>
      <c r="N49" s="693">
        <v>30.12</v>
      </c>
      <c r="O49" s="693">
        <v>30.12</v>
      </c>
      <c r="P49" s="168">
        <v>9.26</v>
      </c>
      <c r="Q49" s="8">
        <v>0.20499999999999999</v>
      </c>
      <c r="R49" s="694">
        <v>1.9</v>
      </c>
      <c r="T49" s="694">
        <v>1.9</v>
      </c>
      <c r="U49" s="8">
        <v>0</v>
      </c>
      <c r="V49" s="5" t="s">
        <v>2759</v>
      </c>
    </row>
    <row r="50" spans="1:22" ht="38.25" x14ac:dyDescent="0.2">
      <c r="A50" s="3" t="s">
        <v>2756</v>
      </c>
      <c r="B50" s="690" t="s">
        <v>2813</v>
      </c>
      <c r="C50" s="192">
        <v>14010</v>
      </c>
      <c r="D50" s="5" t="s">
        <v>24</v>
      </c>
      <c r="E50" s="692">
        <v>26.4</v>
      </c>
      <c r="F50" s="5">
        <v>28.13</v>
      </c>
      <c r="G50" s="192">
        <v>192</v>
      </c>
      <c r="H50" s="692">
        <v>2.2000000000000002</v>
      </c>
      <c r="I50" s="44">
        <v>100912</v>
      </c>
      <c r="J50" s="44" t="s">
        <v>2758</v>
      </c>
      <c r="K50" s="693">
        <v>37.54</v>
      </c>
      <c r="L50" s="693">
        <v>37.54</v>
      </c>
      <c r="M50" s="693">
        <v>37.54</v>
      </c>
      <c r="N50" s="693">
        <v>37.54</v>
      </c>
      <c r="O50" s="693">
        <v>37.54</v>
      </c>
      <c r="P50" s="168">
        <v>15.01</v>
      </c>
      <c r="Q50" s="8">
        <v>0.20499999999999999</v>
      </c>
      <c r="R50" s="694">
        <v>3.08</v>
      </c>
      <c r="T50" s="695">
        <v>3.08</v>
      </c>
      <c r="U50" s="8">
        <v>0</v>
      </c>
      <c r="V50" s="5" t="s">
        <v>2759</v>
      </c>
    </row>
    <row r="51" spans="1:22" ht="25.5" x14ac:dyDescent="0.2">
      <c r="A51" s="3" t="s">
        <v>2756</v>
      </c>
      <c r="B51" s="690" t="s">
        <v>2814</v>
      </c>
      <c r="C51" s="192">
        <v>14839</v>
      </c>
      <c r="D51" s="5" t="s">
        <v>24</v>
      </c>
      <c r="E51" s="692">
        <v>12.86</v>
      </c>
      <c r="F51" s="5">
        <v>14.49</v>
      </c>
      <c r="G51" s="192">
        <v>84</v>
      </c>
      <c r="H51" s="692">
        <v>2.4500000000000002</v>
      </c>
      <c r="I51" s="44">
        <v>100912</v>
      </c>
      <c r="J51" s="44" t="s">
        <v>2758</v>
      </c>
      <c r="K51" s="693">
        <v>28.75</v>
      </c>
      <c r="L51" s="693">
        <v>28.75</v>
      </c>
      <c r="M51" s="693">
        <v>28.75</v>
      </c>
      <c r="N51" s="693">
        <v>28.75</v>
      </c>
      <c r="O51" s="693">
        <v>28.75</v>
      </c>
      <c r="P51" s="168">
        <v>5.58</v>
      </c>
      <c r="Q51" s="8">
        <v>0.20499999999999999</v>
      </c>
      <c r="R51" s="694">
        <v>1.1499999999999999</v>
      </c>
      <c r="T51" s="695">
        <v>1.1499999999999999</v>
      </c>
      <c r="U51" s="8">
        <v>0</v>
      </c>
      <c r="V51" s="5" t="s">
        <v>2759</v>
      </c>
    </row>
    <row r="52" spans="1:22" ht="25.5" x14ac:dyDescent="0.2">
      <c r="A52" s="3" t="s">
        <v>2756</v>
      </c>
      <c r="B52" s="690" t="s">
        <v>2815</v>
      </c>
      <c r="C52" s="192">
        <v>15191</v>
      </c>
      <c r="D52" s="5" t="s">
        <v>24</v>
      </c>
      <c r="E52" s="692">
        <v>18</v>
      </c>
      <c r="F52" s="5">
        <v>19.7</v>
      </c>
      <c r="G52" s="192">
        <v>144</v>
      </c>
      <c r="H52" s="692">
        <v>2</v>
      </c>
      <c r="I52" s="44">
        <v>100912</v>
      </c>
      <c r="J52" s="44" t="s">
        <v>2758</v>
      </c>
      <c r="K52" s="693">
        <v>34.450000000000003</v>
      </c>
      <c r="L52" s="693">
        <v>34.450000000000003</v>
      </c>
      <c r="M52" s="693">
        <v>34.450000000000003</v>
      </c>
      <c r="N52" s="693">
        <v>34.450000000000003</v>
      </c>
      <c r="O52" s="693">
        <v>34.450000000000003</v>
      </c>
      <c r="P52" s="168">
        <v>10.85</v>
      </c>
      <c r="Q52" s="8">
        <v>0.20499999999999999</v>
      </c>
      <c r="R52" s="694">
        <v>2.23</v>
      </c>
      <c r="T52" s="695">
        <v>2.23</v>
      </c>
      <c r="U52" s="8">
        <v>0</v>
      </c>
      <c r="V52" s="5" t="s">
        <v>2759</v>
      </c>
    </row>
    <row r="53" spans="1:22" ht="38.25" x14ac:dyDescent="0.2">
      <c r="A53" s="3" t="s">
        <v>2756</v>
      </c>
      <c r="B53" s="690" t="s">
        <v>2816</v>
      </c>
      <c r="C53" s="192">
        <v>16197</v>
      </c>
      <c r="D53" s="5" t="s">
        <v>24</v>
      </c>
      <c r="E53" s="692">
        <v>16.2</v>
      </c>
      <c r="F53" s="5">
        <v>18.2</v>
      </c>
      <c r="G53" s="192">
        <v>96</v>
      </c>
      <c r="H53" s="692">
        <v>2.7</v>
      </c>
      <c r="I53" s="44">
        <v>100912</v>
      </c>
      <c r="J53" s="44" t="s">
        <v>2758</v>
      </c>
      <c r="K53" s="693">
        <v>32.729999999999997</v>
      </c>
      <c r="L53" s="693">
        <v>32.729999999999997</v>
      </c>
      <c r="M53" s="693">
        <v>32.729999999999997</v>
      </c>
      <c r="N53" s="693">
        <v>32.729999999999997</v>
      </c>
      <c r="O53" s="693">
        <v>32.729999999999997</v>
      </c>
      <c r="P53" s="168">
        <v>8.5</v>
      </c>
      <c r="Q53" s="8">
        <v>0.20499999999999999</v>
      </c>
      <c r="R53" s="694">
        <v>1.75</v>
      </c>
      <c r="T53" s="695">
        <v>1.75</v>
      </c>
      <c r="U53" s="8">
        <v>0</v>
      </c>
      <c r="V53" s="5" t="s">
        <v>2817</v>
      </c>
    </row>
    <row r="54" spans="1:22" ht="25.5" x14ac:dyDescent="0.2">
      <c r="A54" s="3" t="s">
        <v>2756</v>
      </c>
      <c r="B54" s="690" t="s">
        <v>2818</v>
      </c>
      <c r="C54" s="192">
        <v>16206</v>
      </c>
      <c r="D54" s="5" t="s">
        <v>24</v>
      </c>
      <c r="E54" s="692">
        <v>21</v>
      </c>
      <c r="F54" s="5">
        <v>22.21</v>
      </c>
      <c r="G54" s="192">
        <v>240</v>
      </c>
      <c r="H54" s="692">
        <v>1.4</v>
      </c>
      <c r="I54" s="44">
        <v>100912</v>
      </c>
      <c r="J54" s="44" t="s">
        <v>2758</v>
      </c>
      <c r="K54" s="693">
        <v>24.43</v>
      </c>
      <c r="L54" s="693">
        <v>24.43</v>
      </c>
      <c r="M54" s="693">
        <v>24.43</v>
      </c>
      <c r="N54" s="693">
        <v>24.43</v>
      </c>
      <c r="O54" s="693">
        <v>24.43</v>
      </c>
      <c r="P54" s="168">
        <v>9.18</v>
      </c>
      <c r="Q54" s="8">
        <v>0.20499999999999999</v>
      </c>
      <c r="R54" s="694">
        <v>1.89</v>
      </c>
      <c r="T54" s="695">
        <v>1.89</v>
      </c>
      <c r="U54" s="8">
        <v>0</v>
      </c>
      <c r="V54" s="5" t="s">
        <v>2761</v>
      </c>
    </row>
    <row r="55" spans="1:22" ht="25.5" x14ac:dyDescent="0.2">
      <c r="A55" s="3" t="s">
        <v>2756</v>
      </c>
      <c r="B55" s="690" t="s">
        <v>2819</v>
      </c>
      <c r="C55" s="691">
        <v>16280</v>
      </c>
      <c r="D55" s="5" t="s">
        <v>24</v>
      </c>
      <c r="E55" s="692">
        <v>33.75</v>
      </c>
      <c r="F55" s="5">
        <v>35.56</v>
      </c>
      <c r="G55" s="192">
        <v>216</v>
      </c>
      <c r="H55" s="692">
        <v>2.5</v>
      </c>
      <c r="I55" s="44">
        <v>100912</v>
      </c>
      <c r="J55" s="44" t="s">
        <v>2758</v>
      </c>
      <c r="K55" s="693">
        <v>34.42</v>
      </c>
      <c r="L55" s="693">
        <v>34.42</v>
      </c>
      <c r="M55" s="693">
        <v>34.42</v>
      </c>
      <c r="N55" s="693">
        <v>34.42</v>
      </c>
      <c r="O55" s="693">
        <v>34.42</v>
      </c>
      <c r="P55" s="168">
        <v>6.53</v>
      </c>
      <c r="Q55" s="8">
        <v>0.20499999999999999</v>
      </c>
      <c r="R55" s="694">
        <v>1.34</v>
      </c>
      <c r="T55" s="695">
        <v>1.34</v>
      </c>
      <c r="U55" s="8">
        <v>0</v>
      </c>
      <c r="V55" s="5" t="s">
        <v>2820</v>
      </c>
    </row>
    <row r="56" spans="1:22" x14ac:dyDescent="0.2">
      <c r="A56" s="3" t="s">
        <v>2756</v>
      </c>
      <c r="B56" s="690" t="s">
        <v>2821</v>
      </c>
      <c r="C56" s="691">
        <v>16317</v>
      </c>
      <c r="D56" s="5" t="s">
        <v>24</v>
      </c>
      <c r="E56" s="692">
        <v>19.53</v>
      </c>
      <c r="F56" s="5">
        <v>20.83</v>
      </c>
      <c r="G56" s="192">
        <v>250</v>
      </c>
      <c r="H56" s="692">
        <v>1.25</v>
      </c>
      <c r="I56" s="44">
        <v>100912</v>
      </c>
      <c r="J56" s="44" t="s">
        <v>2758</v>
      </c>
      <c r="K56" s="693">
        <v>21.41</v>
      </c>
      <c r="L56" s="693">
        <v>21.41</v>
      </c>
      <c r="M56" s="693">
        <v>21.41</v>
      </c>
      <c r="N56" s="693">
        <v>21.41</v>
      </c>
      <c r="O56" s="693">
        <v>21.41</v>
      </c>
      <c r="P56" s="168">
        <v>8.5299999999999994</v>
      </c>
      <c r="Q56" s="8">
        <v>0.20499999999999999</v>
      </c>
      <c r="R56" s="694">
        <v>1.75</v>
      </c>
      <c r="T56" s="695">
        <v>1.75</v>
      </c>
      <c r="U56" s="8">
        <v>0</v>
      </c>
      <c r="V56" s="5" t="s">
        <v>2772</v>
      </c>
    </row>
    <row r="57" spans="1:22" ht="25.5" x14ac:dyDescent="0.2">
      <c r="A57" s="3" t="s">
        <v>2756</v>
      </c>
      <c r="B57" s="690" t="s">
        <v>2822</v>
      </c>
      <c r="C57" s="691">
        <v>16387</v>
      </c>
      <c r="D57" s="5" t="s">
        <v>24</v>
      </c>
      <c r="E57" s="692">
        <v>33</v>
      </c>
      <c r="F57" s="5">
        <v>34.93</v>
      </c>
      <c r="G57" s="192">
        <v>96</v>
      </c>
      <c r="H57" s="692">
        <v>5.5</v>
      </c>
      <c r="I57" s="44">
        <v>100912</v>
      </c>
      <c r="J57" s="44" t="s">
        <v>2758</v>
      </c>
      <c r="K57" s="693">
        <v>43.2</v>
      </c>
      <c r="L57" s="693">
        <v>43.2</v>
      </c>
      <c r="M57" s="693">
        <v>43.2</v>
      </c>
      <c r="N57" s="693">
        <v>43.2</v>
      </c>
      <c r="O57" s="693">
        <v>43.2</v>
      </c>
      <c r="P57" s="168">
        <v>16.68</v>
      </c>
      <c r="Q57" s="8">
        <v>0.20499999999999999</v>
      </c>
      <c r="R57" s="694">
        <v>3.43</v>
      </c>
      <c r="T57" s="695">
        <v>3.43</v>
      </c>
      <c r="U57" s="8">
        <v>0</v>
      </c>
      <c r="V57" s="5" t="s">
        <v>2823</v>
      </c>
    </row>
    <row r="58" spans="1:22" ht="25.5" x14ac:dyDescent="0.2">
      <c r="A58" s="3" t="s">
        <v>2756</v>
      </c>
      <c r="B58" s="690" t="s">
        <v>2824</v>
      </c>
      <c r="C58" s="691">
        <v>16830</v>
      </c>
      <c r="D58" s="5" t="s">
        <v>24</v>
      </c>
      <c r="E58" s="692">
        <v>19.53</v>
      </c>
      <c r="F58" s="5">
        <v>21.73</v>
      </c>
      <c r="G58" s="192">
        <v>250</v>
      </c>
      <c r="H58" s="692">
        <v>1.25</v>
      </c>
      <c r="I58" s="44">
        <v>100912</v>
      </c>
      <c r="J58" s="44" t="s">
        <v>2758</v>
      </c>
      <c r="K58" s="693">
        <v>22.48</v>
      </c>
      <c r="L58" s="693">
        <v>22.48</v>
      </c>
      <c r="M58" s="693">
        <v>22.48</v>
      </c>
      <c r="N58" s="693">
        <v>22.48</v>
      </c>
      <c r="O58" s="693">
        <v>22.48</v>
      </c>
      <c r="P58" s="168">
        <v>8.56</v>
      </c>
      <c r="Q58" s="8">
        <v>0.20499999999999999</v>
      </c>
      <c r="R58" s="694">
        <v>1.76</v>
      </c>
      <c r="T58" s="695">
        <v>1.76</v>
      </c>
      <c r="U58" s="8">
        <v>0</v>
      </c>
      <c r="V58" s="5" t="s">
        <v>2761</v>
      </c>
    </row>
    <row r="59" spans="1:22" ht="25.5" x14ac:dyDescent="0.2">
      <c r="A59" s="3" t="s">
        <v>2756</v>
      </c>
      <c r="B59" s="690" t="s">
        <v>2825</v>
      </c>
      <c r="C59" s="691">
        <v>16900</v>
      </c>
      <c r="D59" s="5" t="s">
        <v>24</v>
      </c>
      <c r="E59" s="692">
        <v>33</v>
      </c>
      <c r="F59" s="5">
        <v>34.47</v>
      </c>
      <c r="G59" s="192">
        <v>240</v>
      </c>
      <c r="H59" s="692">
        <v>2.2000000000000002</v>
      </c>
      <c r="I59" s="44">
        <v>100912</v>
      </c>
      <c r="J59" s="44" t="s">
        <v>2758</v>
      </c>
      <c r="K59" s="693">
        <v>36.22</v>
      </c>
      <c r="L59" s="693">
        <v>36.22</v>
      </c>
      <c r="M59" s="693">
        <v>36.22</v>
      </c>
      <c r="N59" s="693">
        <v>36.22</v>
      </c>
      <c r="O59" s="693">
        <v>36.22</v>
      </c>
      <c r="P59" s="168">
        <v>14.36</v>
      </c>
      <c r="Q59" s="8">
        <v>0.20499999999999999</v>
      </c>
      <c r="R59" s="694">
        <v>2.95</v>
      </c>
      <c r="T59" s="695">
        <v>2.95</v>
      </c>
      <c r="U59" s="8">
        <v>0</v>
      </c>
      <c r="V59" s="5" t="s">
        <v>2770</v>
      </c>
    </row>
    <row r="60" spans="1:22" ht="38.25" x14ac:dyDescent="0.2">
      <c r="A60" s="3" t="s">
        <v>2756</v>
      </c>
      <c r="B60" s="690" t="s">
        <v>2826</v>
      </c>
      <c r="C60" s="192">
        <v>17015</v>
      </c>
      <c r="D60" s="5" t="s">
        <v>24</v>
      </c>
      <c r="E60" s="692">
        <v>26.88</v>
      </c>
      <c r="F60" s="5">
        <v>28.94</v>
      </c>
      <c r="G60" s="192">
        <v>160</v>
      </c>
      <c r="H60" s="692">
        <v>2.6875</v>
      </c>
      <c r="I60" s="44">
        <v>100912</v>
      </c>
      <c r="J60" s="44" t="s">
        <v>2758</v>
      </c>
      <c r="K60" s="693">
        <v>43.43</v>
      </c>
      <c r="L60" s="693">
        <v>43.43</v>
      </c>
      <c r="M60" s="693">
        <v>43.43</v>
      </c>
      <c r="N60" s="693">
        <v>43.43</v>
      </c>
      <c r="O60" s="693">
        <v>43.43</v>
      </c>
      <c r="P60" s="168">
        <v>12.47</v>
      </c>
      <c r="Q60" s="8">
        <v>0.20499999999999999</v>
      </c>
      <c r="R60" s="694">
        <v>2.56</v>
      </c>
      <c r="T60" s="695">
        <v>2.56</v>
      </c>
      <c r="U60" s="8">
        <v>0</v>
      </c>
      <c r="V60" s="5" t="s">
        <v>2759</v>
      </c>
    </row>
    <row r="61" spans="1:22" ht="38.25" x14ac:dyDescent="0.2">
      <c r="A61" s="3" t="s">
        <v>2756</v>
      </c>
      <c r="B61" s="690" t="s">
        <v>2827</v>
      </c>
      <c r="C61" s="192">
        <v>17040</v>
      </c>
      <c r="D61" s="5" t="s">
        <v>24</v>
      </c>
      <c r="E61" s="692">
        <v>33</v>
      </c>
      <c r="F61" s="5">
        <v>34.83</v>
      </c>
      <c r="G61" s="192">
        <v>192</v>
      </c>
      <c r="H61" s="692">
        <v>2.75</v>
      </c>
      <c r="I61" s="44">
        <v>100912</v>
      </c>
      <c r="J61" s="44" t="s">
        <v>2758</v>
      </c>
      <c r="K61" s="693">
        <v>48.68</v>
      </c>
      <c r="L61" s="693">
        <v>48.68</v>
      </c>
      <c r="M61" s="693">
        <v>48.68</v>
      </c>
      <c r="N61" s="693">
        <v>48.68</v>
      </c>
      <c r="O61" s="693">
        <v>48.68</v>
      </c>
      <c r="P61" s="168">
        <v>22.07</v>
      </c>
      <c r="Q61" s="8">
        <v>0.20499999999999999</v>
      </c>
      <c r="R61" s="694">
        <v>4.53</v>
      </c>
      <c r="T61" s="695">
        <v>4.53</v>
      </c>
      <c r="U61" s="8">
        <v>0</v>
      </c>
      <c r="V61" s="5" t="s">
        <v>2828</v>
      </c>
    </row>
    <row r="62" spans="1:22" ht="25.5" x14ac:dyDescent="0.2">
      <c r="A62" s="3" t="s">
        <v>2756</v>
      </c>
      <c r="B62" s="690" t="s">
        <v>2829</v>
      </c>
      <c r="C62" s="192">
        <v>17279</v>
      </c>
      <c r="D62" s="5" t="s">
        <v>24</v>
      </c>
      <c r="E62" s="692">
        <v>13.2</v>
      </c>
      <c r="F62" s="5">
        <v>16.7</v>
      </c>
      <c r="G62" s="192">
        <v>192</v>
      </c>
      <c r="H62" s="692">
        <v>1.1000000000000001</v>
      </c>
      <c r="I62" s="44">
        <v>100912</v>
      </c>
      <c r="J62" s="44" t="s">
        <v>2758</v>
      </c>
      <c r="K62" s="693">
        <v>34.94</v>
      </c>
      <c r="L62" s="693">
        <v>34.94</v>
      </c>
      <c r="M62" s="693">
        <v>34.94</v>
      </c>
      <c r="N62" s="693">
        <v>34.94</v>
      </c>
      <c r="O62" s="693">
        <v>34.94</v>
      </c>
      <c r="P62" s="168">
        <v>6.22</v>
      </c>
      <c r="Q62" s="8">
        <v>0.20499999999999999</v>
      </c>
      <c r="R62" s="694">
        <v>1.28</v>
      </c>
      <c r="T62" s="695">
        <v>1.28</v>
      </c>
      <c r="U62" s="8">
        <v>0</v>
      </c>
      <c r="V62" s="5" t="s">
        <v>2761</v>
      </c>
    </row>
    <row r="63" spans="1:22" ht="38.25" x14ac:dyDescent="0.2">
      <c r="A63" s="3" t="s">
        <v>2756</v>
      </c>
      <c r="B63" s="690" t="s">
        <v>2830</v>
      </c>
      <c r="C63" s="192">
        <v>17673</v>
      </c>
      <c r="D63" s="5" t="s">
        <v>24</v>
      </c>
      <c r="E63" s="692">
        <v>34.380000000000003</v>
      </c>
      <c r="F63" s="5">
        <v>36.28</v>
      </c>
      <c r="G63" s="192">
        <v>160</v>
      </c>
      <c r="H63" s="692">
        <v>3.4375</v>
      </c>
      <c r="I63" s="44">
        <v>100912</v>
      </c>
      <c r="J63" s="44" t="s">
        <v>2758</v>
      </c>
      <c r="K63" s="693">
        <v>44.85</v>
      </c>
      <c r="L63" s="693">
        <v>44.85</v>
      </c>
      <c r="M63" s="693">
        <v>44.85</v>
      </c>
      <c r="N63" s="693">
        <v>44.85</v>
      </c>
      <c r="O63" s="693">
        <v>44.85</v>
      </c>
      <c r="P63" s="168">
        <v>19.18</v>
      </c>
      <c r="Q63" s="8">
        <v>0.20499999999999999</v>
      </c>
      <c r="R63" s="694">
        <v>3.94</v>
      </c>
      <c r="T63" s="695">
        <v>3.94</v>
      </c>
      <c r="U63" s="8">
        <v>0</v>
      </c>
      <c r="V63" s="5" t="s">
        <v>2831</v>
      </c>
    </row>
    <row r="64" spans="1:22" ht="25.5" x14ac:dyDescent="0.2">
      <c r="A64" s="3" t="s">
        <v>2756</v>
      </c>
      <c r="B64" s="690" t="s">
        <v>2832</v>
      </c>
      <c r="C64" s="691">
        <v>18147</v>
      </c>
      <c r="D64" s="5" t="s">
        <v>24</v>
      </c>
      <c r="E64" s="692">
        <v>28.13</v>
      </c>
      <c r="F64" s="5">
        <v>29.46</v>
      </c>
      <c r="G64" s="192">
        <v>120</v>
      </c>
      <c r="H64" s="692">
        <v>3.75</v>
      </c>
      <c r="I64" s="44">
        <v>100912</v>
      </c>
      <c r="J64" s="44" t="s">
        <v>2758</v>
      </c>
      <c r="K64" s="693">
        <v>35.709999999999994</v>
      </c>
      <c r="L64" s="693">
        <v>35.709999999999994</v>
      </c>
      <c r="M64" s="693">
        <v>35.709999999999994</v>
      </c>
      <c r="N64" s="693">
        <v>35.709999999999994</v>
      </c>
      <c r="O64" s="693">
        <v>35.709999999999994</v>
      </c>
      <c r="P64" s="168">
        <v>15.07</v>
      </c>
      <c r="Q64" s="8">
        <v>0.20499999999999999</v>
      </c>
      <c r="R64" s="694">
        <v>3.1</v>
      </c>
      <c r="T64" s="695">
        <v>3.1</v>
      </c>
      <c r="U64" s="8">
        <v>0</v>
      </c>
      <c r="V64" s="5" t="s">
        <v>2833</v>
      </c>
    </row>
    <row r="65" spans="1:23" ht="25.5" x14ac:dyDescent="0.2">
      <c r="A65" s="3" t="s">
        <v>2756</v>
      </c>
      <c r="B65" s="690" t="s">
        <v>2834</v>
      </c>
      <c r="C65" s="691">
        <v>18148</v>
      </c>
      <c r="D65" s="5" t="s">
        <v>24</v>
      </c>
      <c r="E65" s="692">
        <v>28.13</v>
      </c>
      <c r="F65" s="5">
        <v>29.46</v>
      </c>
      <c r="G65" s="192">
        <v>120</v>
      </c>
      <c r="H65" s="692">
        <v>3.75</v>
      </c>
      <c r="I65" s="44">
        <v>100912</v>
      </c>
      <c r="J65" s="44" t="s">
        <v>2758</v>
      </c>
      <c r="K65" s="693">
        <v>34.260000000000005</v>
      </c>
      <c r="L65" s="693">
        <v>34.260000000000005</v>
      </c>
      <c r="M65" s="693">
        <v>34.260000000000005</v>
      </c>
      <c r="N65" s="693">
        <v>34.260000000000005</v>
      </c>
      <c r="O65" s="693">
        <v>34.260000000000005</v>
      </c>
      <c r="P65" s="168">
        <v>15.69</v>
      </c>
      <c r="Q65" s="8">
        <v>0.20499999999999999</v>
      </c>
      <c r="R65" s="694">
        <v>3.22</v>
      </c>
      <c r="T65" s="695">
        <v>3.22</v>
      </c>
      <c r="U65" s="8">
        <v>0</v>
      </c>
      <c r="V65" s="5" t="s">
        <v>2833</v>
      </c>
    </row>
    <row r="66" spans="1:23" ht="25.5" x14ac:dyDescent="0.2">
      <c r="A66" s="3" t="s">
        <v>2756</v>
      </c>
      <c r="B66" s="690" t="s">
        <v>2835</v>
      </c>
      <c r="C66" s="691">
        <v>18510</v>
      </c>
      <c r="D66" s="5" t="s">
        <v>24</v>
      </c>
      <c r="E66" s="692">
        <v>12.24</v>
      </c>
      <c r="F66" s="5">
        <v>13.56</v>
      </c>
      <c r="G66" s="192">
        <v>128</v>
      </c>
      <c r="H66" s="692">
        <v>1.53</v>
      </c>
      <c r="I66" s="44">
        <v>100912</v>
      </c>
      <c r="J66" s="44" t="s">
        <v>2758</v>
      </c>
      <c r="K66" s="693">
        <v>25.08</v>
      </c>
      <c r="L66" s="693">
        <v>25.08</v>
      </c>
      <c r="M66" s="693">
        <v>25.08</v>
      </c>
      <c r="N66" s="693">
        <v>25.08</v>
      </c>
      <c r="O66" s="693">
        <v>25.08</v>
      </c>
      <c r="P66" s="168">
        <v>3.85</v>
      </c>
      <c r="Q66" s="8">
        <v>0.20499999999999999</v>
      </c>
      <c r="R66" s="694">
        <v>0.79</v>
      </c>
      <c r="T66" s="695">
        <v>0.79</v>
      </c>
      <c r="U66" s="8">
        <v>0</v>
      </c>
      <c r="V66" s="5" t="s">
        <v>2761</v>
      </c>
    </row>
    <row r="67" spans="1:23" ht="25.5" x14ac:dyDescent="0.2">
      <c r="A67" s="3" t="s">
        <v>2756</v>
      </c>
      <c r="B67" s="690" t="s">
        <v>2836</v>
      </c>
      <c r="C67" s="691">
        <v>18524</v>
      </c>
      <c r="D67" s="5" t="s">
        <v>24</v>
      </c>
      <c r="E67" s="692">
        <v>13.13</v>
      </c>
      <c r="F67" s="5">
        <v>14.76</v>
      </c>
      <c r="G67" s="192">
        <v>84</v>
      </c>
      <c r="H67" s="692">
        <v>2.5</v>
      </c>
      <c r="I67" s="44">
        <v>100912</v>
      </c>
      <c r="J67" s="44" t="s">
        <v>2758</v>
      </c>
      <c r="K67" s="693">
        <v>31.88</v>
      </c>
      <c r="L67" s="693">
        <v>31.88</v>
      </c>
      <c r="M67" s="693">
        <v>31.88</v>
      </c>
      <c r="N67" s="693">
        <v>31.88</v>
      </c>
      <c r="O67" s="693">
        <v>31.88</v>
      </c>
      <c r="P67" s="168">
        <v>5.84</v>
      </c>
      <c r="Q67" s="8">
        <v>0.20499999999999999</v>
      </c>
      <c r="R67" s="694">
        <v>1.2</v>
      </c>
      <c r="T67" s="695">
        <v>1.2</v>
      </c>
      <c r="U67" s="8">
        <v>0</v>
      </c>
      <c r="V67" s="5" t="s">
        <v>2759</v>
      </c>
    </row>
    <row r="68" spans="1:23" ht="51" x14ac:dyDescent="0.2">
      <c r="A68" s="3" t="s">
        <v>2756</v>
      </c>
      <c r="B68" s="690" t="s">
        <v>2837</v>
      </c>
      <c r="C68" s="691">
        <v>19402</v>
      </c>
      <c r="D68" s="5" t="s">
        <v>24</v>
      </c>
      <c r="E68" s="692">
        <v>12.21</v>
      </c>
      <c r="F68" s="5">
        <v>13.71</v>
      </c>
      <c r="G68" s="192">
        <v>126</v>
      </c>
      <c r="H68" s="692">
        <v>1.55</v>
      </c>
      <c r="I68" s="44">
        <v>100912</v>
      </c>
      <c r="J68" s="44" t="s">
        <v>2758</v>
      </c>
      <c r="K68" s="693">
        <v>42.38</v>
      </c>
      <c r="L68" s="693">
        <v>42.38</v>
      </c>
      <c r="M68" s="693">
        <v>42.38</v>
      </c>
      <c r="N68" s="693">
        <v>42.38</v>
      </c>
      <c r="O68" s="693">
        <v>42.38</v>
      </c>
      <c r="P68" s="168">
        <v>4.9000000000000004</v>
      </c>
      <c r="Q68" s="8">
        <v>0.20499999999999999</v>
      </c>
      <c r="R68" s="694">
        <v>1.01</v>
      </c>
      <c r="T68" s="695">
        <v>1.01</v>
      </c>
      <c r="U68" s="8">
        <v>0</v>
      </c>
      <c r="V68" s="5" t="s">
        <v>2761</v>
      </c>
    </row>
    <row r="69" spans="1:23" ht="25.5" x14ac:dyDescent="0.2">
      <c r="A69" s="3" t="s">
        <v>2756</v>
      </c>
      <c r="B69" s="690" t="s">
        <v>2838</v>
      </c>
      <c r="C69" s="691">
        <v>19465</v>
      </c>
      <c r="D69" s="5" t="s">
        <v>24</v>
      </c>
      <c r="E69" s="692">
        <v>14.06</v>
      </c>
      <c r="F69" s="5">
        <v>15.7</v>
      </c>
      <c r="G69" s="192">
        <v>120</v>
      </c>
      <c r="H69" s="692">
        <v>1.875</v>
      </c>
      <c r="I69" s="44">
        <v>100912</v>
      </c>
      <c r="J69" s="44" t="s">
        <v>2758</v>
      </c>
      <c r="K69" s="693">
        <v>33.650000000000006</v>
      </c>
      <c r="L69" s="693">
        <v>33.650000000000006</v>
      </c>
      <c r="M69" s="693">
        <v>33.650000000000006</v>
      </c>
      <c r="N69" s="693">
        <v>33.650000000000006</v>
      </c>
      <c r="O69" s="693">
        <v>33.650000000000006</v>
      </c>
      <c r="P69" s="168">
        <v>8.34</v>
      </c>
      <c r="Q69" s="8">
        <v>0.20499999999999999</v>
      </c>
      <c r="R69" s="694">
        <v>1.71</v>
      </c>
      <c r="T69" s="695">
        <v>1.71</v>
      </c>
      <c r="U69" s="8">
        <v>0</v>
      </c>
      <c r="V69" s="5" t="s">
        <v>2770</v>
      </c>
    </row>
    <row r="70" spans="1:23" ht="25.5" x14ac:dyDescent="0.2">
      <c r="A70" s="3" t="s">
        <v>2756</v>
      </c>
      <c r="B70" s="690" t="s">
        <v>2839</v>
      </c>
      <c r="C70" s="691">
        <v>20215</v>
      </c>
      <c r="D70" s="5" t="s">
        <v>24</v>
      </c>
      <c r="E70" s="692">
        <v>36</v>
      </c>
      <c r="F70" s="5">
        <v>37.799999999999997</v>
      </c>
      <c r="G70" s="192">
        <v>576</v>
      </c>
      <c r="H70" s="692">
        <v>1</v>
      </c>
      <c r="I70" s="44">
        <v>100912</v>
      </c>
      <c r="J70" s="44" t="s">
        <v>2758</v>
      </c>
      <c r="K70" s="693">
        <v>72</v>
      </c>
      <c r="L70" s="693">
        <v>72</v>
      </c>
      <c r="M70" s="693">
        <v>72</v>
      </c>
      <c r="N70" s="693">
        <v>72</v>
      </c>
      <c r="O70" s="693">
        <v>72</v>
      </c>
      <c r="P70" s="168">
        <v>19.62</v>
      </c>
      <c r="Q70" s="8">
        <v>0.20499999999999999</v>
      </c>
      <c r="R70" s="694">
        <v>4.03</v>
      </c>
      <c r="T70" s="695">
        <v>4.03</v>
      </c>
      <c r="U70" s="8">
        <v>0</v>
      </c>
      <c r="V70" s="5" t="s">
        <v>2761</v>
      </c>
    </row>
    <row r="71" spans="1:23" ht="25.5" x14ac:dyDescent="0.2">
      <c r="A71" s="3" t="s">
        <v>2756</v>
      </c>
      <c r="B71" s="690" t="s">
        <v>2840</v>
      </c>
      <c r="C71" s="691">
        <v>29104</v>
      </c>
      <c r="D71" s="5" t="s">
        <v>24</v>
      </c>
      <c r="E71" s="692">
        <v>22.5</v>
      </c>
      <c r="F71" s="5">
        <v>23.71</v>
      </c>
      <c r="G71" s="192">
        <v>240</v>
      </c>
      <c r="H71" s="692">
        <v>1.5</v>
      </c>
      <c r="I71" s="44">
        <v>100912</v>
      </c>
      <c r="J71" s="44" t="s">
        <v>2758</v>
      </c>
      <c r="K71" s="693">
        <v>31.330000000000002</v>
      </c>
      <c r="L71" s="693">
        <v>31.330000000000002</v>
      </c>
      <c r="M71" s="693">
        <v>31.330000000000002</v>
      </c>
      <c r="N71" s="693">
        <v>31.330000000000002</v>
      </c>
      <c r="O71" s="693">
        <v>31.330000000000002</v>
      </c>
      <c r="P71" s="168">
        <v>10.76</v>
      </c>
      <c r="Q71" s="8">
        <v>0.20499999999999999</v>
      </c>
      <c r="R71" s="694">
        <v>2.21</v>
      </c>
      <c r="T71" s="695">
        <v>2.21</v>
      </c>
      <c r="U71" s="8">
        <v>0</v>
      </c>
      <c r="V71" s="5" t="s">
        <v>2768</v>
      </c>
    </row>
    <row r="72" spans="1:23" ht="25.5" x14ac:dyDescent="0.2">
      <c r="A72" s="3" t="s">
        <v>2756</v>
      </c>
      <c r="B72" s="690" t="s">
        <v>2841</v>
      </c>
      <c r="C72" s="691">
        <v>29120</v>
      </c>
      <c r="D72" s="5" t="s">
        <v>24</v>
      </c>
      <c r="E72" s="692">
        <v>25.31</v>
      </c>
      <c r="F72" s="5">
        <v>26.64</v>
      </c>
      <c r="G72" s="192">
        <v>180</v>
      </c>
      <c r="H72" s="692">
        <v>2.25</v>
      </c>
      <c r="I72" s="44">
        <v>100912</v>
      </c>
      <c r="J72" s="44" t="s">
        <v>2758</v>
      </c>
      <c r="K72" s="693">
        <v>32.599999999999994</v>
      </c>
      <c r="L72" s="693">
        <v>32.599999999999994</v>
      </c>
      <c r="M72" s="693">
        <v>32.599999999999994</v>
      </c>
      <c r="N72" s="693">
        <v>32.599999999999994</v>
      </c>
      <c r="O72" s="693">
        <v>32.599999999999994</v>
      </c>
      <c r="P72" s="168">
        <v>12.09</v>
      </c>
      <c r="Q72" s="8">
        <v>0.20499999999999999</v>
      </c>
      <c r="R72" s="694">
        <v>2.48</v>
      </c>
      <c r="T72" s="694">
        <v>2.48</v>
      </c>
      <c r="U72" s="8">
        <v>0</v>
      </c>
      <c r="V72" s="5" t="s">
        <v>2842</v>
      </c>
    </row>
    <row r="73" spans="1:23" ht="25.5" x14ac:dyDescent="0.2">
      <c r="A73" s="12" t="s">
        <v>2756</v>
      </c>
      <c r="B73" s="696" t="s">
        <v>2843</v>
      </c>
      <c r="C73" s="697">
        <v>35086</v>
      </c>
      <c r="D73" s="5" t="s">
        <v>24</v>
      </c>
      <c r="E73" s="698">
        <v>32.5</v>
      </c>
      <c r="F73" s="5">
        <v>34.43</v>
      </c>
      <c r="G73" s="192">
        <v>160</v>
      </c>
      <c r="H73" s="692">
        <v>3.25</v>
      </c>
      <c r="I73" s="44">
        <v>100912</v>
      </c>
      <c r="J73" s="44" t="s">
        <v>2758</v>
      </c>
      <c r="K73" s="699">
        <v>38.590000000000003</v>
      </c>
      <c r="L73" s="699">
        <v>38.590000000000003</v>
      </c>
      <c r="M73" s="699">
        <v>38.590000000000003</v>
      </c>
      <c r="N73" s="699">
        <v>38.590000000000003</v>
      </c>
      <c r="O73" s="699">
        <v>38.590000000000003</v>
      </c>
      <c r="P73" s="700">
        <v>19.649999999999999</v>
      </c>
      <c r="Q73" s="14">
        <v>0.20499999999999999</v>
      </c>
      <c r="R73" s="695">
        <v>4.04</v>
      </c>
      <c r="T73" s="694">
        <v>4.04</v>
      </c>
      <c r="U73" s="8">
        <v>0</v>
      </c>
      <c r="V73" s="5" t="s">
        <v>2831</v>
      </c>
    </row>
    <row r="74" spans="1:23" ht="38.25" x14ac:dyDescent="0.2">
      <c r="A74" s="3" t="s">
        <v>2756</v>
      </c>
      <c r="B74" s="701" t="s">
        <v>2844</v>
      </c>
      <c r="C74" s="702">
        <v>16845</v>
      </c>
      <c r="D74" s="5" t="s">
        <v>24</v>
      </c>
      <c r="E74" s="698">
        <v>18</v>
      </c>
      <c r="F74" s="5">
        <v>19.47</v>
      </c>
      <c r="G74" s="192">
        <v>64</v>
      </c>
      <c r="H74" s="692">
        <v>4.5</v>
      </c>
      <c r="I74" s="44">
        <v>110244</v>
      </c>
      <c r="J74" s="44" t="s">
        <v>2845</v>
      </c>
      <c r="K74" s="699">
        <v>55.09</v>
      </c>
      <c r="L74" s="699">
        <v>55.09</v>
      </c>
      <c r="M74" s="699">
        <v>55.09</v>
      </c>
      <c r="N74" s="699">
        <v>55.09</v>
      </c>
      <c r="O74" s="699">
        <v>55.09</v>
      </c>
      <c r="P74" s="700">
        <v>9.5299999999999994</v>
      </c>
      <c r="Q74" s="14">
        <v>1.85</v>
      </c>
      <c r="R74" s="695">
        <v>17.600000000000001</v>
      </c>
      <c r="T74" s="695">
        <v>17.600000000000001</v>
      </c>
      <c r="U74" s="8">
        <v>0</v>
      </c>
      <c r="V74" s="692" t="s">
        <v>2846</v>
      </c>
      <c r="W74" s="703" t="s">
        <v>2847</v>
      </c>
    </row>
    <row r="75" spans="1:23" ht="25.5" x14ac:dyDescent="0.2">
      <c r="A75" s="12" t="s">
        <v>2756</v>
      </c>
      <c r="B75" s="701" t="s">
        <v>2848</v>
      </c>
      <c r="C75" s="702">
        <v>65215</v>
      </c>
      <c r="D75" s="5" t="s">
        <v>24</v>
      </c>
      <c r="E75" s="692">
        <v>12</v>
      </c>
      <c r="F75" s="5">
        <v>12.57</v>
      </c>
      <c r="G75" s="192">
        <v>60</v>
      </c>
      <c r="H75" s="692">
        <v>3.2</v>
      </c>
      <c r="I75" s="44">
        <v>110244</v>
      </c>
      <c r="J75" s="44" t="s">
        <v>2845</v>
      </c>
      <c r="K75" s="699">
        <v>40.56</v>
      </c>
      <c r="L75" s="699">
        <v>40.56</v>
      </c>
      <c r="M75" s="699">
        <v>40.56</v>
      </c>
      <c r="N75" s="699">
        <v>40.56</v>
      </c>
      <c r="O75" s="699">
        <v>40.56</v>
      </c>
      <c r="P75" s="700">
        <v>4.8</v>
      </c>
      <c r="Q75" s="14">
        <v>1.85</v>
      </c>
      <c r="R75" s="695">
        <v>8.86</v>
      </c>
      <c r="T75" s="695">
        <v>8.86</v>
      </c>
      <c r="U75" s="8">
        <v>0</v>
      </c>
      <c r="V75" s="692" t="s">
        <v>2849</v>
      </c>
      <c r="W75" s="703" t="s">
        <v>2850</v>
      </c>
    </row>
    <row r="76" spans="1:23" ht="38.25" x14ac:dyDescent="0.2">
      <c r="A76" s="3" t="s">
        <v>2756</v>
      </c>
      <c r="B76" s="701" t="s">
        <v>2851</v>
      </c>
      <c r="C76" s="702">
        <v>65219</v>
      </c>
      <c r="D76" s="5" t="s">
        <v>24</v>
      </c>
      <c r="E76" s="692">
        <v>24</v>
      </c>
      <c r="F76" s="5">
        <v>25.3</v>
      </c>
      <c r="G76" s="192">
        <v>85</v>
      </c>
      <c r="H76" s="692">
        <v>4.5</v>
      </c>
      <c r="I76" s="44">
        <v>110244</v>
      </c>
      <c r="J76" s="44" t="s">
        <v>2845</v>
      </c>
      <c r="K76" s="699">
        <v>54.6</v>
      </c>
      <c r="L76" s="699">
        <v>54.6</v>
      </c>
      <c r="M76" s="699">
        <v>54.6</v>
      </c>
      <c r="N76" s="699">
        <v>54.6</v>
      </c>
      <c r="O76" s="699">
        <v>54.6</v>
      </c>
      <c r="P76" s="700">
        <v>10.81</v>
      </c>
      <c r="Q76" s="14">
        <v>1.85</v>
      </c>
      <c r="R76" s="695">
        <v>19.96</v>
      </c>
      <c r="T76" s="695">
        <v>19.96</v>
      </c>
      <c r="U76" s="8">
        <v>0</v>
      </c>
      <c r="V76" s="692" t="s">
        <v>2846</v>
      </c>
      <c r="W76" s="703" t="s">
        <v>2852</v>
      </c>
    </row>
    <row r="77" spans="1:23" ht="38.25" x14ac:dyDescent="0.2">
      <c r="A77" s="12" t="s">
        <v>2756</v>
      </c>
      <c r="B77" s="701" t="s">
        <v>2853</v>
      </c>
      <c r="C77" s="702">
        <v>65220</v>
      </c>
      <c r="D77" s="5" t="s">
        <v>24</v>
      </c>
      <c r="E77" s="692">
        <v>24</v>
      </c>
      <c r="F77" s="5">
        <v>25.53</v>
      </c>
      <c r="G77" s="192">
        <v>92</v>
      </c>
      <c r="H77" s="692">
        <v>4.16</v>
      </c>
      <c r="I77" s="44">
        <v>110244</v>
      </c>
      <c r="J77" s="44" t="s">
        <v>2845</v>
      </c>
      <c r="K77" s="699">
        <v>55.25</v>
      </c>
      <c r="L77" s="699">
        <v>55.25</v>
      </c>
      <c r="M77" s="699">
        <v>55.25</v>
      </c>
      <c r="N77" s="699">
        <v>55.25</v>
      </c>
      <c r="O77" s="699">
        <v>55.25</v>
      </c>
      <c r="P77" s="700">
        <v>11.88</v>
      </c>
      <c r="Q77" s="14">
        <v>1.85</v>
      </c>
      <c r="R77" s="695">
        <v>21.94</v>
      </c>
      <c r="T77" s="695">
        <v>21.94</v>
      </c>
      <c r="U77" s="8">
        <v>0</v>
      </c>
      <c r="V77" s="692" t="s">
        <v>2846</v>
      </c>
      <c r="W77" s="703" t="s">
        <v>2847</v>
      </c>
    </row>
    <row r="78" spans="1:23" ht="38.25" x14ac:dyDescent="0.2">
      <c r="A78" s="3" t="s">
        <v>2756</v>
      </c>
      <c r="B78" s="701" t="s">
        <v>2854</v>
      </c>
      <c r="C78" s="702">
        <v>65224</v>
      </c>
      <c r="D78" s="5" t="s">
        <v>24</v>
      </c>
      <c r="E78" s="692">
        <v>25</v>
      </c>
      <c r="F78" s="5">
        <v>26.5</v>
      </c>
      <c r="G78" s="192">
        <v>69</v>
      </c>
      <c r="H78" s="692">
        <v>5.7849300000000001</v>
      </c>
      <c r="I78" s="44">
        <v>110244</v>
      </c>
      <c r="J78" s="44" t="s">
        <v>2845</v>
      </c>
      <c r="K78" s="699">
        <v>65.400000000000006</v>
      </c>
      <c r="L78" s="699">
        <v>65.400000000000006</v>
      </c>
      <c r="M78" s="699">
        <v>65.400000000000006</v>
      </c>
      <c r="N78" s="699">
        <v>65.400000000000006</v>
      </c>
      <c r="O78" s="699">
        <v>65.400000000000006</v>
      </c>
      <c r="P78" s="700">
        <v>9.36</v>
      </c>
      <c r="Q78" s="14">
        <v>1.85</v>
      </c>
      <c r="R78" s="695">
        <v>17.29</v>
      </c>
      <c r="T78" s="695">
        <v>17.29</v>
      </c>
      <c r="U78" s="8">
        <v>0</v>
      </c>
      <c r="V78" s="692" t="s">
        <v>2846</v>
      </c>
      <c r="W78" s="703" t="s">
        <v>2852</v>
      </c>
    </row>
    <row r="79" spans="1:23" ht="38.25" x14ac:dyDescent="0.2">
      <c r="A79" s="12" t="s">
        <v>2756</v>
      </c>
      <c r="B79" s="701" t="s">
        <v>2855</v>
      </c>
      <c r="C79" s="702">
        <v>65225</v>
      </c>
      <c r="D79" s="5" t="s">
        <v>24</v>
      </c>
      <c r="E79" s="692">
        <v>25</v>
      </c>
      <c r="F79" s="5">
        <v>26.5</v>
      </c>
      <c r="G79" s="192">
        <v>73</v>
      </c>
      <c r="H79" s="692">
        <v>5.84</v>
      </c>
      <c r="I79" s="44">
        <v>110244</v>
      </c>
      <c r="J79" s="44" t="s">
        <v>2845</v>
      </c>
      <c r="K79" s="699">
        <v>59.25</v>
      </c>
      <c r="L79" s="699">
        <v>59.25</v>
      </c>
      <c r="M79" s="699">
        <v>59.25</v>
      </c>
      <c r="N79" s="699">
        <v>59.25</v>
      </c>
      <c r="O79" s="699">
        <v>59.25</v>
      </c>
      <c r="P79" s="700">
        <v>9.1999999999999993</v>
      </c>
      <c r="Q79" s="14">
        <v>1.85</v>
      </c>
      <c r="R79" s="704">
        <v>16.989999999999998</v>
      </c>
      <c r="T79" s="695">
        <v>16.989999999999998</v>
      </c>
      <c r="U79" s="8">
        <v>0</v>
      </c>
      <c r="V79" s="692" t="s">
        <v>2846</v>
      </c>
      <c r="W79" s="703" t="s">
        <v>2856</v>
      </c>
    </row>
    <row r="80" spans="1:23" ht="25.5" x14ac:dyDescent="0.2">
      <c r="A80" s="3" t="s">
        <v>2756</v>
      </c>
      <c r="B80" s="701" t="s">
        <v>2857</v>
      </c>
      <c r="C80" s="702">
        <v>18110</v>
      </c>
      <c r="D80" s="5" t="s">
        <v>24</v>
      </c>
      <c r="E80" s="698">
        <v>10</v>
      </c>
      <c r="F80" s="5">
        <v>12.1</v>
      </c>
      <c r="G80" s="705">
        <v>32</v>
      </c>
      <c r="H80" s="698">
        <v>5</v>
      </c>
      <c r="I80" s="44">
        <v>100193</v>
      </c>
      <c r="J80" s="44" t="s">
        <v>2858</v>
      </c>
      <c r="K80" s="695">
        <v>48</v>
      </c>
      <c r="L80" s="695">
        <v>48</v>
      </c>
      <c r="M80" s="695">
        <v>48</v>
      </c>
      <c r="N80" s="695">
        <v>48</v>
      </c>
      <c r="O80" s="695">
        <v>48</v>
      </c>
      <c r="P80" s="700">
        <v>5.75</v>
      </c>
      <c r="Q80" s="8">
        <v>1.45</v>
      </c>
      <c r="R80" s="695">
        <f>O80*1.4477</f>
        <v>69.489599999999996</v>
      </c>
      <c r="T80" s="695">
        <f>Q80*1.4477</f>
        <v>2.0991649999999997</v>
      </c>
      <c r="U80" s="8">
        <v>0</v>
      </c>
      <c r="V80" s="692" t="s">
        <v>2846</v>
      </c>
      <c r="W80" s="698" t="s">
        <v>2859</v>
      </c>
    </row>
    <row r="81" spans="1:23" ht="38.25" x14ac:dyDescent="0.2">
      <c r="A81" s="12" t="s">
        <v>2756</v>
      </c>
      <c r="B81" s="701" t="s">
        <v>2860</v>
      </c>
      <c r="C81" s="702">
        <v>18111</v>
      </c>
      <c r="D81" s="5" t="s">
        <v>24</v>
      </c>
      <c r="E81" s="698">
        <v>20</v>
      </c>
      <c r="F81" s="5">
        <v>22.1</v>
      </c>
      <c r="G81" s="705">
        <v>80</v>
      </c>
      <c r="H81" s="698">
        <v>4</v>
      </c>
      <c r="I81" s="44">
        <v>100193</v>
      </c>
      <c r="J81" s="44" t="s">
        <v>2858</v>
      </c>
      <c r="K81" s="695">
        <v>60.28</v>
      </c>
      <c r="L81" s="695">
        <v>60.28</v>
      </c>
      <c r="M81" s="695">
        <v>60.28</v>
      </c>
      <c r="N81" s="695">
        <v>60.28</v>
      </c>
      <c r="O81" s="695">
        <v>60.28</v>
      </c>
      <c r="P81" s="700">
        <v>19.010000000000002</v>
      </c>
      <c r="Q81" s="8">
        <v>1.45</v>
      </c>
      <c r="R81" s="695">
        <f>O81*1.4477</f>
        <v>87.267356000000007</v>
      </c>
      <c r="T81" s="695">
        <f>Q81*1.4477</f>
        <v>2.0991649999999997</v>
      </c>
      <c r="U81" s="8">
        <v>0</v>
      </c>
      <c r="V81" s="692" t="s">
        <v>2846</v>
      </c>
      <c r="W81" s="698" t="s">
        <v>2850</v>
      </c>
    </row>
    <row r="82" spans="1:23" ht="38.25" x14ac:dyDescent="0.2">
      <c r="A82" s="3" t="s">
        <v>2756</v>
      </c>
      <c r="B82" s="701" t="s">
        <v>2861</v>
      </c>
      <c r="C82" s="702">
        <v>18112</v>
      </c>
      <c r="D82" s="5" t="s">
        <v>24</v>
      </c>
      <c r="E82" s="698">
        <v>20</v>
      </c>
      <c r="F82" s="5">
        <v>22.1</v>
      </c>
      <c r="G82" s="705">
        <v>80</v>
      </c>
      <c r="H82" s="698">
        <v>4</v>
      </c>
      <c r="I82" s="44">
        <v>100193</v>
      </c>
      <c r="J82" s="44" t="s">
        <v>2858</v>
      </c>
      <c r="K82" s="695">
        <v>60.28</v>
      </c>
      <c r="L82" s="695">
        <v>60.28</v>
      </c>
      <c r="M82" s="695">
        <v>60.28</v>
      </c>
      <c r="N82" s="695">
        <v>60.28</v>
      </c>
      <c r="O82" s="695">
        <v>60.28</v>
      </c>
      <c r="P82" s="700">
        <v>19.010000000000002</v>
      </c>
      <c r="Q82" s="8">
        <v>1.45</v>
      </c>
      <c r="R82" s="695">
        <f>O82*1.4477</f>
        <v>87.267356000000007</v>
      </c>
      <c r="T82" s="695">
        <f>Q82*1.4477</f>
        <v>2.0991649999999997</v>
      </c>
      <c r="U82" s="8">
        <v>0</v>
      </c>
      <c r="V82" s="692" t="s">
        <v>2846</v>
      </c>
      <c r="W82" s="698" t="s">
        <v>2850</v>
      </c>
    </row>
    <row r="83" spans="1:23" ht="25.5" x14ac:dyDescent="0.2">
      <c r="A83" s="12" t="s">
        <v>2756</v>
      </c>
      <c r="B83" s="701" t="s">
        <v>2862</v>
      </c>
      <c r="C83" s="702">
        <v>87067</v>
      </c>
      <c r="D83" s="5" t="s">
        <v>24</v>
      </c>
      <c r="E83" s="698">
        <v>20</v>
      </c>
      <c r="F83" s="5">
        <v>21.13</v>
      </c>
      <c r="G83" s="705">
        <v>152.38</v>
      </c>
      <c r="H83" s="698">
        <v>2.1</v>
      </c>
      <c r="I83" s="44">
        <v>100193</v>
      </c>
      <c r="J83" s="44" t="s">
        <v>2858</v>
      </c>
      <c r="K83" s="695">
        <v>94.3</v>
      </c>
      <c r="L83" s="695">
        <v>94.3</v>
      </c>
      <c r="M83" s="695">
        <v>94.3</v>
      </c>
      <c r="N83" s="695">
        <v>94.3</v>
      </c>
      <c r="O83" s="695">
        <v>94.3</v>
      </c>
      <c r="P83" s="700">
        <v>37.68</v>
      </c>
      <c r="Q83" s="8">
        <v>1.45</v>
      </c>
      <c r="R83" s="695">
        <f>O83*1.4477</f>
        <v>136.51811000000001</v>
      </c>
      <c r="T83" s="695">
        <f>Q83*1.4477</f>
        <v>2.0991649999999997</v>
      </c>
      <c r="U83" s="8">
        <v>0</v>
      </c>
      <c r="V83" s="692" t="s">
        <v>2846</v>
      </c>
      <c r="W83" s="698" t="s">
        <v>2850</v>
      </c>
    </row>
  </sheetData>
  <protectedRanges>
    <protectedRange password="8F60" sqref="U6" name="Calculations_40"/>
  </protectedRanges>
  <conditionalFormatting sqref="C4:C6">
    <cfRule type="duplicateValues" dxfId="89" priority="3"/>
  </conditionalFormatting>
  <conditionalFormatting sqref="D4:D6">
    <cfRule type="duplicateValues" dxfId="88" priority="4"/>
  </conditionalFormatting>
  <conditionalFormatting sqref="D1:D3">
    <cfRule type="duplicateValues" dxfId="87" priority="1"/>
  </conditionalFormatting>
  <conditionalFormatting sqref="E1:E3">
    <cfRule type="duplicateValues" dxfId="86" priority="2"/>
  </conditionalFormatting>
  <pageMargins left="0.7" right="0.7" top="0.75" bottom="0.75" header="0.3" footer="0.3"/>
  <pageSetup orientation="portrait" verticalDpi="0" r:id="rId1"/>
  <legacyDrawing r:id="rId2"/>
</worksheet>
</file>

<file path=xl/worksheets/sheet6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2CDB59-0723-4C8E-B9F1-3A49627694BC}">
  <dimension ref="A1:Z28"/>
  <sheetViews>
    <sheetView zoomScale="90" zoomScaleNormal="90" workbookViewId="0">
      <selection activeCell="B6" sqref="B6"/>
    </sheetView>
  </sheetViews>
  <sheetFormatPr defaultRowHeight="12.75" x14ac:dyDescent="0.2"/>
  <cols>
    <col min="1" max="1" width="11.28515625" style="12" bestFit="1" customWidth="1"/>
    <col min="2" max="2" width="27.140625" style="12" customWidth="1"/>
    <col min="3" max="3" width="9.7109375" style="12" bestFit="1" customWidth="1"/>
    <col min="4" max="4" width="24" style="12" bestFit="1" customWidth="1"/>
    <col min="5" max="5" width="8.42578125" style="12" bestFit="1" customWidth="1"/>
    <col min="6" max="7" width="8.5703125" style="12" bestFit="1" customWidth="1"/>
    <col min="8" max="8" width="7.7109375" style="12" bestFit="1" customWidth="1"/>
    <col min="9" max="9" width="6.7109375" style="12" bestFit="1" customWidth="1"/>
    <col min="10" max="10" width="8.28515625" style="12" bestFit="1" customWidth="1"/>
    <col min="11" max="11" width="24.5703125" style="12" bestFit="1" customWidth="1"/>
    <col min="12" max="12" width="8.85546875" style="12" bestFit="1" customWidth="1"/>
    <col min="13" max="14" width="8.5703125" style="12" bestFit="1" customWidth="1"/>
    <col min="15" max="17" width="9.140625" style="12"/>
    <col min="18" max="18" width="23.28515625" style="12" bestFit="1" customWidth="1"/>
    <col min="19" max="19" width="8.42578125" style="12" bestFit="1" customWidth="1"/>
    <col min="20" max="20" width="7.42578125" style="12" bestFit="1" customWidth="1"/>
    <col min="21" max="21" width="6.7109375" style="12" bestFit="1" customWidth="1"/>
    <col min="22" max="24" width="9.140625" style="12"/>
    <col min="25" max="25" width="8.7109375" style="12" bestFit="1" customWidth="1"/>
    <col min="26" max="26" width="6.140625" style="12" bestFit="1" customWidth="1"/>
    <col min="27" max="16384" width="9.140625" style="12"/>
  </cols>
  <sheetData>
    <row r="1" spans="1:26" x14ac:dyDescent="0.2">
      <c r="A1" s="77"/>
      <c r="B1" s="78" t="s">
        <v>41</v>
      </c>
      <c r="C1" s="78"/>
      <c r="D1" s="78"/>
      <c r="E1" s="79"/>
      <c r="F1" s="79"/>
      <c r="G1" s="79"/>
      <c r="H1" s="79"/>
      <c r="I1" s="79"/>
      <c r="J1" s="79"/>
      <c r="K1" s="79"/>
      <c r="L1" s="79"/>
      <c r="M1" s="81"/>
      <c r="N1" s="81"/>
      <c r="O1" s="81"/>
      <c r="P1" s="83"/>
      <c r="Q1" s="83"/>
      <c r="R1" s="79"/>
      <c r="S1" s="79"/>
      <c r="T1" s="79"/>
      <c r="U1" s="79"/>
      <c r="V1" s="81"/>
      <c r="W1" s="81"/>
      <c r="X1" s="81"/>
      <c r="Y1" s="84"/>
      <c r="Z1" s="85"/>
    </row>
    <row r="2" spans="1:26" x14ac:dyDescent="0.2">
      <c r="A2" s="86"/>
      <c r="B2" s="87" t="s">
        <v>40</v>
      </c>
      <c r="C2" s="87"/>
      <c r="D2" s="87"/>
      <c r="E2" s="88"/>
      <c r="F2" s="89"/>
      <c r="G2" s="89"/>
      <c r="H2" s="89"/>
      <c r="I2" s="89"/>
      <c r="J2" s="89"/>
      <c r="K2" s="89"/>
      <c r="L2" s="89"/>
      <c r="M2" s="91"/>
      <c r="N2" s="91"/>
      <c r="O2" s="91"/>
      <c r="P2" s="93"/>
      <c r="Q2" s="93"/>
      <c r="R2" s="89"/>
      <c r="S2" s="88"/>
      <c r="T2" s="89"/>
      <c r="U2" s="89"/>
      <c r="V2" s="91"/>
      <c r="W2" s="91"/>
      <c r="X2" s="91"/>
      <c r="Y2" s="94"/>
      <c r="Z2" s="57"/>
    </row>
    <row r="3" spans="1:26" x14ac:dyDescent="0.2">
      <c r="A3" s="86"/>
      <c r="B3" s="95" t="s">
        <v>0</v>
      </c>
      <c r="C3" s="95"/>
      <c r="D3" s="95"/>
      <c r="E3" s="96"/>
      <c r="F3" s="97"/>
      <c r="G3" s="97"/>
      <c r="H3" s="97"/>
      <c r="I3" s="97"/>
      <c r="J3" s="97"/>
      <c r="K3" s="97"/>
      <c r="L3" s="97"/>
      <c r="M3" s="99"/>
      <c r="N3" s="99"/>
      <c r="O3" s="99"/>
      <c r="P3" s="101"/>
      <c r="Q3" s="101"/>
      <c r="R3" s="97"/>
      <c r="S3" s="126"/>
      <c r="T3" s="97"/>
      <c r="U3" s="97"/>
      <c r="V3" s="99"/>
      <c r="W3" s="99"/>
      <c r="X3" s="99"/>
      <c r="Y3" s="94"/>
      <c r="Z3" s="57"/>
    </row>
    <row r="4" spans="1:26" ht="13.5" thickBot="1" x14ac:dyDescent="0.25">
      <c r="A4" s="86"/>
      <c r="B4" s="22"/>
      <c r="C4" s="95"/>
      <c r="D4" s="95"/>
      <c r="E4" s="96"/>
      <c r="F4" s="97"/>
      <c r="G4" s="97"/>
      <c r="H4" s="97"/>
      <c r="I4" s="97"/>
      <c r="J4" s="97"/>
      <c r="K4" s="97"/>
      <c r="L4" s="97"/>
      <c r="M4" s="99"/>
      <c r="N4" s="99"/>
      <c r="O4" s="99"/>
      <c r="P4" s="101"/>
      <c r="Q4" s="101"/>
      <c r="R4" s="97"/>
      <c r="S4" s="96"/>
      <c r="T4" s="97"/>
      <c r="U4" s="97"/>
      <c r="V4" s="99"/>
      <c r="W4" s="99"/>
      <c r="X4" s="99"/>
      <c r="Y4" s="94"/>
      <c r="Z4" s="57"/>
    </row>
    <row r="5" spans="1:26" ht="13.5" thickBot="1" x14ac:dyDescent="0.25">
      <c r="A5" s="26"/>
      <c r="B5" s="102"/>
      <c r="C5" s="102"/>
      <c r="D5" s="127" t="s">
        <v>1</v>
      </c>
      <c r="E5" s="104"/>
      <c r="F5" s="105"/>
      <c r="G5" s="105"/>
      <c r="H5" s="105"/>
      <c r="I5" s="105"/>
      <c r="J5" s="105"/>
      <c r="K5" s="106"/>
      <c r="L5" s="104"/>
      <c r="M5" s="108"/>
      <c r="N5" s="108"/>
      <c r="O5" s="128" t="s">
        <v>19</v>
      </c>
      <c r="P5" s="129"/>
      <c r="Q5" s="130"/>
      <c r="R5" s="131" t="s">
        <v>2</v>
      </c>
      <c r="S5" s="132"/>
      <c r="T5" s="133"/>
      <c r="U5" s="133"/>
      <c r="V5" s="134"/>
      <c r="W5" s="134"/>
      <c r="X5" s="135"/>
      <c r="Y5" s="111"/>
      <c r="Z5" s="27"/>
    </row>
    <row r="6" spans="1:26" ht="115.5" thickBot="1" x14ac:dyDescent="0.25">
      <c r="A6" s="112" t="s">
        <v>3</v>
      </c>
      <c r="B6" s="113" t="s">
        <v>8</v>
      </c>
      <c r="C6" s="113" t="s">
        <v>4</v>
      </c>
      <c r="D6" s="114" t="s">
        <v>18</v>
      </c>
      <c r="E6" s="115" t="s">
        <v>9</v>
      </c>
      <c r="F6" s="115" t="s">
        <v>5</v>
      </c>
      <c r="G6" s="115" t="s">
        <v>6</v>
      </c>
      <c r="H6" s="113" t="s">
        <v>37</v>
      </c>
      <c r="I6" s="115" t="s">
        <v>38</v>
      </c>
      <c r="J6" s="116" t="s">
        <v>10</v>
      </c>
      <c r="K6" s="115" t="s">
        <v>11</v>
      </c>
      <c r="L6" s="136" t="s">
        <v>27</v>
      </c>
      <c r="M6" s="1" t="s">
        <v>12</v>
      </c>
      <c r="N6" s="1" t="s">
        <v>13</v>
      </c>
      <c r="O6" s="117" t="s">
        <v>3536</v>
      </c>
      <c r="P6" s="117" t="s">
        <v>3537</v>
      </c>
      <c r="Q6" s="117" t="s">
        <v>33</v>
      </c>
      <c r="R6" s="114" t="s">
        <v>3538</v>
      </c>
      <c r="S6" s="115" t="s">
        <v>9</v>
      </c>
      <c r="T6" s="113" t="s">
        <v>39</v>
      </c>
      <c r="U6" s="115" t="s">
        <v>38</v>
      </c>
      <c r="V6" s="706" t="s">
        <v>3539</v>
      </c>
      <c r="W6" s="117" t="s">
        <v>3540</v>
      </c>
      <c r="X6" s="117" t="s">
        <v>3541</v>
      </c>
      <c r="Y6" s="120" t="s">
        <v>17</v>
      </c>
      <c r="Z6" s="117" t="s">
        <v>7</v>
      </c>
    </row>
    <row r="7" spans="1:26" x14ac:dyDescent="0.2">
      <c r="A7" s="12" t="s">
        <v>3542</v>
      </c>
      <c r="B7" s="12" t="s">
        <v>3543</v>
      </c>
      <c r="C7" s="12" t="s">
        <v>3544</v>
      </c>
      <c r="D7" s="12">
        <v>850</v>
      </c>
      <c r="E7" s="13" t="s">
        <v>24</v>
      </c>
      <c r="F7" s="24">
        <v>30</v>
      </c>
      <c r="G7" s="24">
        <v>31</v>
      </c>
      <c r="H7" s="13">
        <v>60</v>
      </c>
      <c r="I7" s="24">
        <v>8</v>
      </c>
      <c r="J7" s="13">
        <v>100036</v>
      </c>
      <c r="K7" s="13" t="s">
        <v>3545</v>
      </c>
      <c r="L7" s="24">
        <v>5.63</v>
      </c>
      <c r="M7" s="16">
        <v>1.7956000000000001</v>
      </c>
      <c r="N7" s="14">
        <f t="shared" ref="N7:N14" si="0">L7*M7</f>
        <v>10.109228</v>
      </c>
      <c r="O7" s="14">
        <f>O10+N8</f>
        <v>45.357771999999997</v>
      </c>
      <c r="P7" s="14">
        <v>44.36</v>
      </c>
      <c r="Q7" s="14"/>
      <c r="R7" s="13">
        <v>850</v>
      </c>
      <c r="S7" s="13" t="s">
        <v>24</v>
      </c>
      <c r="T7" s="13">
        <v>60</v>
      </c>
      <c r="U7" s="24">
        <v>8</v>
      </c>
      <c r="V7" s="14">
        <v>55.47</v>
      </c>
      <c r="W7" s="14"/>
      <c r="X7" s="14"/>
      <c r="Y7" s="14"/>
      <c r="Z7" s="13"/>
    </row>
    <row r="8" spans="1:26" x14ac:dyDescent="0.2">
      <c r="A8" s="12" t="s">
        <v>3542</v>
      </c>
      <c r="B8" s="12" t="s">
        <v>3543</v>
      </c>
      <c r="C8" s="12" t="s">
        <v>3544</v>
      </c>
      <c r="D8" s="12">
        <v>850</v>
      </c>
      <c r="E8" s="13" t="s">
        <v>24</v>
      </c>
      <c r="F8" s="24">
        <v>30</v>
      </c>
      <c r="G8" s="24">
        <v>31</v>
      </c>
      <c r="H8" s="13">
        <v>60</v>
      </c>
      <c r="I8" s="24">
        <v>8</v>
      </c>
      <c r="J8" s="13">
        <v>110254</v>
      </c>
      <c r="K8" s="13" t="s">
        <v>3546</v>
      </c>
      <c r="L8" s="24">
        <v>1.87</v>
      </c>
      <c r="M8" s="16">
        <v>1.7956000000000001</v>
      </c>
      <c r="N8" s="14">
        <f t="shared" si="0"/>
        <v>3.3577720000000002</v>
      </c>
      <c r="O8" s="14">
        <f>O10+N7</f>
        <v>52.109228000000002</v>
      </c>
      <c r="P8" s="14">
        <v>51.11</v>
      </c>
      <c r="Q8" s="14"/>
      <c r="R8" s="13">
        <v>850</v>
      </c>
      <c r="S8" s="13" t="s">
        <v>24</v>
      </c>
      <c r="T8" s="13">
        <v>60</v>
      </c>
      <c r="U8" s="24">
        <v>8</v>
      </c>
      <c r="V8" s="14">
        <v>55.47</v>
      </c>
      <c r="W8" s="14"/>
      <c r="X8" s="14"/>
      <c r="Y8" s="14"/>
      <c r="Z8" s="13"/>
    </row>
    <row r="9" spans="1:26" x14ac:dyDescent="0.2">
      <c r="A9" s="12" t="s">
        <v>3542</v>
      </c>
      <c r="B9" s="12" t="s">
        <v>3543</v>
      </c>
      <c r="C9" s="12" t="s">
        <v>3544</v>
      </c>
      <c r="D9" s="12">
        <v>850</v>
      </c>
      <c r="E9" s="13" t="s">
        <v>24</v>
      </c>
      <c r="F9" s="24">
        <v>30</v>
      </c>
      <c r="G9" s="24">
        <v>31</v>
      </c>
      <c r="H9" s="13">
        <v>60</v>
      </c>
      <c r="I9" s="24">
        <v>8</v>
      </c>
      <c r="J9" s="13">
        <v>100036</v>
      </c>
      <c r="K9" s="13" t="s">
        <v>3545</v>
      </c>
      <c r="L9" s="24">
        <v>5.63</v>
      </c>
      <c r="M9" s="16">
        <v>1.7956000000000001</v>
      </c>
      <c r="N9" s="14">
        <f t="shared" si="0"/>
        <v>10.109228</v>
      </c>
      <c r="O9" s="14"/>
      <c r="P9" s="14"/>
      <c r="Q9" s="14"/>
      <c r="R9" s="13"/>
      <c r="S9" s="13"/>
      <c r="T9" s="13"/>
      <c r="U9" s="24"/>
      <c r="V9" s="14"/>
      <c r="W9" s="14"/>
      <c r="X9" s="14"/>
      <c r="Y9" s="14"/>
      <c r="Z9" s="13"/>
    </row>
    <row r="10" spans="1:26" x14ac:dyDescent="0.2">
      <c r="E10" s="13"/>
      <c r="F10" s="24"/>
      <c r="G10" s="24"/>
      <c r="H10" s="13"/>
      <c r="I10" s="24"/>
      <c r="J10" s="13">
        <v>110254</v>
      </c>
      <c r="K10" s="13" t="s">
        <v>3546</v>
      </c>
      <c r="L10" s="24">
        <v>1.87</v>
      </c>
      <c r="M10" s="16">
        <v>1.7956000000000001</v>
      </c>
      <c r="N10" s="14">
        <f t="shared" si="0"/>
        <v>3.3577720000000002</v>
      </c>
      <c r="O10" s="14">
        <v>42</v>
      </c>
      <c r="P10" s="14">
        <v>41</v>
      </c>
      <c r="Q10" s="14"/>
      <c r="R10" s="13">
        <v>850</v>
      </c>
      <c r="S10" s="13" t="s">
        <v>24</v>
      </c>
      <c r="T10" s="13">
        <v>60</v>
      </c>
      <c r="U10" s="24">
        <v>8</v>
      </c>
      <c r="V10" s="14">
        <v>55.47</v>
      </c>
      <c r="W10" s="14"/>
      <c r="X10" s="14"/>
      <c r="Y10" s="14"/>
      <c r="Z10" s="13"/>
    </row>
    <row r="11" spans="1:26" x14ac:dyDescent="0.2">
      <c r="A11" s="12" t="s">
        <v>3542</v>
      </c>
      <c r="B11" s="12" t="s">
        <v>3547</v>
      </c>
      <c r="C11" s="12" t="s">
        <v>3544</v>
      </c>
      <c r="D11" s="12" t="s">
        <v>3548</v>
      </c>
      <c r="E11" s="13" t="s">
        <v>24</v>
      </c>
      <c r="F11" s="24">
        <v>22.5</v>
      </c>
      <c r="G11" s="24">
        <v>23.5</v>
      </c>
      <c r="H11" s="13">
        <v>45</v>
      </c>
      <c r="I11" s="24">
        <v>8</v>
      </c>
      <c r="J11" s="13">
        <v>100036</v>
      </c>
      <c r="K11" s="13" t="s">
        <v>3545</v>
      </c>
      <c r="L11" s="24">
        <v>4.22</v>
      </c>
      <c r="M11" s="16">
        <v>1.7956000000000001</v>
      </c>
      <c r="N11" s="14">
        <f t="shared" si="0"/>
        <v>7.5774319999999999</v>
      </c>
      <c r="O11" s="14">
        <f>O14+N12</f>
        <v>42.131796000000001</v>
      </c>
      <c r="P11" s="14">
        <v>41.13</v>
      </c>
      <c r="Q11" s="14"/>
      <c r="R11" s="13" t="s">
        <v>3548</v>
      </c>
      <c r="S11" s="13" t="s">
        <v>24</v>
      </c>
      <c r="T11" s="13">
        <v>45</v>
      </c>
      <c r="U11" s="24">
        <v>8</v>
      </c>
      <c r="V11" s="14">
        <v>49.71</v>
      </c>
      <c r="W11" s="14"/>
      <c r="X11" s="14"/>
      <c r="Y11" s="14"/>
      <c r="Z11" s="13"/>
    </row>
    <row r="12" spans="1:26" x14ac:dyDescent="0.2">
      <c r="A12" s="12" t="s">
        <v>3542</v>
      </c>
      <c r="B12" s="12" t="s">
        <v>3547</v>
      </c>
      <c r="C12" s="12" t="s">
        <v>3544</v>
      </c>
      <c r="D12" s="12" t="s">
        <v>3548</v>
      </c>
      <c r="E12" s="13" t="s">
        <v>24</v>
      </c>
      <c r="F12" s="24">
        <v>22.5</v>
      </c>
      <c r="G12" s="24">
        <v>23.5</v>
      </c>
      <c r="H12" s="13">
        <v>45</v>
      </c>
      <c r="I12" s="24">
        <v>8</v>
      </c>
      <c r="J12" s="13">
        <v>110254</v>
      </c>
      <c r="K12" s="13" t="s">
        <v>3546</v>
      </c>
      <c r="L12" s="24">
        <v>1.41</v>
      </c>
      <c r="M12" s="16">
        <v>1.7956000000000001</v>
      </c>
      <c r="N12" s="14">
        <f t="shared" si="0"/>
        <v>2.5317959999999999</v>
      </c>
      <c r="O12" s="14">
        <f>O14+N11</f>
        <v>47.177432000000003</v>
      </c>
      <c r="P12" s="14">
        <v>46.18</v>
      </c>
      <c r="Q12" s="14"/>
      <c r="R12" s="13" t="s">
        <v>3548</v>
      </c>
      <c r="S12" s="13" t="s">
        <v>24</v>
      </c>
      <c r="T12" s="13">
        <v>45</v>
      </c>
      <c r="U12" s="24">
        <v>8</v>
      </c>
      <c r="V12" s="14">
        <v>49.71</v>
      </c>
      <c r="W12" s="14"/>
      <c r="X12" s="14"/>
      <c r="Y12" s="14"/>
      <c r="Z12" s="13"/>
    </row>
    <row r="13" spans="1:26" x14ac:dyDescent="0.2">
      <c r="A13" s="12" t="s">
        <v>3542</v>
      </c>
      <c r="B13" s="12" t="s">
        <v>3547</v>
      </c>
      <c r="C13" s="12" t="s">
        <v>3544</v>
      </c>
      <c r="D13" s="12" t="s">
        <v>3548</v>
      </c>
      <c r="E13" s="13" t="s">
        <v>24</v>
      </c>
      <c r="F13" s="24">
        <v>22.5</v>
      </c>
      <c r="G13" s="24">
        <v>23.5</v>
      </c>
      <c r="H13" s="13">
        <v>45</v>
      </c>
      <c r="I13" s="24">
        <v>8</v>
      </c>
      <c r="J13" s="13">
        <v>100036</v>
      </c>
      <c r="K13" s="13" t="s">
        <v>3545</v>
      </c>
      <c r="L13" s="24">
        <v>4.22</v>
      </c>
      <c r="M13" s="16">
        <v>1.7956000000000001</v>
      </c>
      <c r="N13" s="14">
        <f t="shared" si="0"/>
        <v>7.5774319999999999</v>
      </c>
      <c r="O13" s="14"/>
      <c r="P13" s="14"/>
      <c r="Q13" s="14"/>
      <c r="R13" s="13"/>
      <c r="S13" s="13"/>
      <c r="T13" s="13"/>
      <c r="U13" s="24"/>
      <c r="V13" s="14"/>
      <c r="W13" s="14"/>
      <c r="X13" s="14"/>
      <c r="Y13" s="14"/>
      <c r="Z13" s="13"/>
    </row>
    <row r="14" spans="1:26" x14ac:dyDescent="0.2">
      <c r="E14" s="13"/>
      <c r="F14" s="24"/>
      <c r="G14" s="24"/>
      <c r="H14" s="13"/>
      <c r="I14" s="24"/>
      <c r="J14" s="13">
        <v>110254</v>
      </c>
      <c r="K14" s="13" t="s">
        <v>3546</v>
      </c>
      <c r="L14" s="24">
        <v>1.41</v>
      </c>
      <c r="M14" s="16">
        <v>1.7956000000000001</v>
      </c>
      <c r="N14" s="14">
        <f t="shared" si="0"/>
        <v>2.5317959999999999</v>
      </c>
      <c r="O14" s="14">
        <v>39.6</v>
      </c>
      <c r="P14" s="14">
        <v>38.6</v>
      </c>
      <c r="Q14" s="14"/>
      <c r="R14" s="13" t="s">
        <v>3548</v>
      </c>
      <c r="S14" s="13" t="s">
        <v>24</v>
      </c>
      <c r="T14" s="13">
        <v>45</v>
      </c>
      <c r="U14" s="24">
        <v>8</v>
      </c>
      <c r="V14" s="14">
        <v>49.71</v>
      </c>
      <c r="W14" s="14"/>
      <c r="X14" s="14"/>
      <c r="Y14" s="14"/>
      <c r="Z14" s="13"/>
    </row>
    <row r="15" spans="1:26" x14ac:dyDescent="0.2">
      <c r="A15" s="12" t="s">
        <v>3542</v>
      </c>
      <c r="B15" s="12" t="s">
        <v>3549</v>
      </c>
      <c r="C15" s="12" t="s">
        <v>2445</v>
      </c>
      <c r="D15" s="12" t="s">
        <v>3550</v>
      </c>
      <c r="E15" s="13" t="s">
        <v>24</v>
      </c>
      <c r="F15" s="24">
        <v>13.78</v>
      </c>
      <c r="G15" s="24">
        <v>14.78</v>
      </c>
      <c r="H15" s="13">
        <v>45</v>
      </c>
      <c r="I15" s="24">
        <v>4.9000000000000004</v>
      </c>
      <c r="J15" s="13">
        <v>110244</v>
      </c>
      <c r="K15" s="13" t="s">
        <v>3551</v>
      </c>
      <c r="L15" s="24">
        <v>5.63</v>
      </c>
      <c r="M15" s="16">
        <v>1.8467</v>
      </c>
      <c r="N15" s="14">
        <v>10.396920999999999</v>
      </c>
      <c r="O15" s="14">
        <v>29.25</v>
      </c>
      <c r="P15" s="14">
        <v>28.25</v>
      </c>
      <c r="Q15" s="14"/>
      <c r="R15" s="12" t="s">
        <v>3550</v>
      </c>
      <c r="S15" s="13" t="s">
        <v>24</v>
      </c>
      <c r="T15" s="13">
        <v>45</v>
      </c>
      <c r="U15" s="24">
        <v>4.9000000000000004</v>
      </c>
      <c r="V15" s="14">
        <v>39.65</v>
      </c>
      <c r="W15" s="14"/>
      <c r="X15" s="14"/>
      <c r="Y15" s="14"/>
      <c r="Z15" s="13"/>
    </row>
    <row r="16" spans="1:26" x14ac:dyDescent="0.2">
      <c r="A16" s="12" t="s">
        <v>3542</v>
      </c>
      <c r="B16" s="12" t="s">
        <v>3552</v>
      </c>
      <c r="C16" s="12" t="s">
        <v>2445</v>
      </c>
      <c r="D16" s="12" t="s">
        <v>3553</v>
      </c>
      <c r="E16" s="13" t="s">
        <v>24</v>
      </c>
      <c r="F16" s="24">
        <v>14.06</v>
      </c>
      <c r="G16" s="24">
        <v>15.06</v>
      </c>
      <c r="H16" s="13">
        <v>45</v>
      </c>
      <c r="I16" s="24">
        <v>5</v>
      </c>
      <c r="J16" s="13">
        <v>110244</v>
      </c>
      <c r="K16" s="13" t="s">
        <v>3551</v>
      </c>
      <c r="L16" s="24">
        <v>5.2</v>
      </c>
      <c r="M16" s="16">
        <v>1.8467</v>
      </c>
      <c r="N16" s="14">
        <v>9.6028400000000005</v>
      </c>
      <c r="O16" s="14">
        <v>31.5</v>
      </c>
      <c r="P16" s="14">
        <v>30.5</v>
      </c>
      <c r="Q16" s="14"/>
      <c r="R16" s="12" t="s">
        <v>3553</v>
      </c>
      <c r="S16" s="13" t="s">
        <v>24</v>
      </c>
      <c r="T16" s="13">
        <v>45</v>
      </c>
      <c r="U16" s="24">
        <v>5</v>
      </c>
      <c r="V16" s="14">
        <v>41.1</v>
      </c>
      <c r="W16" s="14"/>
      <c r="X16" s="14"/>
      <c r="Y16" s="14"/>
      <c r="Z16" s="13"/>
    </row>
    <row r="17" spans="1:26" x14ac:dyDescent="0.2">
      <c r="A17" s="12" t="s">
        <v>3542</v>
      </c>
      <c r="B17" s="12" t="s">
        <v>3554</v>
      </c>
      <c r="C17" s="12" t="s">
        <v>2445</v>
      </c>
      <c r="D17" s="12" t="s">
        <v>3555</v>
      </c>
      <c r="E17" s="13" t="s">
        <v>24</v>
      </c>
      <c r="F17" s="24">
        <v>13.78</v>
      </c>
      <c r="G17" s="24">
        <v>14.78</v>
      </c>
      <c r="H17" s="13">
        <v>45</v>
      </c>
      <c r="I17" s="24">
        <v>4.9000000000000004</v>
      </c>
      <c r="J17" s="13">
        <v>110244</v>
      </c>
      <c r="K17" s="13" t="s">
        <v>3551</v>
      </c>
      <c r="L17" s="24">
        <v>5.63</v>
      </c>
      <c r="M17" s="16">
        <v>1.8467</v>
      </c>
      <c r="N17" s="14">
        <v>10.396920999999999</v>
      </c>
      <c r="O17" s="14">
        <v>26.1</v>
      </c>
      <c r="P17" s="14">
        <v>25.1</v>
      </c>
      <c r="Q17" s="14"/>
      <c r="R17" s="12" t="s">
        <v>3555</v>
      </c>
      <c r="S17" s="13" t="s">
        <v>24</v>
      </c>
      <c r="T17" s="13">
        <v>45</v>
      </c>
      <c r="U17" s="24">
        <v>4.9000000000000004</v>
      </c>
      <c r="V17" s="14">
        <v>36.5</v>
      </c>
      <c r="W17" s="14"/>
      <c r="X17" s="14"/>
      <c r="Y17" s="14"/>
      <c r="Z17" s="13"/>
    </row>
    <row r="18" spans="1:26" x14ac:dyDescent="0.2">
      <c r="A18" s="12" t="s">
        <v>3542</v>
      </c>
      <c r="B18" s="12" t="s">
        <v>3556</v>
      </c>
      <c r="C18" s="12" t="s">
        <v>2445</v>
      </c>
      <c r="D18" s="12" t="s">
        <v>3557</v>
      </c>
      <c r="E18" s="13" t="s">
        <v>24</v>
      </c>
      <c r="F18" s="24">
        <v>14.06</v>
      </c>
      <c r="G18" s="24">
        <v>15.06</v>
      </c>
      <c r="H18" s="13">
        <v>45</v>
      </c>
      <c r="I18" s="24">
        <v>5</v>
      </c>
      <c r="J18" s="13">
        <v>110244</v>
      </c>
      <c r="K18" s="13" t="s">
        <v>3551</v>
      </c>
      <c r="L18" s="24">
        <v>5.2</v>
      </c>
      <c r="M18" s="16">
        <v>1.8467</v>
      </c>
      <c r="N18" s="14">
        <v>9.6028400000000005</v>
      </c>
      <c r="O18" s="14">
        <v>28.35</v>
      </c>
      <c r="P18" s="14">
        <v>27.35</v>
      </c>
      <c r="Q18" s="14"/>
      <c r="R18" s="12" t="s">
        <v>3557</v>
      </c>
      <c r="S18" s="13" t="s">
        <v>24</v>
      </c>
      <c r="T18" s="13">
        <v>45</v>
      </c>
      <c r="U18" s="24">
        <v>5</v>
      </c>
      <c r="V18" s="14">
        <v>37.950000000000003</v>
      </c>
      <c r="W18" s="14"/>
      <c r="X18" s="14"/>
      <c r="Y18" s="14"/>
      <c r="Z18" s="13"/>
    </row>
    <row r="19" spans="1:26" x14ac:dyDescent="0.2">
      <c r="A19" s="12" t="s">
        <v>3542</v>
      </c>
      <c r="B19" s="12" t="s">
        <v>3558</v>
      </c>
      <c r="C19" s="12" t="s">
        <v>2445</v>
      </c>
      <c r="D19" s="12" t="s">
        <v>3559</v>
      </c>
      <c r="E19" s="13" t="s">
        <v>24</v>
      </c>
      <c r="F19" s="24">
        <v>24</v>
      </c>
      <c r="G19" s="24">
        <v>25</v>
      </c>
      <c r="H19" s="13">
        <v>80</v>
      </c>
      <c r="I19" s="24">
        <v>4.8</v>
      </c>
      <c r="J19" s="13">
        <v>110244</v>
      </c>
      <c r="K19" s="13" t="s">
        <v>3551</v>
      </c>
      <c r="L19" s="24">
        <v>10</v>
      </c>
      <c r="M19" s="16">
        <v>1.8467</v>
      </c>
      <c r="N19" s="14">
        <v>18.466999999999999</v>
      </c>
      <c r="O19" s="14">
        <v>33.6</v>
      </c>
      <c r="P19" s="14">
        <v>32.6</v>
      </c>
      <c r="Q19" s="14"/>
      <c r="R19" s="12" t="s">
        <v>3559</v>
      </c>
      <c r="S19" s="13" t="s">
        <v>24</v>
      </c>
      <c r="T19" s="13">
        <v>80</v>
      </c>
      <c r="U19" s="24">
        <v>4.8</v>
      </c>
      <c r="V19" s="14">
        <v>52.07</v>
      </c>
      <c r="W19" s="14"/>
      <c r="X19" s="14"/>
      <c r="Y19" s="14"/>
      <c r="Z19" s="13"/>
    </row>
    <row r="20" spans="1:26" x14ac:dyDescent="0.2">
      <c r="A20" s="12" t="s">
        <v>3542</v>
      </c>
      <c r="B20" s="12" t="s">
        <v>3560</v>
      </c>
      <c r="C20" s="12" t="s">
        <v>2445</v>
      </c>
      <c r="D20" s="12" t="s">
        <v>3561</v>
      </c>
      <c r="E20" s="13" t="s">
        <v>24</v>
      </c>
      <c r="F20" s="24">
        <v>24.5</v>
      </c>
      <c r="G20" s="24">
        <v>25.5</v>
      </c>
      <c r="H20" s="13">
        <v>80</v>
      </c>
      <c r="I20" s="24">
        <v>4.9000000000000004</v>
      </c>
      <c r="J20" s="13">
        <v>110244</v>
      </c>
      <c r="K20" s="13" t="s">
        <v>3551</v>
      </c>
      <c r="L20" s="24">
        <v>9.24</v>
      </c>
      <c r="M20" s="16">
        <v>1.8467</v>
      </c>
      <c r="N20" s="14">
        <v>17.063507999999999</v>
      </c>
      <c r="O20" s="14">
        <v>36.799999999999997</v>
      </c>
      <c r="P20" s="14">
        <v>35.799999999999997</v>
      </c>
      <c r="Q20" s="14"/>
      <c r="R20" s="12" t="s">
        <v>3561</v>
      </c>
      <c r="S20" s="13" t="s">
        <v>24</v>
      </c>
      <c r="T20" s="13">
        <v>80</v>
      </c>
      <c r="U20" s="24">
        <v>4.9000000000000004</v>
      </c>
      <c r="V20" s="14">
        <v>53.86</v>
      </c>
      <c r="W20" s="14"/>
      <c r="X20" s="14"/>
      <c r="Y20" s="14"/>
      <c r="Z20" s="13"/>
    </row>
    <row r="21" spans="1:26" x14ac:dyDescent="0.2">
      <c r="A21" s="12" t="s">
        <v>3542</v>
      </c>
      <c r="B21" s="12" t="s">
        <v>3562</v>
      </c>
      <c r="C21" s="12" t="s">
        <v>2445</v>
      </c>
      <c r="D21" s="12" t="s">
        <v>3563</v>
      </c>
      <c r="E21" s="13" t="s">
        <v>24</v>
      </c>
      <c r="F21" s="24">
        <v>10.8</v>
      </c>
      <c r="G21" s="24">
        <v>11.8</v>
      </c>
      <c r="H21" s="13">
        <v>48</v>
      </c>
      <c r="I21" s="24">
        <v>3.6</v>
      </c>
      <c r="J21" s="13">
        <v>110244</v>
      </c>
      <c r="K21" s="13" t="s">
        <v>3551</v>
      </c>
      <c r="L21" s="24">
        <v>2.1</v>
      </c>
      <c r="M21" s="16">
        <v>1.8467</v>
      </c>
      <c r="N21" s="14">
        <v>3.8780700000000001</v>
      </c>
      <c r="O21" s="14">
        <v>31.2</v>
      </c>
      <c r="P21" s="14">
        <v>30.2</v>
      </c>
      <c r="Q21" s="14"/>
      <c r="R21" s="12" t="s">
        <v>3563</v>
      </c>
      <c r="S21" s="13" t="s">
        <v>24</v>
      </c>
      <c r="T21" s="13">
        <v>48</v>
      </c>
      <c r="U21" s="24">
        <v>3.6</v>
      </c>
      <c r="V21" s="14">
        <v>35.08</v>
      </c>
      <c r="W21" s="14"/>
      <c r="X21" s="14"/>
      <c r="Y21" s="14"/>
      <c r="Z21" s="13"/>
    </row>
    <row r="22" spans="1:26" x14ac:dyDescent="0.2">
      <c r="A22" s="12" t="s">
        <v>3542</v>
      </c>
      <c r="B22" s="12" t="s">
        <v>3564</v>
      </c>
      <c r="C22" s="12" t="s">
        <v>2445</v>
      </c>
      <c r="D22" s="12" t="s">
        <v>3565</v>
      </c>
      <c r="E22" s="13" t="s">
        <v>24</v>
      </c>
      <c r="F22" s="24">
        <v>14.7</v>
      </c>
      <c r="G22" s="24">
        <v>15.7</v>
      </c>
      <c r="H22" s="13">
        <v>48</v>
      </c>
      <c r="I22" s="24">
        <v>4.9000000000000004</v>
      </c>
      <c r="J22" s="13">
        <v>110244</v>
      </c>
      <c r="K22" s="13" t="s">
        <v>3551</v>
      </c>
      <c r="L22" s="24">
        <v>6</v>
      </c>
      <c r="M22" s="16">
        <v>1.8467</v>
      </c>
      <c r="N22" s="14">
        <v>11.0802</v>
      </c>
      <c r="O22" s="14">
        <v>34.56</v>
      </c>
      <c r="P22" s="14">
        <v>33.56</v>
      </c>
      <c r="Q22" s="14"/>
      <c r="R22" s="12" t="s">
        <v>3565</v>
      </c>
      <c r="S22" s="13" t="s">
        <v>24</v>
      </c>
      <c r="T22" s="13">
        <v>48</v>
      </c>
      <c r="U22" s="24">
        <v>4.9000000000000004</v>
      </c>
      <c r="V22" s="14">
        <v>45.64</v>
      </c>
      <c r="W22" s="14"/>
      <c r="X22" s="14"/>
      <c r="Y22" s="14"/>
      <c r="Z22" s="13"/>
    </row>
    <row r="23" spans="1:26" x14ac:dyDescent="0.2">
      <c r="A23" s="12" t="s">
        <v>3542</v>
      </c>
      <c r="B23" s="12" t="s">
        <v>3566</v>
      </c>
      <c r="C23" s="12" t="s">
        <v>2445</v>
      </c>
      <c r="D23" s="12" t="s">
        <v>3567</v>
      </c>
      <c r="E23" s="13" t="s">
        <v>24</v>
      </c>
      <c r="F23" s="24">
        <v>15</v>
      </c>
      <c r="G23" s="24">
        <v>16</v>
      </c>
      <c r="H23" s="13">
        <v>48</v>
      </c>
      <c r="I23" s="24">
        <v>5</v>
      </c>
      <c r="J23" s="13">
        <v>110244</v>
      </c>
      <c r="K23" s="13" t="s">
        <v>3551</v>
      </c>
      <c r="L23" s="24">
        <v>5.55</v>
      </c>
      <c r="M23" s="16">
        <v>1.8467</v>
      </c>
      <c r="N23" s="14">
        <v>10.249184999999999</v>
      </c>
      <c r="O23" s="14">
        <v>36.96</v>
      </c>
      <c r="P23" s="14">
        <v>35.96</v>
      </c>
      <c r="Q23" s="14"/>
      <c r="R23" s="12" t="s">
        <v>3567</v>
      </c>
      <c r="S23" s="13" t="s">
        <v>24</v>
      </c>
      <c r="T23" s="13">
        <v>48</v>
      </c>
      <c r="U23" s="24">
        <v>5</v>
      </c>
      <c r="V23" s="14">
        <v>47.21</v>
      </c>
      <c r="W23" s="14"/>
      <c r="X23" s="14"/>
      <c r="Y23" s="14"/>
      <c r="Z23" s="13"/>
    </row>
    <row r="24" spans="1:26" x14ac:dyDescent="0.2">
      <c r="A24" s="12" t="s">
        <v>3542</v>
      </c>
      <c r="B24" s="12" t="s">
        <v>3568</v>
      </c>
      <c r="C24" s="12" t="s">
        <v>2445</v>
      </c>
      <c r="D24" s="12" t="s">
        <v>3569</v>
      </c>
      <c r="E24" s="13" t="s">
        <v>24</v>
      </c>
      <c r="F24" s="24">
        <v>14.7</v>
      </c>
      <c r="G24" s="24">
        <v>15.7</v>
      </c>
      <c r="H24" s="13">
        <v>48</v>
      </c>
      <c r="I24" s="24">
        <v>4.9000000000000004</v>
      </c>
      <c r="J24" s="13">
        <v>110244</v>
      </c>
      <c r="K24" s="13" t="s">
        <v>3551</v>
      </c>
      <c r="L24" s="24">
        <v>6</v>
      </c>
      <c r="M24" s="16">
        <v>1.8467</v>
      </c>
      <c r="N24" s="14">
        <v>11.0802</v>
      </c>
      <c r="O24" s="14">
        <v>31.2</v>
      </c>
      <c r="P24" s="14">
        <v>30.2</v>
      </c>
      <c r="Q24" s="14"/>
      <c r="R24" s="12" t="s">
        <v>3569</v>
      </c>
      <c r="S24" s="13" t="s">
        <v>24</v>
      </c>
      <c r="T24" s="13">
        <v>48</v>
      </c>
      <c r="U24" s="24">
        <v>4.9000000000000004</v>
      </c>
      <c r="V24" s="14">
        <v>42.28</v>
      </c>
      <c r="W24" s="14"/>
      <c r="X24" s="14"/>
      <c r="Y24" s="14"/>
      <c r="Z24" s="13"/>
    </row>
    <row r="25" spans="1:26" x14ac:dyDescent="0.2">
      <c r="A25" s="12" t="s">
        <v>3542</v>
      </c>
      <c r="B25" s="12" t="s">
        <v>3570</v>
      </c>
      <c r="C25" s="12" t="s">
        <v>2445</v>
      </c>
      <c r="D25" s="12" t="s">
        <v>3571</v>
      </c>
      <c r="E25" s="13" t="s">
        <v>24</v>
      </c>
      <c r="F25" s="24">
        <v>15</v>
      </c>
      <c r="G25" s="24">
        <v>16</v>
      </c>
      <c r="H25" s="13">
        <v>48</v>
      </c>
      <c r="I25" s="24">
        <v>5</v>
      </c>
      <c r="J25" s="13">
        <v>110244</v>
      </c>
      <c r="K25" s="13" t="s">
        <v>3551</v>
      </c>
      <c r="L25" s="24">
        <v>5.55</v>
      </c>
      <c r="M25" s="16">
        <v>1.8467</v>
      </c>
      <c r="N25" s="14">
        <v>10.249184999999999</v>
      </c>
      <c r="O25" s="14">
        <v>33.6</v>
      </c>
      <c r="P25" s="14">
        <v>32.6</v>
      </c>
      <c r="Q25" s="14"/>
      <c r="R25" s="12" t="s">
        <v>3571</v>
      </c>
      <c r="S25" s="13" t="s">
        <v>24</v>
      </c>
      <c r="T25" s="13">
        <v>48</v>
      </c>
      <c r="U25" s="24">
        <v>5</v>
      </c>
      <c r="V25" s="14">
        <v>43.85</v>
      </c>
      <c r="W25" s="14"/>
      <c r="X25" s="14"/>
      <c r="Y25" s="14"/>
      <c r="Z25" s="13"/>
    </row>
    <row r="26" spans="1:26" x14ac:dyDescent="0.2">
      <c r="A26" s="12" t="s">
        <v>3542</v>
      </c>
      <c r="B26" s="12" t="s">
        <v>1001</v>
      </c>
      <c r="C26" s="12" t="s">
        <v>359</v>
      </c>
      <c r="D26" s="12" t="s">
        <v>3572</v>
      </c>
      <c r="E26" s="13" t="s">
        <v>24</v>
      </c>
      <c r="F26" s="24">
        <v>12.83</v>
      </c>
      <c r="G26" s="24">
        <v>13.83</v>
      </c>
      <c r="H26" s="13">
        <v>54</v>
      </c>
      <c r="I26" s="24">
        <v>3.8</v>
      </c>
      <c r="J26" s="13">
        <v>100036</v>
      </c>
      <c r="K26" s="13" t="s">
        <v>3545</v>
      </c>
      <c r="L26" s="24">
        <v>6.75</v>
      </c>
      <c r="M26" s="16">
        <v>1.7956000000000001</v>
      </c>
      <c r="N26" s="14">
        <v>12.1203</v>
      </c>
      <c r="O26" s="14"/>
      <c r="P26" s="14"/>
      <c r="Q26" s="14"/>
      <c r="R26" s="12" t="s">
        <v>3572</v>
      </c>
      <c r="S26" s="13" t="s">
        <v>24</v>
      </c>
      <c r="T26" s="13">
        <v>54</v>
      </c>
      <c r="U26" s="24">
        <v>3.8</v>
      </c>
      <c r="V26" s="14">
        <v>48.84</v>
      </c>
      <c r="W26" s="14"/>
      <c r="X26" s="14"/>
      <c r="Y26" s="14"/>
      <c r="Z26" s="13"/>
    </row>
    <row r="27" spans="1:26" x14ac:dyDescent="0.2">
      <c r="A27" s="12" t="s">
        <v>3542</v>
      </c>
      <c r="B27" s="12" t="s">
        <v>3573</v>
      </c>
      <c r="C27" s="12" t="s">
        <v>3574</v>
      </c>
      <c r="D27" s="12" t="s">
        <v>3575</v>
      </c>
      <c r="E27" s="13" t="s">
        <v>24</v>
      </c>
      <c r="F27" s="24">
        <v>9.68</v>
      </c>
      <c r="G27" s="24">
        <v>10.68</v>
      </c>
      <c r="H27" s="13">
        <v>72</v>
      </c>
      <c r="I27" s="24">
        <v>2.15</v>
      </c>
      <c r="J27" s="13">
        <v>110254</v>
      </c>
      <c r="K27" s="13" t="s">
        <v>3546</v>
      </c>
      <c r="L27" s="24">
        <v>4.5</v>
      </c>
      <c r="M27" s="16">
        <v>1.7956000000000001</v>
      </c>
      <c r="N27" s="14">
        <v>8.0801999999999996</v>
      </c>
      <c r="O27" s="14">
        <v>35.28</v>
      </c>
      <c r="P27" s="14">
        <v>34.28</v>
      </c>
      <c r="Q27" s="14"/>
      <c r="R27" s="12" t="s">
        <v>3575</v>
      </c>
      <c r="S27" s="13" t="s">
        <v>24</v>
      </c>
      <c r="T27" s="13">
        <v>72</v>
      </c>
      <c r="U27" s="13">
        <v>2.15</v>
      </c>
      <c r="V27" s="14">
        <v>43.36</v>
      </c>
      <c r="W27" s="14"/>
      <c r="X27" s="14"/>
      <c r="Y27" s="14"/>
      <c r="Z27" s="13"/>
    </row>
    <row r="28" spans="1:26" x14ac:dyDescent="0.2">
      <c r="A28" s="12" t="s">
        <v>3542</v>
      </c>
      <c r="B28" s="12" t="s">
        <v>1067</v>
      </c>
      <c r="C28" s="12" t="s">
        <v>3574</v>
      </c>
      <c r="D28" s="12" t="s">
        <v>3576</v>
      </c>
      <c r="E28" s="13" t="s">
        <v>24</v>
      </c>
      <c r="F28" s="24">
        <v>12.6</v>
      </c>
      <c r="G28" s="24">
        <v>13.6</v>
      </c>
      <c r="H28" s="13">
        <v>48</v>
      </c>
      <c r="I28" s="24">
        <v>4.2</v>
      </c>
      <c r="J28" s="13">
        <v>110254</v>
      </c>
      <c r="K28" s="13" t="s">
        <v>3546</v>
      </c>
      <c r="L28" s="24">
        <v>6</v>
      </c>
      <c r="M28" s="16">
        <v>1.7956000000000001</v>
      </c>
      <c r="N28" s="14">
        <v>10.7736</v>
      </c>
      <c r="O28" s="14">
        <v>27.84</v>
      </c>
      <c r="P28" s="14">
        <v>26.84</v>
      </c>
      <c r="Q28" s="14"/>
      <c r="R28" s="12" t="s">
        <v>3576</v>
      </c>
      <c r="S28" s="13" t="s">
        <v>24</v>
      </c>
      <c r="T28" s="13">
        <v>48</v>
      </c>
      <c r="U28" s="24">
        <v>4.2</v>
      </c>
      <c r="V28" s="14">
        <v>38.61</v>
      </c>
      <c r="W28" s="14"/>
      <c r="X28" s="14"/>
      <c r="Y28" s="14"/>
      <c r="Z28" s="13"/>
    </row>
  </sheetData>
  <protectedRanges>
    <protectedRange password="8F60" sqref="Y6" name="Calculations_40"/>
  </protectedRanges>
  <mergeCells count="1">
    <mergeCell ref="O5:P5"/>
  </mergeCells>
  <conditionalFormatting sqref="D1:D6">
    <cfRule type="duplicateValues" dxfId="85" priority="2"/>
  </conditionalFormatting>
  <conditionalFormatting sqref="S6">
    <cfRule type="duplicateValues" dxfId="84" priority="1"/>
  </conditionalFormatting>
  <conditionalFormatting sqref="E1:E6">
    <cfRule type="duplicateValues" dxfId="83" priority="3"/>
  </conditionalFormatting>
  <conditionalFormatting sqref="S1:S5 R1:R6">
    <cfRule type="duplicateValues" dxfId="82" priority="4"/>
  </conditionalFormatting>
  <pageMargins left="0.7" right="0.7" top="0.75" bottom="0.75" header="0.3" footer="0.3"/>
  <legacyDrawing r:id="rId1"/>
</worksheet>
</file>

<file path=xl/worksheets/sheet6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E57A5D-0C9B-490D-A923-B98A4DD908AC}">
  <dimension ref="A1:Z43"/>
  <sheetViews>
    <sheetView zoomScale="90" zoomScaleNormal="90" workbookViewId="0">
      <selection activeCell="D15" sqref="D15"/>
    </sheetView>
  </sheetViews>
  <sheetFormatPr defaultRowHeight="12.75" x14ac:dyDescent="0.2"/>
  <cols>
    <col min="1" max="1" width="11.28515625" style="12" bestFit="1" customWidth="1"/>
    <col min="2" max="2" width="47.5703125" style="12" customWidth="1"/>
    <col min="3" max="3" width="17" style="12" bestFit="1" customWidth="1"/>
    <col min="4" max="4" width="24" style="13" bestFit="1" customWidth="1"/>
    <col min="5" max="5" width="8.42578125" style="12" bestFit="1" customWidth="1"/>
    <col min="6" max="7" width="8.5703125" style="12" bestFit="1" customWidth="1"/>
    <col min="8" max="8" width="7.7109375" style="12" bestFit="1" customWidth="1"/>
    <col min="9" max="9" width="6.7109375" style="12" bestFit="1" customWidth="1"/>
    <col min="10" max="10" width="8.28515625" style="12" bestFit="1" customWidth="1"/>
    <col min="11" max="11" width="28.28515625" style="12" bestFit="1" customWidth="1"/>
    <col min="12" max="12" width="8.85546875" style="12" bestFit="1" customWidth="1"/>
    <col min="13" max="14" width="8.5703125" style="12" bestFit="1" customWidth="1"/>
    <col min="15" max="17" width="9.140625" style="12"/>
    <col min="18" max="18" width="23.28515625" style="12" bestFit="1" customWidth="1"/>
    <col min="19" max="19" width="8.42578125" style="12" bestFit="1" customWidth="1"/>
    <col min="20" max="20" width="7.42578125" style="12" bestFit="1" customWidth="1"/>
    <col min="21" max="21" width="6.7109375" style="12" bestFit="1" customWidth="1"/>
    <col min="22" max="24" width="9.140625" style="12"/>
    <col min="25" max="25" width="8.7109375" style="12" bestFit="1" customWidth="1"/>
    <col min="26" max="26" width="6.140625" style="12" bestFit="1" customWidth="1"/>
    <col min="27" max="16384" width="9.140625" style="12"/>
  </cols>
  <sheetData>
    <row r="1" spans="1:26" x14ac:dyDescent="0.2">
      <c r="A1" s="77"/>
      <c r="B1" s="78" t="s">
        <v>41</v>
      </c>
      <c r="C1" s="78"/>
      <c r="D1" s="79"/>
      <c r="E1" s="79"/>
      <c r="F1" s="79"/>
      <c r="G1" s="79"/>
      <c r="H1" s="79"/>
      <c r="I1" s="79"/>
      <c r="J1" s="79"/>
      <c r="K1" s="79"/>
      <c r="L1" s="79"/>
      <c r="M1" s="81"/>
      <c r="N1" s="81"/>
      <c r="O1" s="81"/>
      <c r="P1" s="83"/>
      <c r="Q1" s="83"/>
      <c r="R1" s="79"/>
      <c r="S1" s="79"/>
      <c r="T1" s="79"/>
      <c r="U1" s="79"/>
      <c r="V1" s="81"/>
      <c r="W1" s="81"/>
      <c r="X1" s="81"/>
      <c r="Y1" s="84"/>
      <c r="Z1" s="85"/>
    </row>
    <row r="2" spans="1:26" x14ac:dyDescent="0.2">
      <c r="A2" s="86"/>
      <c r="B2" s="87" t="s">
        <v>40</v>
      </c>
      <c r="C2" s="87"/>
      <c r="D2" s="89"/>
      <c r="E2" s="88"/>
      <c r="F2" s="89"/>
      <c r="G2" s="89"/>
      <c r="H2" s="89"/>
      <c r="I2" s="89"/>
      <c r="J2" s="89"/>
      <c r="K2" s="89"/>
      <c r="L2" s="89"/>
      <c r="M2" s="91"/>
      <c r="N2" s="91"/>
      <c r="O2" s="91"/>
      <c r="P2" s="93"/>
      <c r="Q2" s="93"/>
      <c r="R2" s="89"/>
      <c r="S2" s="88"/>
      <c r="T2" s="89"/>
      <c r="U2" s="89"/>
      <c r="V2" s="91"/>
      <c r="W2" s="91"/>
      <c r="X2" s="91"/>
      <c r="Y2" s="94"/>
      <c r="Z2" s="57"/>
    </row>
    <row r="3" spans="1:26" x14ac:dyDescent="0.2">
      <c r="A3" s="86"/>
      <c r="B3" s="95" t="s">
        <v>0</v>
      </c>
      <c r="C3" s="95"/>
      <c r="D3" s="97"/>
      <c r="E3" s="96"/>
      <c r="F3" s="97"/>
      <c r="G3" s="97"/>
      <c r="H3" s="97"/>
      <c r="I3" s="97"/>
      <c r="J3" s="97"/>
      <c r="K3" s="97"/>
      <c r="L3" s="97"/>
      <c r="M3" s="99"/>
      <c r="N3" s="99"/>
      <c r="O3" s="99"/>
      <c r="P3" s="101"/>
      <c r="Q3" s="101"/>
      <c r="R3" s="97"/>
      <c r="S3" s="126"/>
      <c r="T3" s="97"/>
      <c r="U3" s="97"/>
      <c r="V3" s="99"/>
      <c r="W3" s="99"/>
      <c r="X3" s="99"/>
      <c r="Y3" s="94"/>
      <c r="Z3" s="57"/>
    </row>
    <row r="4" spans="1:26" ht="13.5" thickBot="1" x14ac:dyDescent="0.25">
      <c r="A4" s="86"/>
      <c r="B4" s="22"/>
      <c r="C4" s="95"/>
      <c r="D4" s="97"/>
      <c r="E4" s="96"/>
      <c r="F4" s="97"/>
      <c r="G4" s="97"/>
      <c r="H4" s="97"/>
      <c r="I4" s="97"/>
      <c r="J4" s="97"/>
      <c r="K4" s="97"/>
      <c r="L4" s="97"/>
      <c r="M4" s="99"/>
      <c r="N4" s="99"/>
      <c r="O4" s="99"/>
      <c r="P4" s="101"/>
      <c r="Q4" s="101"/>
      <c r="R4" s="97"/>
      <c r="S4" s="96"/>
      <c r="T4" s="97"/>
      <c r="U4" s="97"/>
      <c r="V4" s="99"/>
      <c r="W4" s="99"/>
      <c r="X4" s="99"/>
      <c r="Y4" s="94"/>
      <c r="Z4" s="57"/>
    </row>
    <row r="5" spans="1:26" ht="13.5" thickBot="1" x14ac:dyDescent="0.25">
      <c r="A5" s="26"/>
      <c r="B5" s="102"/>
      <c r="C5" s="102"/>
      <c r="D5" s="103" t="s">
        <v>1</v>
      </c>
      <c r="E5" s="104"/>
      <c r="F5" s="105"/>
      <c r="G5" s="105"/>
      <c r="H5" s="105"/>
      <c r="I5" s="105"/>
      <c r="J5" s="105"/>
      <c r="K5" s="106"/>
      <c r="L5" s="104"/>
      <c r="M5" s="108"/>
      <c r="N5" s="108"/>
      <c r="O5" s="128" t="s">
        <v>19</v>
      </c>
      <c r="P5" s="129"/>
      <c r="Q5" s="130"/>
      <c r="R5" s="131" t="s">
        <v>2</v>
      </c>
      <c r="S5" s="132"/>
      <c r="T5" s="133"/>
      <c r="U5" s="133"/>
      <c r="V5" s="134"/>
      <c r="W5" s="134"/>
      <c r="X5" s="135"/>
      <c r="Y5" s="111"/>
      <c r="Z5" s="27"/>
    </row>
    <row r="6" spans="1:26" ht="115.5" thickBot="1" x14ac:dyDescent="0.25">
      <c r="A6" s="112" t="s">
        <v>3</v>
      </c>
      <c r="B6" s="113" t="s">
        <v>8</v>
      </c>
      <c r="C6" s="113" t="s">
        <v>4</v>
      </c>
      <c r="D6" s="114" t="s">
        <v>18</v>
      </c>
      <c r="E6" s="115" t="s">
        <v>9</v>
      </c>
      <c r="F6" s="115" t="s">
        <v>5</v>
      </c>
      <c r="G6" s="115" t="s">
        <v>6</v>
      </c>
      <c r="H6" s="113" t="s">
        <v>37</v>
      </c>
      <c r="I6" s="115" t="s">
        <v>38</v>
      </c>
      <c r="J6" s="116" t="s">
        <v>10</v>
      </c>
      <c r="K6" s="115" t="s">
        <v>11</v>
      </c>
      <c r="L6" s="136" t="s">
        <v>27</v>
      </c>
      <c r="M6" s="1" t="s">
        <v>12</v>
      </c>
      <c r="N6" s="1" t="s">
        <v>13</v>
      </c>
      <c r="O6" s="117" t="s">
        <v>3536</v>
      </c>
      <c r="P6" s="117" t="s">
        <v>3537</v>
      </c>
      <c r="Q6" s="117" t="s">
        <v>33</v>
      </c>
      <c r="R6" s="114" t="s">
        <v>3538</v>
      </c>
      <c r="S6" s="115" t="s">
        <v>9</v>
      </c>
      <c r="T6" s="113" t="s">
        <v>39</v>
      </c>
      <c r="U6" s="115" t="s">
        <v>38</v>
      </c>
      <c r="V6" s="117" t="s">
        <v>3539</v>
      </c>
      <c r="W6" s="117" t="s">
        <v>3540</v>
      </c>
      <c r="X6" s="117" t="s">
        <v>3541</v>
      </c>
      <c r="Y6" s="120" t="s">
        <v>17</v>
      </c>
      <c r="Z6" s="117" t="s">
        <v>7</v>
      </c>
    </row>
    <row r="7" spans="1:26" x14ac:dyDescent="0.2">
      <c r="A7" s="12" t="s">
        <v>3542</v>
      </c>
      <c r="B7" s="12" t="s">
        <v>3577</v>
      </c>
      <c r="C7" s="12" t="s">
        <v>1337</v>
      </c>
      <c r="D7" s="13">
        <v>790</v>
      </c>
      <c r="E7" s="13" t="s">
        <v>24</v>
      </c>
      <c r="F7" s="24">
        <v>40</v>
      </c>
      <c r="G7" s="24">
        <v>41</v>
      </c>
      <c r="H7" s="13">
        <v>278</v>
      </c>
      <c r="I7" s="24">
        <v>2.2999999999999998</v>
      </c>
      <c r="J7" s="13">
        <v>100193</v>
      </c>
      <c r="K7" s="13" t="s">
        <v>3578</v>
      </c>
      <c r="L7" s="24">
        <v>61</v>
      </c>
      <c r="M7" s="16">
        <v>1.4477</v>
      </c>
      <c r="N7" s="14">
        <v>88.309699999999992</v>
      </c>
      <c r="O7" s="14">
        <v>59</v>
      </c>
      <c r="P7" s="14">
        <v>58</v>
      </c>
      <c r="Q7" s="14"/>
      <c r="R7" s="13" t="s">
        <v>373</v>
      </c>
      <c r="S7" s="13"/>
      <c r="T7" s="13"/>
      <c r="U7" s="13"/>
      <c r="V7" s="14"/>
      <c r="W7" s="14"/>
      <c r="X7" s="14"/>
      <c r="Y7" s="14"/>
      <c r="Z7" s="13"/>
    </row>
    <row r="8" spans="1:26" x14ac:dyDescent="0.2">
      <c r="A8" s="12" t="s">
        <v>3542</v>
      </c>
      <c r="B8" s="12" t="s">
        <v>3577</v>
      </c>
      <c r="C8" s="12" t="s">
        <v>1337</v>
      </c>
      <c r="D8" s="13" t="s">
        <v>3579</v>
      </c>
      <c r="E8" s="13" t="s">
        <v>24</v>
      </c>
      <c r="F8" s="24">
        <v>40.619999999999997</v>
      </c>
      <c r="G8" s="24">
        <v>42</v>
      </c>
      <c r="H8" s="13">
        <v>280</v>
      </c>
      <c r="I8" s="24">
        <v>2.3199999999999998</v>
      </c>
      <c r="J8" s="13">
        <v>100193</v>
      </c>
      <c r="K8" s="13" t="s">
        <v>3578</v>
      </c>
      <c r="L8" s="24">
        <v>61.95</v>
      </c>
      <c r="M8" s="707">
        <v>1.4477</v>
      </c>
      <c r="N8" s="217">
        <v>89.685015000000007</v>
      </c>
      <c r="O8" s="217">
        <v>78.599999999999994</v>
      </c>
      <c r="P8" s="217">
        <v>77.599999999999994</v>
      </c>
      <c r="Q8" s="217"/>
      <c r="R8" s="13" t="s">
        <v>373</v>
      </c>
      <c r="S8" s="13"/>
      <c r="T8" s="13"/>
      <c r="U8" s="13"/>
      <c r="V8" s="217"/>
      <c r="W8" s="217"/>
      <c r="X8" s="217"/>
      <c r="Y8" s="217"/>
      <c r="Z8" s="13"/>
    </row>
    <row r="9" spans="1:26" x14ac:dyDescent="0.2">
      <c r="A9" s="12" t="s">
        <v>3542</v>
      </c>
      <c r="B9" s="12" t="s">
        <v>3580</v>
      </c>
      <c r="C9" s="12" t="s">
        <v>3581</v>
      </c>
      <c r="D9" s="13">
        <v>780</v>
      </c>
      <c r="E9" s="13" t="s">
        <v>24</v>
      </c>
      <c r="F9" s="24">
        <v>20</v>
      </c>
      <c r="G9" s="24">
        <v>21</v>
      </c>
      <c r="H9" s="13">
        <v>80</v>
      </c>
      <c r="I9" s="24">
        <v>4</v>
      </c>
      <c r="J9" s="13">
        <v>100125</v>
      </c>
      <c r="K9" s="13" t="s">
        <v>3582</v>
      </c>
      <c r="L9" s="24">
        <v>17.13</v>
      </c>
      <c r="M9" s="16">
        <v>2.2109999999999999</v>
      </c>
      <c r="N9" s="14">
        <v>37.874429999999997</v>
      </c>
      <c r="O9" s="14">
        <v>34.4</v>
      </c>
      <c r="P9" s="14">
        <v>33.4</v>
      </c>
      <c r="Q9" s="14"/>
      <c r="R9" s="13" t="s">
        <v>373</v>
      </c>
      <c r="S9" s="13"/>
      <c r="T9" s="13"/>
      <c r="U9" s="13"/>
      <c r="V9" s="14"/>
      <c r="W9" s="14"/>
      <c r="X9" s="14"/>
      <c r="Y9" s="14"/>
      <c r="Z9" s="13"/>
    </row>
    <row r="10" spans="1:26" x14ac:dyDescent="0.2">
      <c r="A10" s="12" t="s">
        <v>3542</v>
      </c>
      <c r="B10" s="12" t="s">
        <v>3583</v>
      </c>
      <c r="C10" s="12" t="s">
        <v>3581</v>
      </c>
      <c r="D10" s="13">
        <v>782</v>
      </c>
      <c r="E10" s="13" t="s">
        <v>24</v>
      </c>
      <c r="F10" s="24">
        <v>20</v>
      </c>
      <c r="G10" s="24">
        <v>21</v>
      </c>
      <c r="H10" s="13">
        <v>80</v>
      </c>
      <c r="I10" s="24">
        <v>4</v>
      </c>
      <c r="J10" s="13">
        <v>100125</v>
      </c>
      <c r="K10" s="13" t="s">
        <v>3582</v>
      </c>
      <c r="L10" s="24">
        <v>17.13</v>
      </c>
      <c r="M10" s="16">
        <v>2.2109999999999999</v>
      </c>
      <c r="N10" s="14">
        <v>37.874429999999997</v>
      </c>
      <c r="O10" s="14">
        <v>34.4</v>
      </c>
      <c r="P10" s="14">
        <v>33.4</v>
      </c>
      <c r="Q10" s="14"/>
      <c r="R10" s="13" t="s">
        <v>373</v>
      </c>
      <c r="S10" s="13"/>
      <c r="T10" s="13"/>
      <c r="U10" s="13"/>
      <c r="V10" s="14"/>
      <c r="W10" s="14"/>
      <c r="X10" s="14"/>
      <c r="Y10" s="14"/>
      <c r="Z10" s="13"/>
    </row>
    <row r="11" spans="1:26" x14ac:dyDescent="0.2">
      <c r="A11" s="12" t="s">
        <v>3542</v>
      </c>
      <c r="B11" s="12" t="s">
        <v>3584</v>
      </c>
      <c r="C11" s="12" t="s">
        <v>3581</v>
      </c>
      <c r="D11" s="13" t="s">
        <v>3585</v>
      </c>
      <c r="E11" s="13" t="s">
        <v>24</v>
      </c>
      <c r="F11" s="24">
        <v>22.5</v>
      </c>
      <c r="G11" s="24">
        <v>24.5</v>
      </c>
      <c r="H11" s="13">
        <v>45</v>
      </c>
      <c r="I11" s="24">
        <v>8</v>
      </c>
      <c r="J11" s="13">
        <v>100125</v>
      </c>
      <c r="K11" s="13" t="s">
        <v>3582</v>
      </c>
      <c r="L11" s="24">
        <v>8.7200000000000006</v>
      </c>
      <c r="M11" s="707">
        <v>2.2109999999999999</v>
      </c>
      <c r="N11" s="217">
        <v>19.279920000000001</v>
      </c>
      <c r="O11" s="217">
        <v>56.25</v>
      </c>
      <c r="P11" s="217">
        <v>55.25</v>
      </c>
      <c r="Q11" s="217"/>
      <c r="R11" s="13" t="s">
        <v>373</v>
      </c>
      <c r="S11" s="13"/>
      <c r="T11" s="13"/>
      <c r="U11" s="13"/>
      <c r="V11" s="217"/>
      <c r="W11" s="217"/>
      <c r="X11" s="217"/>
      <c r="Y11" s="217"/>
      <c r="Z11" s="13"/>
    </row>
    <row r="12" spans="1:26" x14ac:dyDescent="0.2">
      <c r="A12" s="12" t="s">
        <v>3542</v>
      </c>
      <c r="B12" s="12" t="s">
        <v>3586</v>
      </c>
      <c r="C12" s="12" t="s">
        <v>3587</v>
      </c>
      <c r="D12" s="13" t="s">
        <v>3588</v>
      </c>
      <c r="E12" s="13" t="s">
        <v>24</v>
      </c>
      <c r="F12" s="24">
        <v>14.06</v>
      </c>
      <c r="G12" s="24">
        <v>15.06</v>
      </c>
      <c r="H12" s="13">
        <v>100</v>
      </c>
      <c r="I12" s="24">
        <v>2.25</v>
      </c>
      <c r="J12" s="13">
        <v>100126</v>
      </c>
      <c r="K12" s="13" t="s">
        <v>3589</v>
      </c>
      <c r="L12" s="24">
        <v>5.48</v>
      </c>
      <c r="M12" s="16">
        <v>2.5</v>
      </c>
      <c r="N12" s="14">
        <v>13.700000000000001</v>
      </c>
      <c r="O12" s="14">
        <v>52.733499999999999</v>
      </c>
      <c r="P12" s="14">
        <v>51.73</v>
      </c>
      <c r="Q12" s="14"/>
      <c r="R12" s="13" t="s">
        <v>373</v>
      </c>
      <c r="S12" s="13"/>
      <c r="T12" s="13"/>
      <c r="U12" s="13"/>
      <c r="V12" s="14"/>
      <c r="W12" s="14"/>
      <c r="X12" s="14"/>
      <c r="Y12" s="14"/>
      <c r="Z12" s="13"/>
    </row>
    <row r="13" spans="1:26" x14ac:dyDescent="0.2">
      <c r="A13" s="12" t="s">
        <v>3542</v>
      </c>
      <c r="B13" s="12" t="s">
        <v>3586</v>
      </c>
      <c r="C13" s="12" t="s">
        <v>3587</v>
      </c>
      <c r="D13" s="13" t="s">
        <v>3588</v>
      </c>
      <c r="E13" s="13" t="s">
        <v>24</v>
      </c>
      <c r="F13" s="24">
        <v>14.06</v>
      </c>
      <c r="G13" s="24">
        <v>15.06</v>
      </c>
      <c r="H13" s="13">
        <v>100</v>
      </c>
      <c r="I13" s="24">
        <v>2.25</v>
      </c>
      <c r="J13" s="13">
        <v>110254</v>
      </c>
      <c r="K13" s="13" t="s">
        <v>3546</v>
      </c>
      <c r="L13" s="24">
        <v>3.75</v>
      </c>
      <c r="M13" s="16">
        <v>1.7956000000000001</v>
      </c>
      <c r="N13" s="14">
        <v>6.7335000000000003</v>
      </c>
      <c r="O13" s="14">
        <v>59.7</v>
      </c>
      <c r="P13" s="14">
        <v>58.7</v>
      </c>
      <c r="Q13" s="14"/>
      <c r="R13" s="13" t="s">
        <v>373</v>
      </c>
      <c r="S13" s="13"/>
      <c r="T13" s="13"/>
      <c r="U13" s="13"/>
      <c r="V13" s="14"/>
      <c r="W13" s="14"/>
      <c r="X13" s="14"/>
      <c r="Y13" s="14"/>
      <c r="Z13" s="13"/>
    </row>
    <row r="14" spans="1:26" x14ac:dyDescent="0.2">
      <c r="A14" s="12" t="s">
        <v>3542</v>
      </c>
      <c r="B14" s="12" t="s">
        <v>3586</v>
      </c>
      <c r="C14" s="12" t="s">
        <v>3587</v>
      </c>
      <c r="D14" s="13" t="s">
        <v>3588</v>
      </c>
      <c r="E14" s="13" t="s">
        <v>24</v>
      </c>
      <c r="F14" s="24">
        <v>14.06</v>
      </c>
      <c r="G14" s="24">
        <v>15.06</v>
      </c>
      <c r="H14" s="13">
        <v>100</v>
      </c>
      <c r="I14" s="24">
        <v>2.25</v>
      </c>
      <c r="J14" s="13">
        <v>100126</v>
      </c>
      <c r="K14" s="13" t="s">
        <v>3589</v>
      </c>
      <c r="L14" s="24">
        <v>5.48</v>
      </c>
      <c r="M14" s="16">
        <v>2.5</v>
      </c>
      <c r="N14" s="14">
        <v>13.700000000000001</v>
      </c>
      <c r="O14" s="14"/>
      <c r="P14" s="14"/>
      <c r="Q14" s="14"/>
      <c r="R14" s="13" t="s">
        <v>373</v>
      </c>
      <c r="S14" s="13"/>
      <c r="T14" s="13"/>
      <c r="U14" s="13"/>
      <c r="V14" s="14"/>
      <c r="W14" s="14"/>
      <c r="X14" s="14"/>
      <c r="Y14" s="14"/>
      <c r="Z14" s="13"/>
    </row>
    <row r="15" spans="1:26" x14ac:dyDescent="0.2">
      <c r="E15" s="13"/>
      <c r="F15" s="24"/>
      <c r="G15" s="24"/>
      <c r="H15" s="13"/>
      <c r="I15" s="24"/>
      <c r="J15" s="13">
        <v>110254</v>
      </c>
      <c r="K15" s="13" t="s">
        <v>3546</v>
      </c>
      <c r="L15" s="24">
        <v>3.75</v>
      </c>
      <c r="M15" s="16">
        <v>1.7956000000000001</v>
      </c>
      <c r="N15" s="14">
        <v>6.7335000000000003</v>
      </c>
      <c r="O15" s="14">
        <v>46</v>
      </c>
      <c r="P15" s="14">
        <v>45</v>
      </c>
      <c r="Q15" s="14"/>
      <c r="R15" s="13" t="s">
        <v>373</v>
      </c>
      <c r="S15" s="13"/>
      <c r="T15" s="13"/>
      <c r="U15" s="13"/>
      <c r="V15" s="14"/>
      <c r="W15" s="14"/>
      <c r="X15" s="14"/>
      <c r="Y15" s="14"/>
      <c r="Z15" s="13"/>
    </row>
    <row r="16" spans="1:26" x14ac:dyDescent="0.2">
      <c r="A16" s="12" t="s">
        <v>3542</v>
      </c>
      <c r="B16" s="12" t="s">
        <v>3590</v>
      </c>
      <c r="D16" s="13" t="s">
        <v>3591</v>
      </c>
      <c r="E16" s="13" t="s">
        <v>24</v>
      </c>
      <c r="F16" s="24">
        <v>14.53</v>
      </c>
      <c r="G16" s="24">
        <v>15.53</v>
      </c>
      <c r="H16" s="13">
        <v>50</v>
      </c>
      <c r="I16" s="24">
        <v>4.6500000000000004</v>
      </c>
      <c r="J16" s="13">
        <v>100126</v>
      </c>
      <c r="K16" s="13" t="s">
        <v>3589</v>
      </c>
      <c r="L16" s="24">
        <v>7.2</v>
      </c>
      <c r="M16" s="16">
        <v>2.5</v>
      </c>
      <c r="N16" s="14">
        <v>18</v>
      </c>
      <c r="O16" s="14">
        <v>36.988999999999997</v>
      </c>
      <c r="P16" s="14">
        <v>35.99</v>
      </c>
      <c r="Q16" s="14"/>
      <c r="R16" s="13" t="s">
        <v>373</v>
      </c>
      <c r="S16" s="13"/>
      <c r="T16" s="13"/>
      <c r="U16" s="13"/>
      <c r="V16" s="14"/>
      <c r="W16" s="14"/>
      <c r="X16" s="14"/>
      <c r="Y16" s="14"/>
      <c r="Z16" s="13"/>
    </row>
    <row r="17" spans="1:26" x14ac:dyDescent="0.2">
      <c r="A17" s="12" t="s">
        <v>3542</v>
      </c>
      <c r="B17" s="12" t="s">
        <v>3590</v>
      </c>
      <c r="D17" s="13" t="s">
        <v>3591</v>
      </c>
      <c r="E17" s="13" t="s">
        <v>24</v>
      </c>
      <c r="F17" s="24">
        <v>14.53</v>
      </c>
      <c r="G17" s="24">
        <v>15.53</v>
      </c>
      <c r="H17" s="13">
        <v>50</v>
      </c>
      <c r="I17" s="24">
        <v>4.6500000000000004</v>
      </c>
      <c r="J17" s="13">
        <v>110254</v>
      </c>
      <c r="K17" s="13" t="s">
        <v>3546</v>
      </c>
      <c r="L17" s="24">
        <v>2.5</v>
      </c>
      <c r="M17" s="16">
        <v>1.7956000000000001</v>
      </c>
      <c r="N17" s="14">
        <v>4.4889999999999999</v>
      </c>
      <c r="O17" s="14">
        <v>50.5</v>
      </c>
      <c r="P17" s="14">
        <v>49.5</v>
      </c>
      <c r="Q17" s="14"/>
      <c r="R17" s="13" t="s">
        <v>373</v>
      </c>
      <c r="S17" s="13"/>
      <c r="T17" s="13"/>
      <c r="U17" s="13"/>
      <c r="V17" s="14"/>
      <c r="W17" s="14"/>
      <c r="X17" s="14"/>
      <c r="Y17" s="14"/>
      <c r="Z17" s="13"/>
    </row>
    <row r="18" spans="1:26" x14ac:dyDescent="0.2">
      <c r="A18" s="12" t="s">
        <v>3542</v>
      </c>
      <c r="B18" s="12" t="s">
        <v>3590</v>
      </c>
      <c r="D18" s="13" t="s">
        <v>3591</v>
      </c>
      <c r="E18" s="13" t="s">
        <v>24</v>
      </c>
      <c r="F18" s="24">
        <v>14.53</v>
      </c>
      <c r="G18" s="24">
        <v>15.53</v>
      </c>
      <c r="H18" s="13">
        <v>50</v>
      </c>
      <c r="I18" s="24">
        <v>4.6500000000000004</v>
      </c>
      <c r="J18" s="13">
        <v>100126</v>
      </c>
      <c r="K18" s="13" t="s">
        <v>3589</v>
      </c>
      <c r="L18" s="24">
        <v>7.2</v>
      </c>
      <c r="M18" s="16">
        <v>2.5</v>
      </c>
      <c r="N18" s="14">
        <v>18</v>
      </c>
      <c r="O18" s="14"/>
      <c r="P18" s="14"/>
      <c r="Q18" s="14"/>
      <c r="R18" s="13" t="s">
        <v>373</v>
      </c>
      <c r="S18" s="13"/>
      <c r="T18" s="13"/>
      <c r="U18" s="13"/>
      <c r="V18" s="14"/>
      <c r="W18" s="14"/>
      <c r="X18" s="14"/>
      <c r="Y18" s="14"/>
      <c r="Z18" s="13"/>
    </row>
    <row r="19" spans="1:26" x14ac:dyDescent="0.2">
      <c r="E19" s="13"/>
      <c r="F19" s="24"/>
      <c r="G19" s="24"/>
      <c r="H19" s="13"/>
      <c r="I19" s="24"/>
      <c r="J19" s="13">
        <v>110254</v>
      </c>
      <c r="K19" s="13" t="s">
        <v>3546</v>
      </c>
      <c r="L19" s="24">
        <v>2.5</v>
      </c>
      <c r="M19" s="16">
        <v>1.7956000000000001</v>
      </c>
      <c r="N19" s="14">
        <v>4.4889999999999999</v>
      </c>
      <c r="O19" s="14">
        <v>32.5</v>
      </c>
      <c r="P19" s="14">
        <v>31.5</v>
      </c>
      <c r="Q19" s="14"/>
      <c r="R19" s="13" t="s">
        <v>373</v>
      </c>
      <c r="S19" s="13"/>
      <c r="T19" s="13"/>
      <c r="U19" s="13"/>
      <c r="V19" s="14"/>
      <c r="W19" s="14"/>
      <c r="X19" s="14"/>
      <c r="Y19" s="14"/>
      <c r="Z19" s="13"/>
    </row>
    <row r="20" spans="1:26" x14ac:dyDescent="0.2">
      <c r="A20" s="12" t="s">
        <v>3542</v>
      </c>
      <c r="B20" s="12" t="s">
        <v>3592</v>
      </c>
      <c r="C20" s="12" t="s">
        <v>359</v>
      </c>
      <c r="D20" s="13" t="s">
        <v>3593</v>
      </c>
      <c r="E20" s="13" t="s">
        <v>24</v>
      </c>
      <c r="F20" s="24">
        <v>13.5</v>
      </c>
      <c r="G20" s="24">
        <v>14.5</v>
      </c>
      <c r="H20" s="13">
        <v>48</v>
      </c>
      <c r="I20" s="24">
        <v>4.5</v>
      </c>
      <c r="J20" s="13">
        <v>100126</v>
      </c>
      <c r="K20" s="13" t="s">
        <v>3589</v>
      </c>
      <c r="L20" s="24">
        <v>5.83</v>
      </c>
      <c r="M20" s="16">
        <v>2.5</v>
      </c>
      <c r="N20" s="14">
        <v>14.574999999999999</v>
      </c>
      <c r="O20" s="14">
        <v>39.946800000000003</v>
      </c>
      <c r="P20" s="14">
        <v>38.950000000000003</v>
      </c>
      <c r="Q20" s="14"/>
      <c r="R20" s="13" t="s">
        <v>373</v>
      </c>
      <c r="S20" s="13"/>
      <c r="T20" s="13"/>
      <c r="U20" s="13"/>
      <c r="V20" s="14"/>
      <c r="W20" s="14"/>
      <c r="X20" s="14"/>
      <c r="Y20" s="14"/>
      <c r="Z20" s="13"/>
    </row>
    <row r="21" spans="1:26" x14ac:dyDescent="0.2">
      <c r="A21" s="12" t="s">
        <v>3542</v>
      </c>
      <c r="B21" s="12" t="s">
        <v>3592</v>
      </c>
      <c r="C21" s="12" t="s">
        <v>359</v>
      </c>
      <c r="D21" s="13" t="s">
        <v>3593</v>
      </c>
      <c r="E21" s="13" t="s">
        <v>24</v>
      </c>
      <c r="F21" s="24">
        <v>13.5</v>
      </c>
      <c r="G21" s="24">
        <v>14.5</v>
      </c>
      <c r="H21" s="13">
        <v>48</v>
      </c>
      <c r="I21" s="24">
        <v>4.5</v>
      </c>
      <c r="J21" s="13">
        <v>100036</v>
      </c>
      <c r="K21" s="13" t="s">
        <v>3545</v>
      </c>
      <c r="L21" s="24">
        <v>3</v>
      </c>
      <c r="M21" s="16">
        <v>1.7956000000000001</v>
      </c>
      <c r="N21" s="14">
        <v>5.3868</v>
      </c>
      <c r="O21" s="14">
        <v>49.135000000000005</v>
      </c>
      <c r="P21" s="14">
        <v>48.14</v>
      </c>
      <c r="Q21" s="14"/>
      <c r="R21" s="13" t="s">
        <v>373</v>
      </c>
      <c r="S21" s="13"/>
      <c r="T21" s="13"/>
      <c r="U21" s="13"/>
      <c r="V21" s="14"/>
      <c r="W21" s="14"/>
      <c r="X21" s="14"/>
      <c r="Y21" s="14"/>
      <c r="Z21" s="13"/>
    </row>
    <row r="22" spans="1:26" x14ac:dyDescent="0.2">
      <c r="A22" s="12" t="s">
        <v>3542</v>
      </c>
      <c r="B22" s="12" t="s">
        <v>3592</v>
      </c>
      <c r="C22" s="12" t="s">
        <v>359</v>
      </c>
      <c r="D22" s="13" t="s">
        <v>3593</v>
      </c>
      <c r="E22" s="13" t="s">
        <v>24</v>
      </c>
      <c r="F22" s="24">
        <v>13.5</v>
      </c>
      <c r="G22" s="24">
        <v>14.5</v>
      </c>
      <c r="H22" s="13">
        <v>48</v>
      </c>
      <c r="I22" s="24">
        <v>4.5</v>
      </c>
      <c r="J22" s="13">
        <v>100126</v>
      </c>
      <c r="K22" s="13" t="s">
        <v>3589</v>
      </c>
      <c r="L22" s="24">
        <v>5.83</v>
      </c>
      <c r="M22" s="16">
        <v>2.5</v>
      </c>
      <c r="N22" s="14">
        <v>14.574999999999999</v>
      </c>
      <c r="O22" s="14"/>
      <c r="P22" s="14"/>
      <c r="Q22" s="14"/>
      <c r="R22" s="13" t="s">
        <v>373</v>
      </c>
      <c r="S22" s="13"/>
      <c r="T22" s="13"/>
      <c r="U22" s="13"/>
      <c r="V22" s="14"/>
      <c r="W22" s="14"/>
      <c r="X22" s="14"/>
      <c r="Y22" s="14"/>
      <c r="Z22" s="13"/>
    </row>
    <row r="23" spans="1:26" x14ac:dyDescent="0.2">
      <c r="E23" s="13"/>
      <c r="F23" s="24"/>
      <c r="G23" s="24"/>
      <c r="H23" s="13"/>
      <c r="I23" s="24"/>
      <c r="J23" s="13">
        <v>100036</v>
      </c>
      <c r="K23" s="13" t="s">
        <v>3545</v>
      </c>
      <c r="L23" s="24">
        <v>3</v>
      </c>
      <c r="M23" s="16">
        <v>1.7956000000000001</v>
      </c>
      <c r="N23" s="14">
        <v>5.3868</v>
      </c>
      <c r="O23" s="14">
        <v>34.56</v>
      </c>
      <c r="P23" s="14">
        <v>33.56</v>
      </c>
      <c r="Q23" s="14"/>
      <c r="R23" s="13" t="s">
        <v>373</v>
      </c>
      <c r="S23" s="13"/>
      <c r="T23" s="13"/>
      <c r="U23" s="13"/>
      <c r="V23" s="14"/>
      <c r="W23" s="14"/>
      <c r="X23" s="14"/>
      <c r="Y23" s="14"/>
      <c r="Z23" s="13"/>
    </row>
    <row r="24" spans="1:26" x14ac:dyDescent="0.2">
      <c r="A24" s="12" t="s">
        <v>3542</v>
      </c>
      <c r="B24" s="12" t="s">
        <v>3594</v>
      </c>
      <c r="C24" s="12" t="s">
        <v>359</v>
      </c>
      <c r="D24" s="13" t="s">
        <v>3595</v>
      </c>
      <c r="E24" s="13" t="s">
        <v>24</v>
      </c>
      <c r="F24" s="24">
        <v>13.8</v>
      </c>
      <c r="G24" s="24">
        <v>14.8</v>
      </c>
      <c r="H24" s="13">
        <v>48</v>
      </c>
      <c r="I24" s="24">
        <v>4.5999999999999996</v>
      </c>
      <c r="J24" s="13">
        <v>100126</v>
      </c>
      <c r="K24" s="13" t="s">
        <v>3589</v>
      </c>
      <c r="L24" s="24">
        <v>3.19</v>
      </c>
      <c r="M24" s="16">
        <v>2.5</v>
      </c>
      <c r="N24" s="14">
        <v>7.9749999999999996</v>
      </c>
      <c r="O24" s="14">
        <v>43.493399999999994</v>
      </c>
      <c r="P24" s="14">
        <v>42.49</v>
      </c>
      <c r="Q24" s="14"/>
      <c r="R24" s="13" t="s">
        <v>373</v>
      </c>
      <c r="S24" s="13"/>
      <c r="T24" s="13"/>
      <c r="U24" s="13"/>
      <c r="V24" s="14"/>
      <c r="W24" s="14"/>
      <c r="X24" s="14"/>
      <c r="Y24" s="14"/>
      <c r="Z24" s="13"/>
    </row>
    <row r="25" spans="1:26" x14ac:dyDescent="0.2">
      <c r="A25" s="12" t="s">
        <v>3542</v>
      </c>
      <c r="B25" s="12" t="s">
        <v>3596</v>
      </c>
      <c r="C25" s="12" t="s">
        <v>359</v>
      </c>
      <c r="D25" s="13" t="s">
        <v>3595</v>
      </c>
      <c r="E25" s="13" t="s">
        <v>24</v>
      </c>
      <c r="F25" s="24">
        <v>13.8</v>
      </c>
      <c r="G25" s="24">
        <v>14.8</v>
      </c>
      <c r="H25" s="13">
        <v>48</v>
      </c>
      <c r="I25" s="24">
        <v>4.5999999999999996</v>
      </c>
      <c r="J25" s="13">
        <v>100036</v>
      </c>
      <c r="K25" s="13" t="s">
        <v>3545</v>
      </c>
      <c r="L25" s="24">
        <v>1.5</v>
      </c>
      <c r="M25" s="16">
        <v>1.7956000000000001</v>
      </c>
      <c r="N25" s="14">
        <v>2.6934</v>
      </c>
      <c r="O25" s="14">
        <v>48.774999999999999</v>
      </c>
      <c r="P25" s="14">
        <v>47.78</v>
      </c>
      <c r="Q25" s="14"/>
      <c r="R25" s="13" t="s">
        <v>373</v>
      </c>
      <c r="S25" s="13"/>
      <c r="T25" s="13"/>
      <c r="U25" s="13"/>
      <c r="V25" s="14"/>
      <c r="W25" s="14"/>
      <c r="X25" s="14"/>
      <c r="Y25" s="14"/>
      <c r="Z25" s="13"/>
    </row>
    <row r="26" spans="1:26" x14ac:dyDescent="0.2">
      <c r="A26" s="12" t="s">
        <v>3542</v>
      </c>
      <c r="B26" s="12" t="s">
        <v>3596</v>
      </c>
      <c r="C26" s="12" t="s">
        <v>359</v>
      </c>
      <c r="D26" s="13" t="s">
        <v>3595</v>
      </c>
      <c r="E26" s="13" t="s">
        <v>24</v>
      </c>
      <c r="F26" s="24">
        <v>13.8</v>
      </c>
      <c r="G26" s="24">
        <v>14.8</v>
      </c>
      <c r="H26" s="13">
        <v>48</v>
      </c>
      <c r="I26" s="24">
        <v>4.5999999999999996</v>
      </c>
      <c r="J26" s="13">
        <v>100126</v>
      </c>
      <c r="K26" s="13" t="s">
        <v>3589</v>
      </c>
      <c r="L26" s="24">
        <v>3.19</v>
      </c>
      <c r="M26" s="16">
        <v>2.5</v>
      </c>
      <c r="N26" s="14">
        <v>7.9749999999999996</v>
      </c>
      <c r="O26" s="14"/>
      <c r="P26" s="14"/>
      <c r="Q26" s="14"/>
      <c r="R26" s="13" t="s">
        <v>373</v>
      </c>
      <c r="S26" s="13"/>
      <c r="T26" s="13"/>
      <c r="U26" s="13"/>
      <c r="V26" s="14"/>
      <c r="W26" s="14"/>
      <c r="X26" s="14"/>
      <c r="Y26" s="14"/>
      <c r="Z26" s="13"/>
    </row>
    <row r="27" spans="1:26" x14ac:dyDescent="0.2">
      <c r="E27" s="13"/>
      <c r="F27" s="24"/>
      <c r="G27" s="24"/>
      <c r="H27" s="13"/>
      <c r="I27" s="24"/>
      <c r="J27" s="13">
        <v>100036</v>
      </c>
      <c r="K27" s="13" t="s">
        <v>3545</v>
      </c>
      <c r="L27" s="24">
        <v>1.5</v>
      </c>
      <c r="M27" s="16">
        <v>1.7956000000000001</v>
      </c>
      <c r="N27" s="14">
        <v>2.6934</v>
      </c>
      <c r="O27" s="14">
        <v>40.799999999999997</v>
      </c>
      <c r="P27" s="14">
        <v>39.799999999999997</v>
      </c>
      <c r="Q27" s="14"/>
      <c r="R27" s="13" t="s">
        <v>373</v>
      </c>
      <c r="S27" s="13"/>
      <c r="T27" s="13"/>
      <c r="U27" s="13"/>
      <c r="V27" s="14"/>
      <c r="W27" s="14"/>
      <c r="X27" s="14"/>
      <c r="Y27" s="14"/>
      <c r="Z27" s="13"/>
    </row>
    <row r="28" spans="1:26" x14ac:dyDescent="0.2">
      <c r="A28" s="12" t="s">
        <v>3542</v>
      </c>
      <c r="B28" s="12" t="s">
        <v>3597</v>
      </c>
      <c r="C28" s="12" t="s">
        <v>359</v>
      </c>
      <c r="D28" s="13" t="s">
        <v>3598</v>
      </c>
      <c r="E28" s="13" t="s">
        <v>24</v>
      </c>
      <c r="F28" s="24">
        <v>10.8</v>
      </c>
      <c r="G28" s="24">
        <v>11.8</v>
      </c>
      <c r="H28" s="13">
        <v>36</v>
      </c>
      <c r="I28" s="24">
        <v>4.8</v>
      </c>
      <c r="J28" s="13">
        <v>100121</v>
      </c>
      <c r="K28" s="13" t="s">
        <v>3599</v>
      </c>
      <c r="L28" s="24">
        <v>6.07</v>
      </c>
      <c r="M28" s="16">
        <v>2.0266999999999999</v>
      </c>
      <c r="N28" s="14">
        <v>12.302068999999999</v>
      </c>
      <c r="O28" s="14">
        <v>29.389028</v>
      </c>
      <c r="P28" s="14">
        <v>28.39</v>
      </c>
      <c r="Q28" s="14"/>
      <c r="R28" s="13" t="s">
        <v>373</v>
      </c>
      <c r="S28" s="13"/>
      <c r="T28" s="13"/>
      <c r="U28" s="13"/>
      <c r="V28" s="14"/>
      <c r="W28" s="14"/>
      <c r="X28" s="14"/>
      <c r="Y28" s="14"/>
      <c r="Z28" s="13"/>
    </row>
    <row r="29" spans="1:26" x14ac:dyDescent="0.2">
      <c r="A29" s="12" t="s">
        <v>3542</v>
      </c>
      <c r="B29" s="12" t="s">
        <v>3597</v>
      </c>
      <c r="C29" s="12" t="s">
        <v>359</v>
      </c>
      <c r="D29" s="13" t="s">
        <v>3598</v>
      </c>
      <c r="E29" s="13" t="s">
        <v>24</v>
      </c>
      <c r="F29" s="24">
        <v>10.8</v>
      </c>
      <c r="G29" s="24">
        <v>11.8</v>
      </c>
      <c r="H29" s="13">
        <v>36</v>
      </c>
      <c r="I29" s="24">
        <v>4.8</v>
      </c>
      <c r="J29" s="13">
        <v>100036</v>
      </c>
      <c r="K29" s="13" t="s">
        <v>3545</v>
      </c>
      <c r="L29" s="24">
        <v>1.1299999999999999</v>
      </c>
      <c r="M29" s="16">
        <v>1.7956000000000001</v>
      </c>
      <c r="N29" s="14">
        <v>2.0290279999999998</v>
      </c>
      <c r="O29" s="14">
        <v>39.662069000000002</v>
      </c>
      <c r="P29" s="14">
        <v>38.659999999999997</v>
      </c>
      <c r="Q29" s="14"/>
      <c r="R29" s="13" t="s">
        <v>373</v>
      </c>
      <c r="S29" s="13"/>
      <c r="T29" s="13"/>
      <c r="U29" s="13"/>
      <c r="V29" s="14"/>
      <c r="W29" s="14"/>
      <c r="X29" s="14"/>
      <c r="Y29" s="14"/>
      <c r="Z29" s="13"/>
    </row>
    <row r="30" spans="1:26" x14ac:dyDescent="0.2">
      <c r="A30" s="12" t="s">
        <v>3542</v>
      </c>
      <c r="B30" s="12" t="s">
        <v>3597</v>
      </c>
      <c r="C30" s="12" t="s">
        <v>359</v>
      </c>
      <c r="D30" s="13" t="s">
        <v>3598</v>
      </c>
      <c r="E30" s="13" t="s">
        <v>24</v>
      </c>
      <c r="F30" s="24">
        <v>10.8</v>
      </c>
      <c r="G30" s="24">
        <v>11.8</v>
      </c>
      <c r="H30" s="13">
        <v>36</v>
      </c>
      <c r="I30" s="24">
        <v>4.8</v>
      </c>
      <c r="J30" s="13">
        <v>100121</v>
      </c>
      <c r="K30" s="13" t="s">
        <v>3599</v>
      </c>
      <c r="L30" s="24">
        <v>6.07</v>
      </c>
      <c r="M30" s="16">
        <v>2.0266999999999999</v>
      </c>
      <c r="N30" s="14">
        <v>12.302068999999999</v>
      </c>
      <c r="O30" s="14"/>
      <c r="P30" s="14"/>
      <c r="Q30" s="14"/>
      <c r="R30" s="13" t="s">
        <v>373</v>
      </c>
      <c r="S30" s="13"/>
      <c r="T30" s="13"/>
      <c r="U30" s="13"/>
      <c r="V30" s="14"/>
      <c r="W30" s="14"/>
      <c r="X30" s="14"/>
      <c r="Y30" s="14"/>
      <c r="Z30" s="13"/>
    </row>
    <row r="31" spans="1:26" x14ac:dyDescent="0.2">
      <c r="E31" s="13"/>
      <c r="F31" s="24"/>
      <c r="G31" s="24"/>
      <c r="H31" s="13"/>
      <c r="I31" s="24"/>
      <c r="J31" s="13">
        <v>100036</v>
      </c>
      <c r="K31" s="13" t="s">
        <v>3545</v>
      </c>
      <c r="L31" s="24">
        <v>1.1299999999999999</v>
      </c>
      <c r="M31" s="16">
        <v>1.7956000000000001</v>
      </c>
      <c r="N31" s="14">
        <v>2.0290279999999998</v>
      </c>
      <c r="O31" s="14">
        <v>27.36</v>
      </c>
      <c r="P31" s="14">
        <v>26.36</v>
      </c>
      <c r="Q31" s="14"/>
      <c r="R31" s="13" t="s">
        <v>373</v>
      </c>
      <c r="S31" s="13"/>
      <c r="T31" s="13"/>
      <c r="U31" s="13"/>
      <c r="V31" s="14"/>
      <c r="W31" s="14"/>
      <c r="X31" s="14"/>
      <c r="Y31" s="14"/>
      <c r="Z31" s="13"/>
    </row>
    <row r="32" spans="1:26" x14ac:dyDescent="0.2">
      <c r="A32" s="12" t="s">
        <v>3542</v>
      </c>
      <c r="B32" s="12" t="s">
        <v>3600</v>
      </c>
      <c r="C32" s="12" t="s">
        <v>359</v>
      </c>
      <c r="D32" s="13" t="s">
        <v>3601</v>
      </c>
      <c r="E32" s="13" t="s">
        <v>24</v>
      </c>
      <c r="F32" s="24">
        <v>14.1</v>
      </c>
      <c r="G32" s="24">
        <v>15.1</v>
      </c>
      <c r="H32" s="13">
        <v>48</v>
      </c>
      <c r="I32" s="24">
        <v>4.7</v>
      </c>
      <c r="J32" s="13">
        <v>100121</v>
      </c>
      <c r="K32" s="13" t="s">
        <v>3599</v>
      </c>
      <c r="L32" s="24">
        <v>8.32</v>
      </c>
      <c r="M32" s="16">
        <v>2.0266999999999999</v>
      </c>
      <c r="N32" s="14">
        <v>16.862144000000001</v>
      </c>
      <c r="O32" s="14">
        <v>37.253399999999999</v>
      </c>
      <c r="P32" s="14">
        <v>36.25</v>
      </c>
      <c r="Q32" s="14"/>
      <c r="R32" s="13" t="s">
        <v>373</v>
      </c>
      <c r="S32" s="13"/>
      <c r="T32" s="13"/>
      <c r="U32" s="13"/>
      <c r="V32" s="14"/>
      <c r="W32" s="14"/>
      <c r="X32" s="14"/>
      <c r="Y32" s="14"/>
      <c r="Z32" s="13"/>
    </row>
    <row r="33" spans="1:26" x14ac:dyDescent="0.2">
      <c r="A33" s="12" t="s">
        <v>3542</v>
      </c>
      <c r="B33" s="12" t="s">
        <v>3600</v>
      </c>
      <c r="C33" s="12" t="s">
        <v>359</v>
      </c>
      <c r="D33" s="13" t="s">
        <v>3601</v>
      </c>
      <c r="E33" s="13" t="s">
        <v>24</v>
      </c>
      <c r="F33" s="24">
        <v>14.1</v>
      </c>
      <c r="G33" s="24">
        <v>15.1</v>
      </c>
      <c r="H33" s="13">
        <v>48</v>
      </c>
      <c r="I33" s="24">
        <v>4.7</v>
      </c>
      <c r="J33" s="13">
        <v>100036</v>
      </c>
      <c r="K33" s="13" t="s">
        <v>3545</v>
      </c>
      <c r="L33" s="24">
        <v>1.5</v>
      </c>
      <c r="M33" s="16">
        <v>1.7956000000000001</v>
      </c>
      <c r="N33" s="14">
        <v>2.6934</v>
      </c>
      <c r="O33" s="14">
        <v>51.422144000000003</v>
      </c>
      <c r="P33" s="14">
        <v>50.42</v>
      </c>
      <c r="Q33" s="14"/>
      <c r="R33" s="13" t="s">
        <v>373</v>
      </c>
      <c r="S33" s="13"/>
      <c r="T33" s="13"/>
      <c r="U33" s="13"/>
      <c r="V33" s="14"/>
      <c r="W33" s="14"/>
      <c r="X33" s="14"/>
      <c r="Y33" s="14"/>
      <c r="Z33" s="13"/>
    </row>
    <row r="34" spans="1:26" x14ac:dyDescent="0.2">
      <c r="A34" s="12" t="s">
        <v>3542</v>
      </c>
      <c r="B34" s="12" t="s">
        <v>3600</v>
      </c>
      <c r="C34" s="12" t="s">
        <v>359</v>
      </c>
      <c r="D34" s="13" t="s">
        <v>3601</v>
      </c>
      <c r="E34" s="13" t="s">
        <v>24</v>
      </c>
      <c r="F34" s="24">
        <v>14.1</v>
      </c>
      <c r="G34" s="24">
        <v>15.1</v>
      </c>
      <c r="H34" s="13">
        <v>48</v>
      </c>
      <c r="I34" s="24">
        <v>4.7</v>
      </c>
      <c r="J34" s="13">
        <v>100121</v>
      </c>
      <c r="K34" s="13" t="s">
        <v>3599</v>
      </c>
      <c r="L34" s="24">
        <v>8.32</v>
      </c>
      <c r="M34" s="16">
        <v>2.0266999999999999</v>
      </c>
      <c r="N34" s="14">
        <v>16.862144000000001</v>
      </c>
      <c r="O34" s="14"/>
      <c r="P34" s="14"/>
      <c r="Q34" s="14"/>
      <c r="R34" s="13" t="s">
        <v>373</v>
      </c>
      <c r="S34" s="13"/>
      <c r="T34" s="13"/>
      <c r="U34" s="13"/>
      <c r="V34" s="14"/>
      <c r="W34" s="14"/>
      <c r="X34" s="14"/>
      <c r="Y34" s="14"/>
      <c r="Z34" s="13"/>
    </row>
    <row r="35" spans="1:26" x14ac:dyDescent="0.2">
      <c r="E35" s="13"/>
      <c r="F35" s="24"/>
      <c r="G35" s="24"/>
      <c r="H35" s="13"/>
      <c r="I35" s="24"/>
      <c r="J35" s="13">
        <v>100036</v>
      </c>
      <c r="K35" s="13" t="s">
        <v>3545</v>
      </c>
      <c r="L35" s="24">
        <v>1.5</v>
      </c>
      <c r="M35" s="16">
        <v>1.7956000000000001</v>
      </c>
      <c r="N35" s="14">
        <v>2.6934</v>
      </c>
      <c r="O35" s="14">
        <v>34.56</v>
      </c>
      <c r="P35" s="14">
        <v>33.56</v>
      </c>
      <c r="Q35" s="14"/>
      <c r="R35" s="13" t="s">
        <v>373</v>
      </c>
      <c r="S35" s="13"/>
      <c r="T35" s="13"/>
      <c r="U35" s="13"/>
      <c r="V35" s="14"/>
      <c r="W35" s="14"/>
      <c r="X35" s="14"/>
      <c r="Y35" s="14"/>
      <c r="Z35" s="13"/>
    </row>
    <row r="36" spans="1:26" x14ac:dyDescent="0.2">
      <c r="A36" s="12" t="s">
        <v>3542</v>
      </c>
      <c r="B36" s="12" t="s">
        <v>3602</v>
      </c>
      <c r="C36" s="12" t="s">
        <v>359</v>
      </c>
      <c r="D36" s="13" t="s">
        <v>3603</v>
      </c>
      <c r="E36" s="13" t="s">
        <v>24</v>
      </c>
      <c r="F36" s="24">
        <v>11.03</v>
      </c>
      <c r="G36" s="24">
        <v>12.03</v>
      </c>
      <c r="H36" s="13">
        <v>36</v>
      </c>
      <c r="I36" s="24">
        <v>4.9000000000000004</v>
      </c>
      <c r="J36" s="13">
        <v>100121</v>
      </c>
      <c r="K36" s="13" t="s">
        <v>3599</v>
      </c>
      <c r="L36" s="24">
        <v>6.07</v>
      </c>
      <c r="M36" s="16">
        <v>2.0266999999999999</v>
      </c>
      <c r="N36" s="14">
        <v>12.302068999999999</v>
      </c>
      <c r="O36" s="14">
        <v>29.389028</v>
      </c>
      <c r="P36" s="14">
        <v>28.39</v>
      </c>
      <c r="Q36" s="14"/>
      <c r="R36" s="13" t="s">
        <v>373</v>
      </c>
      <c r="S36" s="13"/>
      <c r="T36" s="13"/>
      <c r="U36" s="13"/>
      <c r="V36" s="14"/>
      <c r="W36" s="14"/>
      <c r="X36" s="14"/>
      <c r="Y36" s="14"/>
      <c r="Z36" s="13"/>
    </row>
    <row r="37" spans="1:26" x14ac:dyDescent="0.2">
      <c r="A37" s="12" t="s">
        <v>3542</v>
      </c>
      <c r="B37" s="12" t="s">
        <v>3602</v>
      </c>
      <c r="C37" s="12" t="s">
        <v>359</v>
      </c>
      <c r="D37" s="13" t="s">
        <v>3603</v>
      </c>
      <c r="E37" s="13" t="s">
        <v>24</v>
      </c>
      <c r="F37" s="24">
        <v>11.03</v>
      </c>
      <c r="G37" s="24">
        <v>12.03</v>
      </c>
      <c r="H37" s="13">
        <v>36</v>
      </c>
      <c r="I37" s="24">
        <v>4.9000000000000004</v>
      </c>
      <c r="J37" s="13">
        <v>100036</v>
      </c>
      <c r="K37" s="13" t="s">
        <v>3545</v>
      </c>
      <c r="L37" s="24">
        <v>1.1299999999999999</v>
      </c>
      <c r="M37" s="16">
        <v>1.7956000000000001</v>
      </c>
      <c r="N37" s="14">
        <v>2.0290279999999998</v>
      </c>
      <c r="O37" s="14">
        <v>39.662069000000002</v>
      </c>
      <c r="P37" s="14">
        <v>38.659999999999997</v>
      </c>
      <c r="Q37" s="14"/>
      <c r="R37" s="13" t="s">
        <v>373</v>
      </c>
      <c r="S37" s="13"/>
      <c r="T37" s="13"/>
      <c r="U37" s="13"/>
      <c r="V37" s="14"/>
      <c r="W37" s="14"/>
      <c r="X37" s="14"/>
      <c r="Y37" s="14"/>
      <c r="Z37" s="13"/>
    </row>
    <row r="38" spans="1:26" x14ac:dyDescent="0.2">
      <c r="A38" s="12" t="s">
        <v>3542</v>
      </c>
      <c r="B38" s="12" t="s">
        <v>3602</v>
      </c>
      <c r="C38" s="12" t="s">
        <v>359</v>
      </c>
      <c r="D38" s="13" t="s">
        <v>3603</v>
      </c>
      <c r="E38" s="13" t="s">
        <v>24</v>
      </c>
      <c r="F38" s="24">
        <v>11.03</v>
      </c>
      <c r="G38" s="24">
        <v>12.03</v>
      </c>
      <c r="H38" s="13">
        <v>36</v>
      </c>
      <c r="I38" s="24">
        <v>4.9000000000000004</v>
      </c>
      <c r="J38" s="13">
        <v>100121</v>
      </c>
      <c r="K38" s="13" t="s">
        <v>3599</v>
      </c>
      <c r="L38" s="24">
        <v>6.07</v>
      </c>
      <c r="M38" s="16">
        <v>2.0266999999999999</v>
      </c>
      <c r="N38" s="14">
        <v>12.302068999999999</v>
      </c>
      <c r="O38" s="14"/>
      <c r="P38" s="14"/>
      <c r="Q38" s="14"/>
      <c r="R38" s="13" t="s">
        <v>373</v>
      </c>
      <c r="S38" s="13"/>
      <c r="T38" s="13"/>
      <c r="U38" s="13"/>
      <c r="V38" s="14"/>
      <c r="W38" s="14"/>
      <c r="X38" s="14"/>
      <c r="Y38" s="14"/>
      <c r="Z38" s="13"/>
    </row>
    <row r="39" spans="1:26" x14ac:dyDescent="0.2">
      <c r="E39" s="13"/>
      <c r="F39" s="24"/>
      <c r="G39" s="24"/>
      <c r="H39" s="13"/>
      <c r="I39" s="24"/>
      <c r="J39" s="13">
        <v>100036</v>
      </c>
      <c r="K39" s="13" t="s">
        <v>3545</v>
      </c>
      <c r="L39" s="24">
        <v>1.1299999999999999</v>
      </c>
      <c r="M39" s="16">
        <v>1.7956000000000001</v>
      </c>
      <c r="N39" s="14">
        <v>2.0290279999999998</v>
      </c>
      <c r="O39" s="14">
        <v>27.36</v>
      </c>
      <c r="P39" s="14">
        <v>26.36</v>
      </c>
      <c r="Q39" s="14"/>
      <c r="R39" s="13" t="s">
        <v>373</v>
      </c>
      <c r="S39" s="13"/>
      <c r="T39" s="13"/>
      <c r="U39" s="13"/>
      <c r="V39" s="14"/>
      <c r="W39" s="14"/>
      <c r="X39" s="14"/>
      <c r="Y39" s="14"/>
      <c r="Z39" s="13"/>
    </row>
    <row r="40" spans="1:26" x14ac:dyDescent="0.2">
      <c r="A40" s="12" t="s">
        <v>3542</v>
      </c>
      <c r="B40" s="12" t="s">
        <v>3604</v>
      </c>
      <c r="C40" s="12" t="s">
        <v>359</v>
      </c>
      <c r="D40" s="13" t="s">
        <v>3605</v>
      </c>
      <c r="E40" s="13" t="s">
        <v>24</v>
      </c>
      <c r="F40" s="24">
        <v>12.3</v>
      </c>
      <c r="G40" s="24">
        <v>13.3</v>
      </c>
      <c r="H40" s="13">
        <v>48</v>
      </c>
      <c r="I40" s="24">
        <v>4.0999999999999996</v>
      </c>
      <c r="J40" s="13">
        <v>100193</v>
      </c>
      <c r="K40" s="13" t="s">
        <v>3578</v>
      </c>
      <c r="L40" s="24">
        <v>7.92</v>
      </c>
      <c r="M40" s="707">
        <v>1.4477</v>
      </c>
      <c r="N40" s="217">
        <v>11.465783999999999</v>
      </c>
      <c r="O40" s="217">
        <v>40.133399999999995</v>
      </c>
      <c r="P40" s="217">
        <v>39.130000000000003</v>
      </c>
      <c r="Q40" s="217"/>
      <c r="R40" s="13" t="s">
        <v>373</v>
      </c>
      <c r="S40" s="13"/>
      <c r="T40" s="13"/>
      <c r="U40" s="13"/>
      <c r="V40" s="217"/>
      <c r="W40" s="217"/>
      <c r="X40" s="217"/>
      <c r="Y40" s="217"/>
      <c r="Z40" s="13"/>
    </row>
    <row r="41" spans="1:26" x14ac:dyDescent="0.2">
      <c r="A41" s="12" t="s">
        <v>3542</v>
      </c>
      <c r="B41" s="12" t="s">
        <v>3604</v>
      </c>
      <c r="C41" s="12" t="s">
        <v>359</v>
      </c>
      <c r="D41" s="13" t="s">
        <v>3605</v>
      </c>
      <c r="E41" s="13" t="s">
        <v>24</v>
      </c>
      <c r="F41" s="24">
        <v>12.3</v>
      </c>
      <c r="G41" s="24">
        <v>13.3</v>
      </c>
      <c r="H41" s="13">
        <v>48</v>
      </c>
      <c r="I41" s="24">
        <v>4.0999999999999996</v>
      </c>
      <c r="J41" s="13">
        <v>100036</v>
      </c>
      <c r="K41" s="13" t="s">
        <v>3545</v>
      </c>
      <c r="L41" s="24">
        <v>1.5</v>
      </c>
      <c r="M41" s="707">
        <v>1.7956000000000001</v>
      </c>
      <c r="N41" s="217">
        <v>2.6934</v>
      </c>
      <c r="O41" s="217">
        <v>48.905783999999997</v>
      </c>
      <c r="P41" s="217">
        <v>47.91</v>
      </c>
      <c r="Q41" s="217"/>
      <c r="R41" s="13" t="s">
        <v>373</v>
      </c>
      <c r="S41" s="13"/>
      <c r="T41" s="13"/>
      <c r="U41" s="13"/>
      <c r="V41" s="217"/>
      <c r="W41" s="217"/>
      <c r="X41" s="217"/>
      <c r="Y41" s="217"/>
      <c r="Z41" s="13"/>
    </row>
    <row r="42" spans="1:26" x14ac:dyDescent="0.2">
      <c r="A42" s="12" t="s">
        <v>3542</v>
      </c>
      <c r="B42" s="12" t="s">
        <v>3604</v>
      </c>
      <c r="C42" s="12" t="s">
        <v>359</v>
      </c>
      <c r="D42" s="13" t="s">
        <v>3605</v>
      </c>
      <c r="E42" s="13" t="s">
        <v>24</v>
      </c>
      <c r="F42" s="24">
        <v>12.3</v>
      </c>
      <c r="G42" s="24">
        <v>13.3</v>
      </c>
      <c r="H42" s="13">
        <v>48</v>
      </c>
      <c r="I42" s="24">
        <v>4.0999999999999996</v>
      </c>
      <c r="J42" s="13">
        <v>100193</v>
      </c>
      <c r="K42" s="13" t="s">
        <v>3578</v>
      </c>
      <c r="L42" s="24">
        <v>7.92</v>
      </c>
      <c r="M42" s="707">
        <v>1.4477</v>
      </c>
      <c r="N42" s="217">
        <v>11.465783999999999</v>
      </c>
      <c r="O42" s="217"/>
      <c r="P42" s="217"/>
      <c r="Q42" s="217"/>
      <c r="R42" s="13" t="s">
        <v>373</v>
      </c>
      <c r="S42" s="13"/>
      <c r="T42" s="13"/>
      <c r="U42" s="13"/>
      <c r="V42" s="217"/>
      <c r="W42" s="217"/>
      <c r="X42" s="217"/>
      <c r="Y42" s="217"/>
      <c r="Z42" s="13"/>
    </row>
    <row r="43" spans="1:26" x14ac:dyDescent="0.2">
      <c r="E43" s="13"/>
      <c r="F43" s="24"/>
      <c r="G43" s="24"/>
      <c r="H43" s="13"/>
      <c r="I43" s="24"/>
      <c r="J43" s="13">
        <v>100036</v>
      </c>
      <c r="K43" s="13" t="s">
        <v>3545</v>
      </c>
      <c r="L43" s="24">
        <v>1.5</v>
      </c>
      <c r="M43" s="707">
        <v>1.7956000000000001</v>
      </c>
      <c r="N43" s="217">
        <v>2.6934</v>
      </c>
      <c r="O43" s="217">
        <v>37.44</v>
      </c>
      <c r="P43" s="217">
        <v>36.44</v>
      </c>
      <c r="Q43" s="217"/>
      <c r="R43" s="13" t="s">
        <v>373</v>
      </c>
      <c r="S43" s="13"/>
      <c r="T43" s="13"/>
      <c r="U43" s="13"/>
      <c r="V43" s="217"/>
      <c r="W43" s="217"/>
      <c r="X43" s="217"/>
      <c r="Y43" s="217"/>
      <c r="Z43" s="13"/>
    </row>
  </sheetData>
  <protectedRanges>
    <protectedRange password="8F60" sqref="Y6" name="Calculations_40"/>
  </protectedRanges>
  <mergeCells count="1">
    <mergeCell ref="O5:P5"/>
  </mergeCells>
  <conditionalFormatting sqref="D1:D6">
    <cfRule type="duplicateValues" dxfId="81" priority="2"/>
  </conditionalFormatting>
  <conditionalFormatting sqref="S6">
    <cfRule type="duplicateValues" dxfId="80" priority="1"/>
  </conditionalFormatting>
  <conditionalFormatting sqref="E1:E6">
    <cfRule type="duplicateValues" dxfId="79" priority="3"/>
  </conditionalFormatting>
  <conditionalFormatting sqref="S1:S5 R1:R6">
    <cfRule type="duplicateValues" dxfId="78" priority="4"/>
  </conditionalFormatting>
  <pageMargins left="0.7" right="0.7" top="0.75" bottom="0.75" header="0.3" footer="0.3"/>
  <legacyDrawing r:id="rId1"/>
</worksheet>
</file>

<file path=xl/worksheets/sheet6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2353E6-8B84-4980-B90D-8B02FF430840}">
  <dimension ref="A1:T41"/>
  <sheetViews>
    <sheetView zoomScale="90" zoomScaleNormal="90" workbookViewId="0">
      <pane xSplit="3" ySplit="6" topLeftCell="D14" activePane="bottomRight" state="frozen"/>
      <selection pane="topRight" activeCell="F1" sqref="F1"/>
      <selection pane="bottomLeft" activeCell="A7" sqref="A7"/>
      <selection pane="bottomRight" activeCell="B14" sqref="B14:C14"/>
    </sheetView>
  </sheetViews>
  <sheetFormatPr defaultColWidth="9.28515625" defaultRowHeight="12.75" x14ac:dyDescent="0.2"/>
  <cols>
    <col min="1" max="1" width="19.42578125" style="12" bestFit="1" customWidth="1"/>
    <col min="2" max="2" width="71.28515625" style="12" bestFit="1" customWidth="1"/>
    <col min="3" max="3" width="24" style="12" bestFit="1" customWidth="1"/>
    <col min="4" max="4" width="9.5703125" style="13" bestFit="1" customWidth="1"/>
    <col min="5" max="6" width="9.42578125" style="13" bestFit="1" customWidth="1"/>
    <col min="7" max="7" width="7.7109375" style="13" bestFit="1" customWidth="1"/>
    <col min="8" max="8" width="7" style="13" bestFit="1" customWidth="1"/>
    <col min="9" max="9" width="8.28515625" style="13" bestFit="1" customWidth="1"/>
    <col min="10" max="10" width="17" style="13" bestFit="1" customWidth="1"/>
    <col min="11" max="13" width="20.42578125" style="13" bestFit="1" customWidth="1"/>
    <col min="14" max="14" width="10.28515625" style="15" bestFit="1" customWidth="1"/>
    <col min="15" max="16" width="8.5703125" style="14" bestFit="1" customWidth="1"/>
    <col min="17" max="17" width="5.7109375" style="17" customWidth="1"/>
    <col min="18" max="18" width="14.7109375" style="14" bestFit="1" customWidth="1"/>
    <col min="19" max="19" width="14.28515625" style="14" bestFit="1" customWidth="1"/>
    <col min="20" max="20" width="6.140625" style="13" bestFit="1" customWidth="1"/>
    <col min="21" max="16384" width="9.28515625" style="12"/>
  </cols>
  <sheetData>
    <row r="1" spans="1:20" s="22" customFormat="1" x14ac:dyDescent="0.2">
      <c r="A1" s="77"/>
      <c r="B1" s="78" t="s">
        <v>41</v>
      </c>
      <c r="C1" s="78"/>
      <c r="D1" s="78"/>
      <c r="E1" s="79"/>
      <c r="F1" s="79"/>
      <c r="G1" s="79"/>
      <c r="H1" s="79"/>
      <c r="I1" s="79"/>
      <c r="J1" s="79"/>
      <c r="K1" s="79"/>
      <c r="L1" s="79"/>
      <c r="M1" s="79"/>
      <c r="N1" s="80"/>
      <c r="O1" s="81"/>
      <c r="P1" s="81"/>
      <c r="Q1" s="82"/>
      <c r="R1" s="83"/>
      <c r="S1" s="84"/>
      <c r="T1" s="85"/>
    </row>
    <row r="2" spans="1:20" s="22" customFormat="1" x14ac:dyDescent="0.2">
      <c r="A2" s="86"/>
      <c r="B2" s="87" t="s">
        <v>40</v>
      </c>
      <c r="C2" s="87"/>
      <c r="D2" s="87"/>
      <c r="E2" s="88"/>
      <c r="F2" s="89"/>
      <c r="G2" s="89"/>
      <c r="H2" s="89"/>
      <c r="I2" s="89"/>
      <c r="J2" s="89"/>
      <c r="K2" s="89"/>
      <c r="L2" s="89"/>
      <c r="M2" s="89"/>
      <c r="N2" s="90"/>
      <c r="O2" s="91"/>
      <c r="P2" s="91"/>
      <c r="Q2" s="92"/>
      <c r="R2" s="93"/>
      <c r="S2" s="94"/>
      <c r="T2" s="57"/>
    </row>
    <row r="3" spans="1:20" s="22" customFormat="1" x14ac:dyDescent="0.2">
      <c r="A3" s="86"/>
      <c r="B3" s="95" t="s">
        <v>0</v>
      </c>
      <c r="C3" s="95"/>
      <c r="D3" s="95"/>
      <c r="E3" s="96"/>
      <c r="F3" s="97"/>
      <c r="G3" s="97"/>
      <c r="H3" s="97"/>
      <c r="I3" s="97"/>
      <c r="J3" s="97"/>
      <c r="K3" s="97"/>
      <c r="L3" s="97"/>
      <c r="M3" s="97"/>
      <c r="N3" s="98"/>
      <c r="O3" s="99"/>
      <c r="P3" s="99"/>
      <c r="Q3" s="100"/>
      <c r="R3" s="101"/>
      <c r="S3" s="94"/>
      <c r="T3" s="57"/>
    </row>
    <row r="4" spans="1:20" s="22" customFormat="1" ht="13.5" thickBot="1" x14ac:dyDescent="0.25">
      <c r="A4" s="86"/>
      <c r="B4" s="95"/>
      <c r="C4" s="95"/>
      <c r="D4" s="96"/>
      <c r="E4" s="97"/>
      <c r="F4" s="97"/>
      <c r="G4" s="97"/>
      <c r="H4" s="97"/>
      <c r="I4" s="97"/>
      <c r="J4" s="97"/>
      <c r="K4" s="97"/>
      <c r="L4" s="97"/>
      <c r="M4" s="97"/>
      <c r="N4" s="98"/>
      <c r="O4" s="99"/>
      <c r="P4" s="99"/>
      <c r="Q4" s="100"/>
      <c r="R4" s="101"/>
      <c r="S4" s="94"/>
      <c r="T4" s="57"/>
    </row>
    <row r="5" spans="1:20" ht="15.75" customHeight="1" thickBot="1" x14ac:dyDescent="0.25">
      <c r="A5" s="26"/>
      <c r="B5" s="102"/>
      <c r="C5" s="103" t="s">
        <v>1</v>
      </c>
      <c r="D5" s="104"/>
      <c r="E5" s="105"/>
      <c r="F5" s="105"/>
      <c r="G5" s="105"/>
      <c r="H5" s="105"/>
      <c r="I5" s="105"/>
      <c r="J5" s="106"/>
      <c r="K5" s="106"/>
      <c r="L5" s="106"/>
      <c r="M5" s="106"/>
      <c r="N5" s="107"/>
      <c r="O5" s="108"/>
      <c r="P5" s="108"/>
      <c r="Q5" s="109"/>
      <c r="R5" s="110" t="s">
        <v>14</v>
      </c>
      <c r="S5" s="111"/>
      <c r="T5" s="27"/>
    </row>
    <row r="6" spans="1:20" ht="64.5" thickBot="1" x14ac:dyDescent="0.25">
      <c r="A6" s="112" t="s">
        <v>3</v>
      </c>
      <c r="B6" s="113" t="s">
        <v>8</v>
      </c>
      <c r="C6" s="114" t="s">
        <v>18</v>
      </c>
      <c r="D6" s="115" t="s">
        <v>9</v>
      </c>
      <c r="E6" s="115" t="s">
        <v>5</v>
      </c>
      <c r="F6" s="115" t="s">
        <v>20</v>
      </c>
      <c r="G6" s="113" t="s">
        <v>37</v>
      </c>
      <c r="H6" s="115" t="s">
        <v>38</v>
      </c>
      <c r="I6" s="116" t="s">
        <v>10</v>
      </c>
      <c r="J6" s="115" t="s">
        <v>11</v>
      </c>
      <c r="K6" s="117" t="s">
        <v>28</v>
      </c>
      <c r="L6" s="118" t="s">
        <v>29</v>
      </c>
      <c r="M6" s="117" t="s">
        <v>30</v>
      </c>
      <c r="N6" s="2" t="s">
        <v>27</v>
      </c>
      <c r="O6" s="1" t="s">
        <v>12</v>
      </c>
      <c r="P6" s="1" t="s">
        <v>13</v>
      </c>
      <c r="Q6" s="119"/>
      <c r="R6" s="1" t="s">
        <v>16</v>
      </c>
      <c r="S6" s="120" t="s">
        <v>17</v>
      </c>
      <c r="T6" s="117" t="s">
        <v>7</v>
      </c>
    </row>
    <row r="7" spans="1:20" x14ac:dyDescent="0.2">
      <c r="A7" s="708"/>
      <c r="B7" s="709" t="s">
        <v>2863</v>
      </c>
      <c r="C7" s="709"/>
      <c r="D7" s="710"/>
      <c r="E7" s="710"/>
      <c r="F7" s="710"/>
      <c r="G7" s="710"/>
      <c r="H7" s="710"/>
      <c r="I7" s="710"/>
      <c r="J7" s="710"/>
      <c r="K7" s="712"/>
      <c r="L7" s="712"/>
      <c r="M7" s="712"/>
      <c r="N7" s="711"/>
      <c r="O7" s="712"/>
      <c r="P7" s="712"/>
      <c r="Q7" s="710"/>
      <c r="R7" s="713"/>
      <c r="S7" s="713"/>
      <c r="T7" s="714"/>
    </row>
    <row r="8" spans="1:20" x14ac:dyDescent="0.2">
      <c r="A8" s="307" t="s">
        <v>2864</v>
      </c>
      <c r="B8" s="718" t="s">
        <v>2865</v>
      </c>
      <c r="C8" s="719">
        <v>20210</v>
      </c>
      <c r="D8" s="5" t="s">
        <v>24</v>
      </c>
      <c r="E8" s="5">
        <v>30.94</v>
      </c>
      <c r="F8" s="5">
        <v>32.94</v>
      </c>
      <c r="G8" s="719">
        <v>90</v>
      </c>
      <c r="H8" s="5" t="s">
        <v>2866</v>
      </c>
      <c r="I8" s="5">
        <v>110244</v>
      </c>
      <c r="J8" s="5" t="s">
        <v>2867</v>
      </c>
      <c r="K8" s="141">
        <v>72.09</v>
      </c>
      <c r="L8" s="141">
        <v>72.09</v>
      </c>
      <c r="M8" s="141">
        <v>72.09</v>
      </c>
      <c r="N8" s="45">
        <v>9.9499999999999993</v>
      </c>
      <c r="O8" s="10">
        <v>1.8467</v>
      </c>
      <c r="P8" s="8">
        <v>18.37</v>
      </c>
      <c r="Q8" s="11"/>
      <c r="R8" s="14">
        <v>18.37</v>
      </c>
    </row>
    <row r="9" spans="1:20" x14ac:dyDescent="0.2">
      <c r="A9" s="307" t="s">
        <v>2864</v>
      </c>
      <c r="B9" s="718" t="s">
        <v>2868</v>
      </c>
      <c r="C9" s="719">
        <v>20211</v>
      </c>
      <c r="D9" s="5" t="s">
        <v>90</v>
      </c>
      <c r="E9" s="5">
        <v>30.88</v>
      </c>
      <c r="F9" s="5">
        <v>32.880000000000003</v>
      </c>
      <c r="G9" s="719">
        <v>90</v>
      </c>
      <c r="H9" s="5" t="s">
        <v>2869</v>
      </c>
      <c r="I9" s="5">
        <v>110244</v>
      </c>
      <c r="J9" s="5" t="s">
        <v>2867</v>
      </c>
      <c r="K9" s="141">
        <v>70.73</v>
      </c>
      <c r="L9" s="141">
        <v>70.73</v>
      </c>
      <c r="M9" s="141">
        <v>70.73</v>
      </c>
      <c r="N9" s="45">
        <v>11.44</v>
      </c>
      <c r="O9" s="10">
        <v>1.8467</v>
      </c>
      <c r="P9" s="8">
        <f>SUM(N9*O9)</f>
        <v>21.126248</v>
      </c>
      <c r="Q9" s="11"/>
      <c r="R9" s="14">
        <v>21.13</v>
      </c>
    </row>
    <row r="10" spans="1:20" x14ac:dyDescent="0.2">
      <c r="A10" s="307" t="s">
        <v>2864</v>
      </c>
      <c r="B10" s="718" t="s">
        <v>3951</v>
      </c>
      <c r="C10" s="719">
        <v>90700</v>
      </c>
      <c r="D10" s="5" t="s">
        <v>90</v>
      </c>
      <c r="E10" s="5">
        <v>31.67</v>
      </c>
      <c r="F10" s="5">
        <v>33.67</v>
      </c>
      <c r="G10" s="719">
        <v>90</v>
      </c>
      <c r="H10" s="5" t="s">
        <v>2870</v>
      </c>
      <c r="I10" s="5">
        <v>110244</v>
      </c>
      <c r="J10" s="5" t="s">
        <v>2867</v>
      </c>
      <c r="K10" s="141">
        <v>80.13</v>
      </c>
      <c r="L10" s="141">
        <v>80.13</v>
      </c>
      <c r="M10" s="141">
        <v>80.13</v>
      </c>
      <c r="N10" s="45">
        <v>9.8699999999999992</v>
      </c>
      <c r="O10" s="10">
        <v>1.8467</v>
      </c>
      <c r="P10" s="8">
        <f t="shared" ref="P10:P41" si="0">SUM(N10*O10)</f>
        <v>18.226928999999998</v>
      </c>
      <c r="Q10" s="11"/>
      <c r="R10" s="14">
        <v>18.23</v>
      </c>
    </row>
    <row r="11" spans="1:20" x14ac:dyDescent="0.2">
      <c r="A11" s="307" t="s">
        <v>2864</v>
      </c>
      <c r="B11" s="718" t="s">
        <v>2871</v>
      </c>
      <c r="C11" s="719">
        <v>20310</v>
      </c>
      <c r="D11" s="5" t="s">
        <v>90</v>
      </c>
      <c r="E11" s="5">
        <v>24.75</v>
      </c>
      <c r="F11" s="5">
        <v>26.75</v>
      </c>
      <c r="G11" s="719">
        <v>72</v>
      </c>
      <c r="H11" s="5" t="s">
        <v>2866</v>
      </c>
      <c r="I11" s="5">
        <v>110244</v>
      </c>
      <c r="J11" s="5" t="s">
        <v>2867</v>
      </c>
      <c r="K11" s="141">
        <v>62.24</v>
      </c>
      <c r="L11" s="141">
        <v>62.24</v>
      </c>
      <c r="M11" s="141">
        <v>62.24</v>
      </c>
      <c r="N11" s="45">
        <v>7.96</v>
      </c>
      <c r="O11" s="10">
        <v>1.8467</v>
      </c>
      <c r="P11" s="715">
        <f t="shared" si="0"/>
        <v>14.699731999999999</v>
      </c>
      <c r="Q11" s="716"/>
      <c r="R11" s="14">
        <v>14.7</v>
      </c>
    </row>
    <row r="12" spans="1:20" x14ac:dyDescent="0.2">
      <c r="A12" s="307" t="s">
        <v>2864</v>
      </c>
      <c r="B12" s="718" t="s">
        <v>2872</v>
      </c>
      <c r="C12" s="719">
        <v>20311</v>
      </c>
      <c r="D12" s="5" t="s">
        <v>90</v>
      </c>
      <c r="E12" s="5">
        <v>24.71</v>
      </c>
      <c r="F12" s="5">
        <v>26.71</v>
      </c>
      <c r="G12" s="719">
        <v>72</v>
      </c>
      <c r="H12" s="5" t="s">
        <v>2869</v>
      </c>
      <c r="I12" s="5">
        <v>110244</v>
      </c>
      <c r="J12" s="5" t="s">
        <v>2867</v>
      </c>
      <c r="K12" s="141">
        <v>61.08</v>
      </c>
      <c r="L12" s="141">
        <v>61.08</v>
      </c>
      <c r="M12" s="141">
        <v>61.08</v>
      </c>
      <c r="N12" s="45">
        <v>9.15</v>
      </c>
      <c r="O12" s="10">
        <v>1.8467</v>
      </c>
      <c r="P12" s="8">
        <f t="shared" si="0"/>
        <v>16.897304999999999</v>
      </c>
      <c r="Q12" s="11"/>
      <c r="R12" s="8">
        <v>16.899999999999999</v>
      </c>
      <c r="S12" s="8"/>
      <c r="T12" s="5"/>
    </row>
    <row r="13" spans="1:20" x14ac:dyDescent="0.2">
      <c r="A13" s="307" t="s">
        <v>2864</v>
      </c>
      <c r="B13" s="718" t="s">
        <v>3952</v>
      </c>
      <c r="C13" s="719">
        <v>20312</v>
      </c>
      <c r="D13" s="5" t="s">
        <v>90</v>
      </c>
      <c r="E13" s="5">
        <v>25.34</v>
      </c>
      <c r="F13" s="5">
        <v>27.34</v>
      </c>
      <c r="G13" s="719">
        <v>72</v>
      </c>
      <c r="H13" s="5" t="s">
        <v>2870</v>
      </c>
      <c r="I13" s="5">
        <v>110244</v>
      </c>
      <c r="J13" s="5" t="s">
        <v>2867</v>
      </c>
      <c r="K13" s="141">
        <v>64.94</v>
      </c>
      <c r="L13" s="141">
        <v>64.94</v>
      </c>
      <c r="M13" s="141">
        <v>64.94</v>
      </c>
      <c r="N13" s="45">
        <v>7.96</v>
      </c>
      <c r="O13" s="10">
        <v>1.8467</v>
      </c>
      <c r="P13" s="8">
        <f t="shared" si="0"/>
        <v>14.699731999999999</v>
      </c>
      <c r="Q13" s="11"/>
      <c r="R13" s="8">
        <v>14.7</v>
      </c>
      <c r="S13" s="8"/>
      <c r="T13" s="5"/>
    </row>
    <row r="14" spans="1:20" x14ac:dyDescent="0.2">
      <c r="A14" s="708"/>
      <c r="B14" s="709" t="s">
        <v>2873</v>
      </c>
      <c r="C14" s="709"/>
      <c r="D14" s="710"/>
      <c r="E14" s="710"/>
      <c r="F14" s="710"/>
      <c r="G14" s="710"/>
      <c r="H14" s="710"/>
      <c r="I14" s="710"/>
      <c r="J14" s="710"/>
      <c r="K14" s="712"/>
      <c r="L14" s="712"/>
      <c r="M14" s="712"/>
      <c r="N14" s="711"/>
      <c r="O14" s="712"/>
      <c r="P14" s="712"/>
      <c r="Q14" s="710"/>
      <c r="R14" s="712"/>
      <c r="S14" s="712"/>
      <c r="T14" s="710"/>
    </row>
    <row r="15" spans="1:20" x14ac:dyDescent="0.2">
      <c r="A15" s="307" t="s">
        <v>2864</v>
      </c>
      <c r="B15" s="718" t="s">
        <v>2874</v>
      </c>
      <c r="C15" s="719">
        <v>15010</v>
      </c>
      <c r="D15" s="5" t="s">
        <v>24</v>
      </c>
      <c r="E15" s="5">
        <v>27.5</v>
      </c>
      <c r="F15" s="5">
        <v>29.5</v>
      </c>
      <c r="G15" s="5">
        <v>80</v>
      </c>
      <c r="H15" s="5" t="s">
        <v>2866</v>
      </c>
      <c r="I15" s="5">
        <v>110244</v>
      </c>
      <c r="J15" s="5" t="s">
        <v>2867</v>
      </c>
      <c r="K15" s="141">
        <v>63.93</v>
      </c>
      <c r="L15" s="141">
        <v>63.93</v>
      </c>
      <c r="M15" s="141">
        <v>63.93</v>
      </c>
      <c r="N15" s="246">
        <v>8.85</v>
      </c>
      <c r="O15" s="10">
        <v>1.8467</v>
      </c>
      <c r="P15" s="8">
        <f t="shared" si="0"/>
        <v>16.343294999999998</v>
      </c>
      <c r="Q15" s="11"/>
      <c r="R15" s="8">
        <v>16.34</v>
      </c>
      <c r="S15" s="8"/>
      <c r="T15" s="5"/>
    </row>
    <row r="16" spans="1:20" x14ac:dyDescent="0.2">
      <c r="A16" s="307" t="s">
        <v>2864</v>
      </c>
      <c r="B16" s="718" t="s">
        <v>2875</v>
      </c>
      <c r="C16" s="719">
        <v>15011</v>
      </c>
      <c r="D16" s="5" t="s">
        <v>24</v>
      </c>
      <c r="E16" s="5">
        <v>27.45</v>
      </c>
      <c r="F16" s="5">
        <v>29.45</v>
      </c>
      <c r="G16" s="5">
        <v>80</v>
      </c>
      <c r="H16" s="5" t="s">
        <v>2869</v>
      </c>
      <c r="I16" s="5">
        <v>110244</v>
      </c>
      <c r="J16" s="5" t="s">
        <v>2867</v>
      </c>
      <c r="K16" s="141">
        <v>62.64</v>
      </c>
      <c r="L16" s="141">
        <v>62.64</v>
      </c>
      <c r="M16" s="141">
        <v>62.64</v>
      </c>
      <c r="N16" s="246">
        <v>10.17</v>
      </c>
      <c r="O16" s="10">
        <v>1.8467</v>
      </c>
      <c r="P16" s="8">
        <f t="shared" si="0"/>
        <v>18.780939</v>
      </c>
      <c r="Q16" s="11"/>
      <c r="R16" s="8">
        <v>18.78</v>
      </c>
      <c r="S16" s="8"/>
      <c r="T16" s="5"/>
    </row>
    <row r="17" spans="1:20" x14ac:dyDescent="0.2">
      <c r="A17" s="307" t="s">
        <v>2864</v>
      </c>
      <c r="B17" s="718" t="s">
        <v>2876</v>
      </c>
      <c r="C17" s="719">
        <v>15013</v>
      </c>
      <c r="D17" s="5" t="s">
        <v>24</v>
      </c>
      <c r="E17" s="5">
        <v>28.5</v>
      </c>
      <c r="F17" s="5">
        <v>30.5</v>
      </c>
      <c r="G17" s="5">
        <v>80</v>
      </c>
      <c r="H17" s="5" t="s">
        <v>2877</v>
      </c>
      <c r="I17" s="5">
        <v>110244</v>
      </c>
      <c r="J17" s="5" t="s">
        <v>2867</v>
      </c>
      <c r="K17" s="45">
        <v>72.760000000000005</v>
      </c>
      <c r="L17" s="45">
        <v>72.760000000000005</v>
      </c>
      <c r="M17" s="45">
        <v>72.760000000000005</v>
      </c>
      <c r="N17" s="246">
        <v>7.72</v>
      </c>
      <c r="O17" s="10">
        <v>1.8467</v>
      </c>
      <c r="P17" s="8">
        <f t="shared" si="0"/>
        <v>14.256523999999999</v>
      </c>
      <c r="Q17" s="11"/>
      <c r="R17" s="8">
        <v>14.26</v>
      </c>
      <c r="S17" s="8"/>
      <c r="T17" s="5"/>
    </row>
    <row r="18" spans="1:20" x14ac:dyDescent="0.2">
      <c r="A18" s="708"/>
      <c r="B18" s="709" t="s">
        <v>2878</v>
      </c>
      <c r="C18" s="709"/>
      <c r="D18" s="710"/>
      <c r="E18" s="710"/>
      <c r="F18" s="710"/>
      <c r="G18" s="710"/>
      <c r="H18" s="710"/>
      <c r="I18" s="710"/>
      <c r="J18" s="710"/>
      <c r="K18" s="717"/>
      <c r="L18" s="717"/>
      <c r="M18" s="717"/>
      <c r="N18" s="711"/>
      <c r="O18" s="712"/>
      <c r="P18" s="712"/>
      <c r="Q18" s="710"/>
      <c r="R18" s="717"/>
      <c r="S18" s="712"/>
      <c r="T18" s="710"/>
    </row>
    <row r="19" spans="1:20" x14ac:dyDescent="0.2">
      <c r="A19" s="307" t="s">
        <v>2864</v>
      </c>
      <c r="B19" s="718" t="s">
        <v>2874</v>
      </c>
      <c r="C19" s="719">
        <v>17010</v>
      </c>
      <c r="D19" s="5" t="s">
        <v>24</v>
      </c>
      <c r="E19" s="5">
        <v>27.45</v>
      </c>
      <c r="F19" s="5">
        <v>29.45</v>
      </c>
      <c r="G19" s="5">
        <v>80</v>
      </c>
      <c r="H19" s="5" t="s">
        <v>2879</v>
      </c>
      <c r="I19" s="5">
        <v>110244</v>
      </c>
      <c r="J19" s="5" t="s">
        <v>2867</v>
      </c>
      <c r="K19" s="45">
        <v>61.89</v>
      </c>
      <c r="L19" s="45">
        <v>61.89</v>
      </c>
      <c r="M19" s="45">
        <v>61.89</v>
      </c>
      <c r="N19" s="246">
        <v>8.75</v>
      </c>
      <c r="O19" s="10">
        <v>1.8467</v>
      </c>
      <c r="P19" s="8">
        <f t="shared" si="0"/>
        <v>16.158625000000001</v>
      </c>
      <c r="Q19" s="11"/>
      <c r="R19" s="8">
        <v>16.16</v>
      </c>
      <c r="S19" s="8"/>
      <c r="T19" s="5"/>
    </row>
    <row r="20" spans="1:20" x14ac:dyDescent="0.2">
      <c r="A20" s="307" t="s">
        <v>2864</v>
      </c>
      <c r="B20" s="718" t="s">
        <v>2875</v>
      </c>
      <c r="C20" s="719">
        <v>17011</v>
      </c>
      <c r="D20" s="5" t="s">
        <v>24</v>
      </c>
      <c r="E20" s="5">
        <v>27.55</v>
      </c>
      <c r="F20" s="5">
        <v>29.55</v>
      </c>
      <c r="G20" s="5">
        <v>80</v>
      </c>
      <c r="H20" s="5" t="s">
        <v>2869</v>
      </c>
      <c r="I20" s="5">
        <v>110244</v>
      </c>
      <c r="J20" s="5" t="s">
        <v>2867</v>
      </c>
      <c r="K20" s="45">
        <v>57.72</v>
      </c>
      <c r="L20" s="45">
        <v>57.72</v>
      </c>
      <c r="M20" s="45">
        <v>57.72</v>
      </c>
      <c r="N20" s="246">
        <v>10</v>
      </c>
      <c r="O20" s="10">
        <v>1.8467</v>
      </c>
      <c r="P20" s="8">
        <f t="shared" si="0"/>
        <v>18.466999999999999</v>
      </c>
      <c r="Q20" s="11"/>
      <c r="R20" s="8">
        <v>18.47</v>
      </c>
      <c r="S20" s="8"/>
      <c r="T20" s="5"/>
    </row>
    <row r="21" spans="1:20" x14ac:dyDescent="0.2">
      <c r="A21" s="708"/>
      <c r="B21" s="709" t="s">
        <v>2880</v>
      </c>
      <c r="C21" s="709"/>
      <c r="D21" s="710"/>
      <c r="E21" s="710"/>
      <c r="F21" s="710"/>
      <c r="G21" s="710"/>
      <c r="H21" s="710"/>
      <c r="I21" s="710"/>
      <c r="J21" s="710"/>
      <c r="K21" s="717"/>
      <c r="L21" s="717"/>
      <c r="M21" s="717"/>
      <c r="N21" s="711"/>
      <c r="O21" s="712"/>
      <c r="P21" s="712"/>
      <c r="Q21" s="710"/>
      <c r="R21" s="717"/>
      <c r="S21" s="712"/>
      <c r="T21" s="710"/>
    </row>
    <row r="22" spans="1:20" x14ac:dyDescent="0.2">
      <c r="A22" s="307" t="s">
        <v>2864</v>
      </c>
      <c r="B22" s="718" t="s">
        <v>2881</v>
      </c>
      <c r="C22" s="719">
        <v>90500</v>
      </c>
      <c r="D22" s="5" t="s">
        <v>24</v>
      </c>
      <c r="E22" s="5">
        <v>30.94</v>
      </c>
      <c r="F22" s="5">
        <v>32.94</v>
      </c>
      <c r="G22" s="5">
        <v>90</v>
      </c>
      <c r="H22" s="5" t="s">
        <v>2866</v>
      </c>
      <c r="I22" s="5">
        <v>110244</v>
      </c>
      <c r="J22" s="5" t="s">
        <v>2867</v>
      </c>
      <c r="K22" s="45">
        <v>80.02</v>
      </c>
      <c r="L22" s="45">
        <v>80.02</v>
      </c>
      <c r="M22" s="45">
        <v>80.02</v>
      </c>
      <c r="N22" s="246">
        <v>9.9499999999999993</v>
      </c>
      <c r="O22" s="10">
        <v>1.8467</v>
      </c>
      <c r="P22" s="8">
        <f t="shared" si="0"/>
        <v>18.374665</v>
      </c>
      <c r="Q22" s="11"/>
      <c r="R22" s="8">
        <v>18.37</v>
      </c>
      <c r="S22" s="8"/>
      <c r="T22" s="5"/>
    </row>
    <row r="23" spans="1:20" x14ac:dyDescent="0.2">
      <c r="A23" s="307" t="s">
        <v>2864</v>
      </c>
      <c r="B23" s="718" t="s">
        <v>2882</v>
      </c>
      <c r="C23" s="719">
        <v>90501</v>
      </c>
      <c r="D23" s="5" t="s">
        <v>24</v>
      </c>
      <c r="E23" s="5">
        <v>30.88</v>
      </c>
      <c r="F23" s="5">
        <v>32.880000000000003</v>
      </c>
      <c r="G23" s="5">
        <v>90</v>
      </c>
      <c r="H23" s="5" t="s">
        <v>2869</v>
      </c>
      <c r="I23" s="5">
        <v>110244</v>
      </c>
      <c r="J23" s="5" t="s">
        <v>2867</v>
      </c>
      <c r="K23" s="45">
        <v>78.66</v>
      </c>
      <c r="L23" s="45">
        <v>78.66</v>
      </c>
      <c r="M23" s="45">
        <v>78.66</v>
      </c>
      <c r="N23" s="246">
        <v>11.44</v>
      </c>
      <c r="O23" s="10">
        <v>1.8467</v>
      </c>
      <c r="P23" s="8">
        <f t="shared" si="0"/>
        <v>21.126248</v>
      </c>
      <c r="Q23" s="11"/>
      <c r="R23" s="8">
        <v>21.13</v>
      </c>
      <c r="S23" s="8"/>
      <c r="T23" s="5"/>
    </row>
    <row r="24" spans="1:20" x14ac:dyDescent="0.2">
      <c r="A24" s="708"/>
      <c r="B24" s="709" t="s">
        <v>2883</v>
      </c>
      <c r="C24" s="709"/>
      <c r="D24" s="710"/>
      <c r="E24" s="710"/>
      <c r="F24" s="710"/>
      <c r="G24" s="710"/>
      <c r="H24" s="710"/>
      <c r="I24" s="710"/>
      <c r="J24" s="710"/>
      <c r="K24" s="717"/>
      <c r="L24" s="717"/>
      <c r="M24" s="717"/>
      <c r="N24" s="711"/>
      <c r="O24" s="712"/>
      <c r="P24" s="712"/>
      <c r="Q24" s="710"/>
      <c r="R24" s="717"/>
      <c r="S24" s="712"/>
      <c r="T24" s="710"/>
    </row>
    <row r="25" spans="1:20" x14ac:dyDescent="0.2">
      <c r="A25" s="307" t="s">
        <v>2864</v>
      </c>
      <c r="B25" s="720" t="s">
        <v>3953</v>
      </c>
      <c r="C25" s="45">
        <v>80549</v>
      </c>
      <c r="D25" s="5" t="s">
        <v>24</v>
      </c>
      <c r="E25" s="5">
        <v>28.15</v>
      </c>
      <c r="F25" s="5">
        <v>30.15</v>
      </c>
      <c r="G25" s="5">
        <v>80</v>
      </c>
      <c r="H25" s="5" t="s">
        <v>2870</v>
      </c>
      <c r="I25" s="5">
        <v>110244</v>
      </c>
      <c r="J25" s="5" t="s">
        <v>2867</v>
      </c>
      <c r="K25" s="45">
        <v>73.77</v>
      </c>
      <c r="L25" s="45">
        <v>73.77</v>
      </c>
      <c r="M25" s="45">
        <v>73.77</v>
      </c>
      <c r="N25" s="246">
        <v>8.77</v>
      </c>
      <c r="O25" s="10">
        <v>1.8467</v>
      </c>
      <c r="P25" s="8">
        <f t="shared" si="0"/>
        <v>16.195558999999999</v>
      </c>
      <c r="Q25" s="11"/>
      <c r="R25" s="8">
        <v>16.2</v>
      </c>
      <c r="S25" s="8"/>
      <c r="T25" s="5"/>
    </row>
    <row r="26" spans="1:20" x14ac:dyDescent="0.2">
      <c r="A26" s="307" t="s">
        <v>2864</v>
      </c>
      <c r="B26" s="720" t="s">
        <v>2884</v>
      </c>
      <c r="C26" s="45">
        <v>80550</v>
      </c>
      <c r="D26" s="5" t="s">
        <v>24</v>
      </c>
      <c r="E26" s="5">
        <v>27.45</v>
      </c>
      <c r="F26" s="5">
        <v>29.45</v>
      </c>
      <c r="G26" s="5">
        <v>80</v>
      </c>
      <c r="H26" s="5" t="s">
        <v>2869</v>
      </c>
      <c r="I26" s="5">
        <v>110244</v>
      </c>
      <c r="J26" s="5" t="s">
        <v>2867</v>
      </c>
      <c r="K26" s="45">
        <v>69.64</v>
      </c>
      <c r="L26" s="45">
        <v>69.64</v>
      </c>
      <c r="M26" s="45">
        <v>69.64</v>
      </c>
      <c r="N26" s="246">
        <v>10.08</v>
      </c>
      <c r="O26" s="10">
        <v>1.8467</v>
      </c>
      <c r="P26" s="8">
        <f t="shared" si="0"/>
        <v>18.614736000000001</v>
      </c>
      <c r="Q26" s="11"/>
      <c r="R26" s="8">
        <v>18.61</v>
      </c>
      <c r="S26" s="8"/>
      <c r="T26" s="5"/>
    </row>
    <row r="27" spans="1:20" x14ac:dyDescent="0.2">
      <c r="A27" s="307" t="s">
        <v>2864</v>
      </c>
      <c r="B27" s="720" t="s">
        <v>3954</v>
      </c>
      <c r="C27" s="45">
        <v>80649</v>
      </c>
      <c r="D27" s="5" t="s">
        <v>24</v>
      </c>
      <c r="E27" s="5">
        <v>28.15</v>
      </c>
      <c r="F27" s="5">
        <v>30.15</v>
      </c>
      <c r="G27" s="5">
        <v>80</v>
      </c>
      <c r="H27" s="5" t="s">
        <v>2870</v>
      </c>
      <c r="I27" s="5">
        <v>110244</v>
      </c>
      <c r="J27" s="5" t="s">
        <v>2867</v>
      </c>
      <c r="K27" s="45">
        <v>81.27</v>
      </c>
      <c r="L27" s="45">
        <v>81.27</v>
      </c>
      <c r="M27" s="45">
        <v>81.27</v>
      </c>
      <c r="N27" s="246">
        <v>8.77</v>
      </c>
      <c r="O27" s="10">
        <v>1.8467</v>
      </c>
      <c r="P27" s="8">
        <f t="shared" si="0"/>
        <v>16.195558999999999</v>
      </c>
      <c r="Q27" s="11"/>
      <c r="R27" s="8">
        <v>16.2</v>
      </c>
      <c r="S27" s="8"/>
      <c r="T27" s="5"/>
    </row>
    <row r="28" spans="1:20" x14ac:dyDescent="0.2">
      <c r="A28" s="307" t="s">
        <v>2864</v>
      </c>
      <c r="B28" s="720" t="s">
        <v>2885</v>
      </c>
      <c r="C28" s="45">
        <v>80650</v>
      </c>
      <c r="D28" s="5" t="s">
        <v>24</v>
      </c>
      <c r="E28" s="5">
        <v>27.45</v>
      </c>
      <c r="F28" s="5">
        <v>29.45</v>
      </c>
      <c r="G28" s="5">
        <v>80</v>
      </c>
      <c r="H28" s="5" t="s">
        <v>2869</v>
      </c>
      <c r="I28" s="5">
        <v>110244</v>
      </c>
      <c r="J28" s="5" t="s">
        <v>2867</v>
      </c>
      <c r="K28" s="45">
        <v>77.150000000000006</v>
      </c>
      <c r="L28" s="45">
        <v>77.150000000000006</v>
      </c>
      <c r="M28" s="45">
        <v>77.150000000000006</v>
      </c>
      <c r="N28" s="246">
        <v>10.08</v>
      </c>
      <c r="O28" s="10">
        <v>1.8467</v>
      </c>
      <c r="P28" s="8">
        <f t="shared" si="0"/>
        <v>18.614736000000001</v>
      </c>
      <c r="Q28" s="11"/>
      <c r="R28" s="8">
        <v>18.61</v>
      </c>
      <c r="S28" s="8"/>
      <c r="T28" s="5"/>
    </row>
    <row r="29" spans="1:20" x14ac:dyDescent="0.2">
      <c r="A29" s="708"/>
      <c r="B29" s="709" t="s">
        <v>2886</v>
      </c>
      <c r="C29" s="709"/>
      <c r="D29" s="710"/>
      <c r="E29" s="710"/>
      <c r="F29" s="710"/>
      <c r="G29" s="710"/>
      <c r="H29" s="710"/>
      <c r="I29" s="710"/>
      <c r="J29" s="710"/>
      <c r="K29" s="717"/>
      <c r="L29" s="717"/>
      <c r="M29" s="717"/>
      <c r="N29" s="711"/>
      <c r="O29" s="712"/>
      <c r="P29" s="712"/>
      <c r="Q29" s="710"/>
      <c r="R29" s="717"/>
      <c r="S29" s="712"/>
      <c r="T29" s="710"/>
    </row>
    <row r="30" spans="1:20" x14ac:dyDescent="0.2">
      <c r="A30" s="307" t="s">
        <v>2864</v>
      </c>
      <c r="B30" s="720" t="s">
        <v>3955</v>
      </c>
      <c r="C30" s="45">
        <v>90302</v>
      </c>
      <c r="D30" s="5" t="s">
        <v>24</v>
      </c>
      <c r="E30" s="5">
        <v>25.11</v>
      </c>
      <c r="F30" s="5">
        <v>27.11</v>
      </c>
      <c r="G30" s="5">
        <v>144</v>
      </c>
      <c r="H30" s="5" t="s">
        <v>2887</v>
      </c>
      <c r="I30" s="5">
        <v>110244</v>
      </c>
      <c r="J30" s="5" t="s">
        <v>2867</v>
      </c>
      <c r="K30" s="45">
        <v>67.22</v>
      </c>
      <c r="L30" s="45">
        <v>67.22</v>
      </c>
      <c r="M30" s="45">
        <v>67.22</v>
      </c>
      <c r="N30" s="246">
        <v>6.47</v>
      </c>
      <c r="O30" s="10">
        <v>1.8467</v>
      </c>
      <c r="P30" s="8">
        <f t="shared" si="0"/>
        <v>11.948148999999999</v>
      </c>
      <c r="Q30" s="11"/>
      <c r="R30" s="8">
        <v>11.95</v>
      </c>
      <c r="S30" s="8"/>
      <c r="T30" s="5"/>
    </row>
    <row r="31" spans="1:20" x14ac:dyDescent="0.2">
      <c r="A31" s="307" t="s">
        <v>2864</v>
      </c>
      <c r="B31" s="720" t="s">
        <v>3956</v>
      </c>
      <c r="C31" s="45">
        <v>90502</v>
      </c>
      <c r="D31" s="5" t="s">
        <v>24</v>
      </c>
      <c r="E31" s="5">
        <v>27.9</v>
      </c>
      <c r="F31" s="5">
        <v>29.9</v>
      </c>
      <c r="G31" s="5">
        <v>160</v>
      </c>
      <c r="H31" s="5" t="s">
        <v>2887</v>
      </c>
      <c r="I31" s="5">
        <v>110244</v>
      </c>
      <c r="J31" s="5" t="s">
        <v>2867</v>
      </c>
      <c r="K31" s="45">
        <v>86.64</v>
      </c>
      <c r="L31" s="45">
        <v>86.64</v>
      </c>
      <c r="M31" s="45">
        <v>86.64</v>
      </c>
      <c r="N31" s="246">
        <v>7.19</v>
      </c>
      <c r="O31" s="10">
        <v>1.8467</v>
      </c>
      <c r="P31" s="8">
        <f t="shared" si="0"/>
        <v>13.277773000000002</v>
      </c>
      <c r="Q31" s="11"/>
      <c r="R31" s="8">
        <v>13.28</v>
      </c>
      <c r="S31" s="8"/>
      <c r="T31" s="5"/>
    </row>
    <row r="32" spans="1:20" x14ac:dyDescent="0.2">
      <c r="A32" s="307" t="s">
        <v>2864</v>
      </c>
      <c r="B32" s="720" t="s">
        <v>3957</v>
      </c>
      <c r="C32" s="45">
        <v>90303</v>
      </c>
      <c r="D32" s="5" t="s">
        <v>24</v>
      </c>
      <c r="E32" s="5">
        <v>25.11</v>
      </c>
      <c r="F32" s="5">
        <v>27.11</v>
      </c>
      <c r="G32" s="5">
        <v>144</v>
      </c>
      <c r="H32" s="5" t="s">
        <v>2887</v>
      </c>
      <c r="I32" s="5">
        <v>110244</v>
      </c>
      <c r="J32" s="5" t="s">
        <v>2867</v>
      </c>
      <c r="K32" s="45">
        <v>68.23</v>
      </c>
      <c r="L32" s="45">
        <v>68.23</v>
      </c>
      <c r="M32" s="45">
        <v>68.23</v>
      </c>
      <c r="N32" s="246">
        <v>6.39</v>
      </c>
      <c r="O32" s="10">
        <v>1.8467</v>
      </c>
      <c r="P32" s="8">
        <f t="shared" si="0"/>
        <v>11.800412999999999</v>
      </c>
      <c r="Q32" s="11"/>
      <c r="R32" s="8">
        <v>11.8</v>
      </c>
      <c r="S32" s="8"/>
      <c r="T32" s="5"/>
    </row>
    <row r="33" spans="1:20" x14ac:dyDescent="0.2">
      <c r="A33" s="307" t="s">
        <v>2864</v>
      </c>
      <c r="B33" s="720" t="s">
        <v>3958</v>
      </c>
      <c r="C33" s="45">
        <v>90503</v>
      </c>
      <c r="D33" s="5" t="s">
        <v>24</v>
      </c>
      <c r="E33" s="5">
        <v>27.9</v>
      </c>
      <c r="F33" s="5">
        <v>29.9</v>
      </c>
      <c r="G33" s="5">
        <v>160</v>
      </c>
      <c r="H33" s="5" t="s">
        <v>2887</v>
      </c>
      <c r="I33" s="5">
        <v>110244</v>
      </c>
      <c r="J33" s="5" t="s">
        <v>2867</v>
      </c>
      <c r="K33" s="45">
        <v>87.64</v>
      </c>
      <c r="L33" s="45">
        <v>87.64</v>
      </c>
      <c r="M33" s="45">
        <v>87.64</v>
      </c>
      <c r="N33" s="246">
        <v>7.1</v>
      </c>
      <c r="O33" s="10">
        <v>1.8467</v>
      </c>
      <c r="P33" s="8">
        <f t="shared" si="0"/>
        <v>13.111569999999999</v>
      </c>
      <c r="Q33" s="11"/>
      <c r="R33" s="8">
        <v>13.11</v>
      </c>
      <c r="S33" s="8"/>
      <c r="T33" s="5"/>
    </row>
    <row r="34" spans="1:20" x14ac:dyDescent="0.2">
      <c r="A34" s="708"/>
      <c r="B34" s="709" t="s">
        <v>2888</v>
      </c>
      <c r="C34" s="709"/>
      <c r="D34" s="721"/>
      <c r="E34" s="710"/>
      <c r="F34" s="710"/>
      <c r="G34" s="710"/>
      <c r="H34" s="710"/>
      <c r="I34" s="710"/>
      <c r="J34" s="710"/>
      <c r="K34" s="717"/>
      <c r="L34" s="717"/>
      <c r="M34" s="717"/>
      <c r="N34" s="711"/>
      <c r="O34" s="712"/>
      <c r="P34" s="712"/>
      <c r="Q34" s="710"/>
      <c r="R34" s="717"/>
      <c r="S34" s="712"/>
      <c r="T34" s="710"/>
    </row>
    <row r="35" spans="1:20" x14ac:dyDescent="0.2">
      <c r="A35" s="307" t="s">
        <v>2864</v>
      </c>
      <c r="B35" s="720" t="s">
        <v>2889</v>
      </c>
      <c r="C35" s="45">
        <v>11001</v>
      </c>
      <c r="D35" s="5" t="s">
        <v>24</v>
      </c>
      <c r="E35" s="5">
        <v>14</v>
      </c>
      <c r="F35" s="5">
        <v>16</v>
      </c>
      <c r="G35" s="5">
        <v>112</v>
      </c>
      <c r="H35" s="5" t="s">
        <v>2890</v>
      </c>
      <c r="I35" s="5">
        <v>110244</v>
      </c>
      <c r="J35" s="5" t="s">
        <v>2867</v>
      </c>
      <c r="K35" s="45">
        <v>53.33</v>
      </c>
      <c r="L35" s="45">
        <v>53.33</v>
      </c>
      <c r="M35" s="45">
        <v>53.33</v>
      </c>
      <c r="N35" s="246">
        <v>7</v>
      </c>
      <c r="O35" s="10">
        <v>1.8467</v>
      </c>
      <c r="P35" s="8">
        <f t="shared" si="0"/>
        <v>12.9269</v>
      </c>
      <c r="Q35" s="11"/>
      <c r="R35" s="8">
        <v>12.93</v>
      </c>
      <c r="S35" s="8"/>
      <c r="T35" s="5"/>
    </row>
    <row r="36" spans="1:20" x14ac:dyDescent="0.2">
      <c r="A36" s="307" t="s">
        <v>2864</v>
      </c>
      <c r="B36" s="720" t="s">
        <v>2891</v>
      </c>
      <c r="C36" s="45">
        <v>11003</v>
      </c>
      <c r="D36" s="5" t="s">
        <v>24</v>
      </c>
      <c r="E36" s="5">
        <v>15</v>
      </c>
      <c r="F36" s="5">
        <v>17</v>
      </c>
      <c r="G36" s="5">
        <v>240</v>
      </c>
      <c r="H36" s="5" t="s">
        <v>2892</v>
      </c>
      <c r="I36" s="5">
        <v>110244</v>
      </c>
      <c r="J36" s="5" t="s">
        <v>2867</v>
      </c>
      <c r="K36" s="45">
        <v>58.95</v>
      </c>
      <c r="L36" s="45">
        <v>58.95</v>
      </c>
      <c r="M36" s="45">
        <v>58.95</v>
      </c>
      <c r="N36" s="246">
        <v>7.5</v>
      </c>
      <c r="O36" s="10">
        <v>1.8467</v>
      </c>
      <c r="P36" s="8">
        <f t="shared" si="0"/>
        <v>13.850250000000001</v>
      </c>
      <c r="Q36" s="11"/>
      <c r="R36" s="8">
        <v>13.85</v>
      </c>
      <c r="S36" s="8"/>
      <c r="T36" s="5"/>
    </row>
    <row r="37" spans="1:20" x14ac:dyDescent="0.2">
      <c r="A37" s="307" t="s">
        <v>2864</v>
      </c>
      <c r="B37" s="720" t="s">
        <v>2893</v>
      </c>
      <c r="C37" s="45">
        <v>11008</v>
      </c>
      <c r="D37" s="5" t="s">
        <v>24</v>
      </c>
      <c r="E37" s="5">
        <v>15</v>
      </c>
      <c r="F37" s="5">
        <v>17</v>
      </c>
      <c r="G37" s="5">
        <v>240</v>
      </c>
      <c r="H37" s="5" t="s">
        <v>2894</v>
      </c>
      <c r="I37" s="5">
        <v>110244</v>
      </c>
      <c r="J37" s="5" t="s">
        <v>2867</v>
      </c>
      <c r="K37" s="45">
        <v>60.05</v>
      </c>
      <c r="L37" s="45">
        <v>60.05</v>
      </c>
      <c r="M37" s="45">
        <v>60.05</v>
      </c>
      <c r="N37" s="643">
        <v>7.5</v>
      </c>
      <c r="O37" s="10">
        <v>1.8467</v>
      </c>
      <c r="P37" s="8">
        <f t="shared" si="0"/>
        <v>13.850250000000001</v>
      </c>
      <c r="Q37" s="11"/>
      <c r="R37" s="8">
        <v>13.85</v>
      </c>
      <c r="S37" s="8"/>
      <c r="T37" s="5"/>
    </row>
    <row r="38" spans="1:20" x14ac:dyDescent="0.2">
      <c r="A38" s="307" t="s">
        <v>2864</v>
      </c>
      <c r="B38" s="720" t="s">
        <v>2895</v>
      </c>
      <c r="C38" s="45">
        <v>11113</v>
      </c>
      <c r="D38" s="5" t="s">
        <v>24</v>
      </c>
      <c r="E38" s="5">
        <v>15</v>
      </c>
      <c r="F38" s="5">
        <v>17</v>
      </c>
      <c r="G38" s="5">
        <v>60</v>
      </c>
      <c r="H38" s="5" t="s">
        <v>2896</v>
      </c>
      <c r="I38" s="5">
        <v>110244</v>
      </c>
      <c r="J38" s="5" t="s">
        <v>2867</v>
      </c>
      <c r="K38" s="45">
        <v>65.069999999999993</v>
      </c>
      <c r="L38" s="45">
        <v>65.069999999999993</v>
      </c>
      <c r="M38" s="45">
        <v>65.069999999999993</v>
      </c>
      <c r="N38" s="246">
        <v>7.5</v>
      </c>
      <c r="O38" s="10">
        <v>1.8467</v>
      </c>
      <c r="P38" s="8">
        <f t="shared" si="0"/>
        <v>13.850250000000001</v>
      </c>
      <c r="Q38" s="11"/>
      <c r="R38" s="8">
        <v>13.85</v>
      </c>
      <c r="S38" s="8"/>
      <c r="T38" s="5"/>
    </row>
    <row r="39" spans="1:20" x14ac:dyDescent="0.2">
      <c r="A39" s="307" t="s">
        <v>2864</v>
      </c>
      <c r="B39" s="720" t="s">
        <v>2897</v>
      </c>
      <c r="C39" s="45">
        <v>11118</v>
      </c>
      <c r="D39" s="5" t="s">
        <v>24</v>
      </c>
      <c r="E39" s="5">
        <v>15</v>
      </c>
      <c r="F39" s="5">
        <v>17</v>
      </c>
      <c r="G39" s="5">
        <v>60</v>
      </c>
      <c r="H39" s="5" t="s">
        <v>2898</v>
      </c>
      <c r="I39" s="5">
        <v>110244</v>
      </c>
      <c r="J39" s="5" t="s">
        <v>2867</v>
      </c>
      <c r="K39" s="45">
        <v>66.27</v>
      </c>
      <c r="L39" s="45">
        <v>66.27</v>
      </c>
      <c r="M39" s="45">
        <v>66.27</v>
      </c>
      <c r="N39" s="246">
        <v>7.5</v>
      </c>
      <c r="O39" s="10">
        <v>1.8467</v>
      </c>
      <c r="P39" s="8">
        <f t="shared" si="0"/>
        <v>13.850250000000001</v>
      </c>
      <c r="Q39" s="11"/>
      <c r="R39" s="8">
        <v>13.85</v>
      </c>
      <c r="S39" s="8"/>
      <c r="T39" s="5"/>
    </row>
    <row r="40" spans="1:20" x14ac:dyDescent="0.2">
      <c r="A40" s="307" t="s">
        <v>2864</v>
      </c>
      <c r="B40" s="720" t="s">
        <v>2899</v>
      </c>
      <c r="C40" s="45">
        <v>11009</v>
      </c>
      <c r="D40" s="5" t="s">
        <v>24</v>
      </c>
      <c r="E40" s="5">
        <v>21.58</v>
      </c>
      <c r="F40" s="5">
        <v>23.58</v>
      </c>
      <c r="G40" s="5">
        <v>84</v>
      </c>
      <c r="H40" s="5" t="s">
        <v>2900</v>
      </c>
      <c r="I40" s="5">
        <v>110244</v>
      </c>
      <c r="J40" s="5" t="s">
        <v>2867</v>
      </c>
      <c r="K40" s="45">
        <v>63.56</v>
      </c>
      <c r="L40" s="45">
        <v>63.56</v>
      </c>
      <c r="M40" s="45">
        <v>63.56</v>
      </c>
      <c r="N40" s="246">
        <v>10.5</v>
      </c>
      <c r="O40" s="10">
        <v>1.8467</v>
      </c>
      <c r="P40" s="8">
        <f t="shared" si="0"/>
        <v>19.390350000000002</v>
      </c>
      <c r="Q40" s="11"/>
      <c r="R40" s="8">
        <v>19.39</v>
      </c>
      <c r="S40" s="8"/>
      <c r="T40" s="5"/>
    </row>
    <row r="41" spans="1:20" x14ac:dyDescent="0.2">
      <c r="A41" s="307" t="s">
        <v>2864</v>
      </c>
      <c r="B41" s="720" t="s">
        <v>2901</v>
      </c>
      <c r="C41" s="45">
        <v>11119</v>
      </c>
      <c r="D41" s="5" t="s">
        <v>24</v>
      </c>
      <c r="E41" s="5">
        <v>21.58</v>
      </c>
      <c r="F41" s="5">
        <v>23.58</v>
      </c>
      <c r="G41" s="5">
        <v>84</v>
      </c>
      <c r="H41" s="5" t="s">
        <v>2900</v>
      </c>
      <c r="I41" s="5">
        <v>110244</v>
      </c>
      <c r="J41" s="5" t="s">
        <v>2867</v>
      </c>
      <c r="K41" s="45">
        <v>67.09</v>
      </c>
      <c r="L41" s="45">
        <v>67.09</v>
      </c>
      <c r="M41" s="45">
        <v>67.09</v>
      </c>
      <c r="N41" s="246">
        <v>10.5</v>
      </c>
      <c r="O41" s="10">
        <v>1.8467</v>
      </c>
      <c r="P41" s="8">
        <f t="shared" si="0"/>
        <v>19.390350000000002</v>
      </c>
      <c r="Q41" s="11"/>
      <c r="R41" s="8">
        <v>19.39</v>
      </c>
      <c r="S41" s="8"/>
      <c r="T41" s="5"/>
    </row>
  </sheetData>
  <protectedRanges>
    <protectedRange password="8F60" sqref="S6" name="Calculations_40"/>
  </protectedRanges>
  <mergeCells count="7">
    <mergeCell ref="B34:C34"/>
    <mergeCell ref="B7:C7"/>
    <mergeCell ref="B14:C14"/>
    <mergeCell ref="B18:C18"/>
    <mergeCell ref="B21:C21"/>
    <mergeCell ref="B24:C24"/>
    <mergeCell ref="B29:C29"/>
  </mergeCells>
  <conditionalFormatting sqref="C4:C6">
    <cfRule type="duplicateValues" dxfId="77" priority="3"/>
  </conditionalFormatting>
  <conditionalFormatting sqref="D4:D6">
    <cfRule type="duplicateValues" dxfId="76" priority="4"/>
  </conditionalFormatting>
  <conditionalFormatting sqref="D1:D3">
    <cfRule type="duplicateValues" dxfId="75" priority="1"/>
  </conditionalFormatting>
  <conditionalFormatting sqref="E1:E3">
    <cfRule type="duplicateValues" dxfId="74" priority="2"/>
  </conditionalFormatting>
  <pageMargins left="0.7" right="0.7" top="0.75" bottom="0.75" header="0.3" footer="0.3"/>
  <pageSetup orientation="portrait" r:id="rId1"/>
  <legacyDrawing r:id="rId2"/>
</worksheet>
</file>

<file path=xl/worksheets/sheet6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F9F075-CA8F-43A2-BB5D-9A2C3ECD5B51}">
  <dimension ref="A1:CJ41"/>
  <sheetViews>
    <sheetView zoomScale="90" zoomScaleNormal="90" workbookViewId="0">
      <pane xSplit="4" ySplit="6" topLeftCell="E7" activePane="bottomRight" state="frozen"/>
      <selection pane="topRight" activeCell="F1" sqref="F1"/>
      <selection pane="bottomLeft" activeCell="A7" sqref="A7"/>
      <selection pane="bottomRight" activeCell="B11" sqref="B11"/>
    </sheetView>
  </sheetViews>
  <sheetFormatPr defaultColWidth="9.28515625" defaultRowHeight="12.75" x14ac:dyDescent="0.2"/>
  <cols>
    <col min="1" max="1" width="19.42578125" style="12" bestFit="1" customWidth="1"/>
    <col min="2" max="2" width="71.28515625" style="12" bestFit="1" customWidth="1"/>
    <col min="3" max="3" width="12" style="12" bestFit="1" customWidth="1"/>
    <col min="4" max="4" width="24" style="12" bestFit="1" customWidth="1"/>
    <col min="5" max="5" width="9.28515625" style="13"/>
    <col min="6" max="6" width="9.42578125" style="13" bestFit="1" customWidth="1"/>
    <col min="7" max="7" width="11.140625" style="13" bestFit="1" customWidth="1"/>
    <col min="8" max="8" width="7.7109375" style="13" bestFit="1" customWidth="1"/>
    <col min="9" max="9" width="7" style="13" bestFit="1" customWidth="1"/>
    <col min="10" max="10" width="13.42578125" style="13" bestFit="1" customWidth="1"/>
    <col min="11" max="11" width="17" style="13" bestFit="1" customWidth="1"/>
    <col min="12" max="12" width="10.85546875" style="13" bestFit="1" customWidth="1"/>
    <col min="13" max="14" width="8.5703125" style="14" bestFit="1" customWidth="1"/>
    <col min="15" max="15" width="8.5703125" style="17" bestFit="1" customWidth="1"/>
    <col min="16" max="16" width="14.85546875" style="14" bestFit="1" customWidth="1"/>
    <col min="17" max="18" width="18.5703125" style="14" bestFit="1" customWidth="1"/>
    <col min="19" max="19" width="23.28515625" style="13" bestFit="1" customWidth="1"/>
    <col min="20" max="20" width="9.28515625" style="13"/>
    <col min="21" max="21" width="7.42578125" style="13" bestFit="1" customWidth="1"/>
    <col min="22" max="22" width="7" style="13" bestFit="1" customWidth="1"/>
    <col min="23" max="25" width="20" style="14" bestFit="1" customWidth="1"/>
    <col min="26" max="26" width="11.140625" style="14" bestFit="1" customWidth="1"/>
    <col min="27" max="27" width="6.140625" style="13" bestFit="1" customWidth="1"/>
    <col min="28" max="16384" width="9.28515625" style="12"/>
  </cols>
  <sheetData>
    <row r="1" spans="1:88" s="22" customFormat="1" x14ac:dyDescent="0.2">
      <c r="A1" s="77"/>
      <c r="B1" s="78" t="s">
        <v>41</v>
      </c>
      <c r="C1" s="78"/>
      <c r="D1" s="78"/>
      <c r="E1" s="79"/>
      <c r="F1" s="79"/>
      <c r="G1" s="79"/>
      <c r="H1" s="79"/>
      <c r="I1" s="79"/>
      <c r="J1" s="79"/>
      <c r="K1" s="79"/>
      <c r="L1" s="79"/>
      <c r="M1" s="81"/>
      <c r="N1" s="81"/>
      <c r="O1" s="457"/>
      <c r="P1" s="81"/>
      <c r="Q1" s="83"/>
      <c r="R1" s="83"/>
      <c r="S1" s="79"/>
      <c r="T1" s="79"/>
      <c r="U1" s="79"/>
      <c r="V1" s="79"/>
      <c r="W1" s="81"/>
      <c r="X1" s="81"/>
      <c r="Y1" s="81"/>
      <c r="Z1" s="84"/>
      <c r="AA1" s="85"/>
    </row>
    <row r="2" spans="1:88" s="22" customFormat="1" x14ac:dyDescent="0.2">
      <c r="A2" s="86"/>
      <c r="B2" s="87" t="s">
        <v>40</v>
      </c>
      <c r="C2" s="87"/>
      <c r="D2" s="87"/>
      <c r="E2" s="88"/>
      <c r="F2" s="89"/>
      <c r="G2" s="89"/>
      <c r="H2" s="89"/>
      <c r="I2" s="89"/>
      <c r="J2" s="89"/>
      <c r="K2" s="89"/>
      <c r="L2" s="89"/>
      <c r="M2" s="91"/>
      <c r="N2" s="91"/>
      <c r="O2" s="469"/>
      <c r="P2" s="91"/>
      <c r="Q2" s="93"/>
      <c r="R2" s="93"/>
      <c r="S2" s="89"/>
      <c r="T2" s="88"/>
      <c r="U2" s="89"/>
      <c r="V2" s="89"/>
      <c r="W2" s="91"/>
      <c r="X2" s="91"/>
      <c r="Y2" s="91"/>
      <c r="Z2" s="94"/>
      <c r="AA2" s="57"/>
    </row>
    <row r="3" spans="1:88" s="22" customFormat="1" x14ac:dyDescent="0.2">
      <c r="A3" s="86"/>
      <c r="B3" s="95" t="s">
        <v>0</v>
      </c>
      <c r="C3" s="95"/>
      <c r="D3" s="95"/>
      <c r="E3" s="96"/>
      <c r="F3" s="97"/>
      <c r="G3" s="97"/>
      <c r="H3" s="97"/>
      <c r="I3" s="97"/>
      <c r="J3" s="97"/>
      <c r="K3" s="97"/>
      <c r="L3" s="97"/>
      <c r="M3" s="99"/>
      <c r="N3" s="99"/>
      <c r="O3" s="479"/>
      <c r="P3" s="99"/>
      <c r="Q3" s="101"/>
      <c r="R3" s="101"/>
      <c r="S3" s="97"/>
      <c r="T3" s="126"/>
      <c r="U3" s="97"/>
      <c r="V3" s="97"/>
      <c r="W3" s="99"/>
      <c r="X3" s="99"/>
      <c r="Y3" s="99"/>
      <c r="Z3" s="94"/>
      <c r="AA3" s="57"/>
    </row>
    <row r="4" spans="1:88" s="22" customFormat="1" ht="13.5" thickBot="1" x14ac:dyDescent="0.25">
      <c r="A4" s="86"/>
      <c r="C4" s="95"/>
      <c r="D4" s="95"/>
      <c r="E4" s="96"/>
      <c r="F4" s="97"/>
      <c r="G4" s="97"/>
      <c r="H4" s="97"/>
      <c r="I4" s="97"/>
      <c r="J4" s="97"/>
      <c r="K4" s="97"/>
      <c r="L4" s="97"/>
      <c r="M4" s="99"/>
      <c r="N4" s="99"/>
      <c r="O4" s="479"/>
      <c r="P4" s="99"/>
      <c r="Q4" s="101"/>
      <c r="R4" s="101"/>
      <c r="S4" s="97"/>
      <c r="T4" s="96"/>
      <c r="U4" s="97"/>
      <c r="V4" s="97"/>
      <c r="W4" s="99"/>
      <c r="X4" s="99"/>
      <c r="Y4" s="99"/>
      <c r="Z4" s="94"/>
      <c r="AA4" s="57"/>
    </row>
    <row r="5" spans="1:88" ht="15.75" customHeight="1" thickBot="1" x14ac:dyDescent="0.25">
      <c r="A5" s="26"/>
      <c r="B5" s="102"/>
      <c r="C5" s="102"/>
      <c r="D5" s="127" t="s">
        <v>1</v>
      </c>
      <c r="E5" s="104"/>
      <c r="F5" s="105"/>
      <c r="G5" s="105"/>
      <c r="H5" s="105"/>
      <c r="I5" s="105"/>
      <c r="J5" s="105"/>
      <c r="K5" s="106"/>
      <c r="L5" s="104"/>
      <c r="M5" s="108"/>
      <c r="N5" s="108"/>
      <c r="O5" s="490"/>
      <c r="P5" s="128" t="s">
        <v>19</v>
      </c>
      <c r="Q5" s="129"/>
      <c r="R5" s="130"/>
      <c r="S5" s="131" t="s">
        <v>2</v>
      </c>
      <c r="T5" s="132"/>
      <c r="U5" s="133"/>
      <c r="V5" s="133"/>
      <c r="W5" s="134"/>
      <c r="X5" s="134"/>
      <c r="Y5" s="135"/>
      <c r="Z5" s="111"/>
      <c r="AA5" s="27"/>
    </row>
    <row r="6" spans="1:88" ht="64.5" thickBot="1" x14ac:dyDescent="0.25">
      <c r="A6" s="657" t="s">
        <v>3</v>
      </c>
      <c r="B6" s="658" t="s">
        <v>8</v>
      </c>
      <c r="C6" s="658" t="s">
        <v>4</v>
      </c>
      <c r="D6" s="659" t="s">
        <v>18</v>
      </c>
      <c r="E6" s="660" t="s">
        <v>9</v>
      </c>
      <c r="F6" s="660" t="s">
        <v>5</v>
      </c>
      <c r="G6" s="660" t="s">
        <v>6</v>
      </c>
      <c r="H6" s="658" t="s">
        <v>37</v>
      </c>
      <c r="I6" s="660" t="s">
        <v>38</v>
      </c>
      <c r="J6" s="661" t="s">
        <v>10</v>
      </c>
      <c r="K6" s="660" t="s">
        <v>11</v>
      </c>
      <c r="L6" s="663" t="s">
        <v>27</v>
      </c>
      <c r="M6" s="50" t="s">
        <v>12</v>
      </c>
      <c r="N6" s="50" t="s">
        <v>13</v>
      </c>
      <c r="O6" s="722"/>
      <c r="P6" s="214" t="s">
        <v>31</v>
      </c>
      <c r="Q6" s="214" t="s">
        <v>32</v>
      </c>
      <c r="R6" s="214" t="s">
        <v>33</v>
      </c>
      <c r="S6" s="659" t="s">
        <v>15</v>
      </c>
      <c r="T6" s="660" t="s">
        <v>9</v>
      </c>
      <c r="U6" s="658" t="s">
        <v>39</v>
      </c>
      <c r="V6" s="660" t="s">
        <v>38</v>
      </c>
      <c r="W6" s="214" t="s">
        <v>34</v>
      </c>
      <c r="X6" s="214" t="s">
        <v>35</v>
      </c>
      <c r="Y6" s="214" t="s">
        <v>36</v>
      </c>
      <c r="Z6" s="120" t="s">
        <v>17</v>
      </c>
      <c r="AA6" s="117" t="s">
        <v>7</v>
      </c>
    </row>
    <row r="7" spans="1:88" s="723" customFormat="1" x14ac:dyDescent="0.2">
      <c r="A7" s="708"/>
      <c r="B7" s="709" t="s">
        <v>2863</v>
      </c>
      <c r="C7" s="709"/>
      <c r="D7" s="710"/>
      <c r="E7" s="710"/>
      <c r="F7" s="710"/>
      <c r="G7" s="710"/>
      <c r="H7" s="710"/>
      <c r="I7" s="710"/>
      <c r="J7" s="710"/>
      <c r="K7" s="712"/>
      <c r="L7" s="712"/>
      <c r="M7" s="712"/>
      <c r="N7" s="711"/>
      <c r="O7" s="712"/>
      <c r="P7" s="712"/>
      <c r="Q7" s="710"/>
      <c r="R7" s="712"/>
      <c r="S7" s="712"/>
      <c r="T7" s="710"/>
      <c r="U7" s="710"/>
      <c r="V7" s="710"/>
      <c r="W7" s="712"/>
      <c r="X7" s="712"/>
      <c r="Y7" s="712"/>
      <c r="Z7" s="713"/>
      <c r="AA7" s="714"/>
      <c r="AB7" s="494"/>
      <c r="AC7" s="494"/>
      <c r="AD7" s="494"/>
      <c r="AE7" s="494"/>
      <c r="AF7" s="494"/>
      <c r="AG7" s="494"/>
      <c r="AH7" s="494"/>
      <c r="AI7" s="494"/>
      <c r="AJ7" s="494"/>
      <c r="AK7" s="494"/>
      <c r="AL7" s="494"/>
      <c r="AM7" s="494"/>
      <c r="AN7" s="494"/>
      <c r="AO7" s="494"/>
      <c r="AP7" s="494"/>
      <c r="AQ7" s="494"/>
      <c r="AR7" s="494"/>
      <c r="AS7" s="494"/>
      <c r="AT7" s="494"/>
      <c r="AU7" s="494"/>
      <c r="AV7" s="494"/>
      <c r="AW7" s="494"/>
      <c r="AX7" s="494"/>
      <c r="AY7" s="494"/>
      <c r="AZ7" s="494"/>
      <c r="BA7" s="494"/>
      <c r="BB7" s="494"/>
      <c r="BC7" s="494"/>
      <c r="BD7" s="494"/>
      <c r="BE7" s="494"/>
      <c r="BF7" s="494"/>
      <c r="BG7" s="494"/>
      <c r="BH7" s="494"/>
      <c r="BI7" s="494"/>
      <c r="BJ7" s="494"/>
      <c r="BK7" s="494"/>
      <c r="BL7" s="494"/>
      <c r="BM7" s="494"/>
      <c r="BN7" s="494"/>
      <c r="BO7" s="494"/>
      <c r="BP7" s="494"/>
      <c r="BQ7" s="494"/>
      <c r="BR7" s="494"/>
      <c r="BS7" s="494"/>
      <c r="BT7" s="494"/>
      <c r="BU7" s="494"/>
      <c r="BV7" s="494"/>
      <c r="BW7" s="494"/>
      <c r="BX7" s="494"/>
      <c r="BY7" s="494"/>
      <c r="BZ7" s="494"/>
      <c r="CA7" s="494"/>
      <c r="CB7" s="494"/>
      <c r="CC7" s="494"/>
      <c r="CD7" s="494"/>
      <c r="CE7" s="494"/>
      <c r="CF7" s="494"/>
      <c r="CG7" s="494"/>
      <c r="CH7" s="494"/>
      <c r="CI7" s="494"/>
      <c r="CJ7" s="494"/>
    </row>
    <row r="8" spans="1:88" x14ac:dyDescent="0.2">
      <c r="A8" s="307" t="s">
        <v>2864</v>
      </c>
      <c r="B8" s="718" t="s">
        <v>2865</v>
      </c>
      <c r="C8" s="719" t="s">
        <v>2902</v>
      </c>
      <c r="D8" s="5">
        <v>20210</v>
      </c>
      <c r="E8" s="5" t="s">
        <v>24</v>
      </c>
      <c r="F8" s="5">
        <v>30.94</v>
      </c>
      <c r="G8" s="5">
        <v>32.94</v>
      </c>
      <c r="H8" s="719">
        <v>90</v>
      </c>
      <c r="I8" s="5" t="s">
        <v>2866</v>
      </c>
      <c r="J8" s="5">
        <v>110244</v>
      </c>
      <c r="K8" s="141" t="s">
        <v>2903</v>
      </c>
      <c r="L8" s="45">
        <v>9.9499999999999993</v>
      </c>
      <c r="M8" s="724">
        <v>1.8467</v>
      </c>
      <c r="N8" s="141">
        <v>18.37</v>
      </c>
      <c r="O8" s="10"/>
      <c r="P8" s="141">
        <v>53.72</v>
      </c>
      <c r="Q8" s="141">
        <v>53.72</v>
      </c>
      <c r="R8" s="141">
        <v>53.72</v>
      </c>
      <c r="S8" s="5">
        <v>20210</v>
      </c>
      <c r="T8" s="5" t="s">
        <v>24</v>
      </c>
      <c r="U8" s="719">
        <v>90</v>
      </c>
      <c r="V8" s="5" t="s">
        <v>2866</v>
      </c>
      <c r="W8" s="141">
        <v>72.09</v>
      </c>
      <c r="X8" s="141">
        <v>72.09</v>
      </c>
      <c r="Y8" s="141">
        <v>72.09</v>
      </c>
    </row>
    <row r="9" spans="1:88" x14ac:dyDescent="0.2">
      <c r="A9" s="307" t="s">
        <v>2864</v>
      </c>
      <c r="B9" s="718" t="s">
        <v>2868</v>
      </c>
      <c r="C9" s="719" t="s">
        <v>2902</v>
      </c>
      <c r="D9" s="5">
        <v>20211</v>
      </c>
      <c r="E9" s="5" t="s">
        <v>24</v>
      </c>
      <c r="F9" s="5">
        <v>30.88</v>
      </c>
      <c r="G9" s="5">
        <v>32.880000000000003</v>
      </c>
      <c r="H9" s="719">
        <v>90</v>
      </c>
      <c r="I9" s="5" t="s">
        <v>2869</v>
      </c>
      <c r="J9" s="5">
        <v>110244</v>
      </c>
      <c r="K9" s="141" t="s">
        <v>2903</v>
      </c>
      <c r="L9" s="45">
        <v>11.44</v>
      </c>
      <c r="M9" s="724">
        <v>1.8467</v>
      </c>
      <c r="N9" s="141">
        <v>21.13</v>
      </c>
      <c r="O9" s="10"/>
      <c r="P9" s="141">
        <v>49.6</v>
      </c>
      <c r="Q9" s="141">
        <v>49.6</v>
      </c>
      <c r="R9" s="141">
        <v>49.6</v>
      </c>
      <c r="S9" s="5">
        <v>20211</v>
      </c>
      <c r="T9" s="5" t="s">
        <v>24</v>
      </c>
      <c r="U9" s="719">
        <v>90</v>
      </c>
      <c r="V9" s="5" t="s">
        <v>2869</v>
      </c>
      <c r="W9" s="141">
        <v>70.73</v>
      </c>
      <c r="X9" s="141">
        <v>70.73</v>
      </c>
      <c r="Y9" s="141">
        <v>70.73</v>
      </c>
    </row>
    <row r="10" spans="1:88" x14ac:dyDescent="0.2">
      <c r="A10" s="307" t="s">
        <v>2864</v>
      </c>
      <c r="B10" s="718" t="s">
        <v>3951</v>
      </c>
      <c r="C10" s="719" t="s">
        <v>2902</v>
      </c>
      <c r="D10" s="5">
        <v>90700</v>
      </c>
      <c r="E10" s="5" t="s">
        <v>24</v>
      </c>
      <c r="F10" s="5">
        <v>31.67</v>
      </c>
      <c r="G10" s="5">
        <v>33.67</v>
      </c>
      <c r="H10" s="719">
        <v>90</v>
      </c>
      <c r="I10" s="5" t="s">
        <v>2870</v>
      </c>
      <c r="J10" s="5">
        <v>110244</v>
      </c>
      <c r="K10" s="141" t="s">
        <v>2903</v>
      </c>
      <c r="L10" s="45">
        <v>9.8699999999999992</v>
      </c>
      <c r="M10" s="724">
        <v>1.8467</v>
      </c>
      <c r="N10" s="141">
        <v>18.23</v>
      </c>
      <c r="O10" s="10"/>
      <c r="P10" s="141">
        <v>61.9</v>
      </c>
      <c r="Q10" s="141">
        <v>61.9</v>
      </c>
      <c r="R10" s="141">
        <v>61.9</v>
      </c>
      <c r="S10" s="5">
        <v>90700</v>
      </c>
      <c r="T10" s="5" t="s">
        <v>24</v>
      </c>
      <c r="U10" s="719">
        <v>90</v>
      </c>
      <c r="V10" s="5" t="s">
        <v>2870</v>
      </c>
      <c r="W10" s="141">
        <v>80.13</v>
      </c>
      <c r="X10" s="141">
        <v>80.13</v>
      </c>
      <c r="Y10" s="141">
        <v>80.13</v>
      </c>
    </row>
    <row r="11" spans="1:88" x14ac:dyDescent="0.2">
      <c r="A11" s="307" t="s">
        <v>2864</v>
      </c>
      <c r="B11" s="718" t="s">
        <v>2871</v>
      </c>
      <c r="C11" s="719" t="s">
        <v>2902</v>
      </c>
      <c r="D11" s="5">
        <v>20310</v>
      </c>
      <c r="E11" s="5" t="s">
        <v>24</v>
      </c>
      <c r="F11" s="5">
        <v>24.75</v>
      </c>
      <c r="G11" s="5">
        <v>26.75</v>
      </c>
      <c r="H11" s="719">
        <v>72</v>
      </c>
      <c r="I11" s="5" t="s">
        <v>2866</v>
      </c>
      <c r="J11" s="5">
        <v>110244</v>
      </c>
      <c r="K11" s="141" t="s">
        <v>2903</v>
      </c>
      <c r="L11" s="45">
        <v>7.96</v>
      </c>
      <c r="M11" s="724">
        <v>1.8467</v>
      </c>
      <c r="N11" s="141">
        <v>14.7</v>
      </c>
      <c r="O11" s="10"/>
      <c r="P11" s="141">
        <v>47.54</v>
      </c>
      <c r="Q11" s="141">
        <v>47.54</v>
      </c>
      <c r="R11" s="141">
        <v>47.54</v>
      </c>
      <c r="S11" s="5">
        <v>20310</v>
      </c>
      <c r="T11" s="5" t="s">
        <v>24</v>
      </c>
      <c r="U11" s="719">
        <v>72</v>
      </c>
      <c r="V11" s="5" t="s">
        <v>2866</v>
      </c>
      <c r="W11" s="141">
        <v>62.24</v>
      </c>
      <c r="X11" s="141">
        <v>62.24</v>
      </c>
      <c r="Y11" s="141">
        <v>62.24</v>
      </c>
    </row>
    <row r="12" spans="1:88" x14ac:dyDescent="0.2">
      <c r="A12" s="307" t="s">
        <v>2864</v>
      </c>
      <c r="B12" s="718" t="s">
        <v>2872</v>
      </c>
      <c r="C12" s="719" t="s">
        <v>2902</v>
      </c>
      <c r="D12" s="5">
        <v>20311</v>
      </c>
      <c r="E12" s="5" t="s">
        <v>24</v>
      </c>
      <c r="F12" s="5">
        <v>24.71</v>
      </c>
      <c r="G12" s="5">
        <v>26.71</v>
      </c>
      <c r="H12" s="719">
        <v>72</v>
      </c>
      <c r="I12" s="5" t="s">
        <v>2869</v>
      </c>
      <c r="J12" s="5">
        <v>110244</v>
      </c>
      <c r="K12" s="141" t="s">
        <v>2903</v>
      </c>
      <c r="L12" s="45">
        <v>9.15</v>
      </c>
      <c r="M12" s="724">
        <v>1.8467</v>
      </c>
      <c r="N12" s="141">
        <v>16.899999999999999</v>
      </c>
      <c r="O12" s="10"/>
      <c r="P12" s="141">
        <v>44.18</v>
      </c>
      <c r="Q12" s="141">
        <v>44.18</v>
      </c>
      <c r="R12" s="141">
        <v>44.18</v>
      </c>
      <c r="S12" s="5">
        <v>20311</v>
      </c>
      <c r="T12" s="5" t="s">
        <v>24</v>
      </c>
      <c r="U12" s="719">
        <v>72</v>
      </c>
      <c r="V12" s="5" t="s">
        <v>2869</v>
      </c>
      <c r="W12" s="141">
        <v>61.08</v>
      </c>
      <c r="X12" s="141">
        <v>61.08</v>
      </c>
      <c r="Y12" s="141">
        <v>61.08</v>
      </c>
    </row>
    <row r="13" spans="1:88" x14ac:dyDescent="0.2">
      <c r="A13" s="307" t="s">
        <v>2864</v>
      </c>
      <c r="B13" s="718" t="s">
        <v>3952</v>
      </c>
      <c r="C13" s="719" t="s">
        <v>2902</v>
      </c>
      <c r="D13" s="5">
        <v>20312</v>
      </c>
      <c r="E13" s="5" t="s">
        <v>24</v>
      </c>
      <c r="F13" s="5">
        <v>25.34</v>
      </c>
      <c r="G13" s="5">
        <v>27.34</v>
      </c>
      <c r="H13" s="719">
        <v>72</v>
      </c>
      <c r="I13" s="5" t="s">
        <v>2870</v>
      </c>
      <c r="J13" s="5">
        <v>110244</v>
      </c>
      <c r="K13" s="141" t="s">
        <v>2903</v>
      </c>
      <c r="L13" s="45">
        <v>7.96</v>
      </c>
      <c r="M13" s="724">
        <v>1.8467</v>
      </c>
      <c r="N13" s="141">
        <v>14.7</v>
      </c>
      <c r="O13" s="10"/>
      <c r="P13" s="141">
        <v>50.24</v>
      </c>
      <c r="Q13" s="141">
        <v>50.24</v>
      </c>
      <c r="R13" s="141">
        <v>50.24</v>
      </c>
      <c r="S13" s="5">
        <v>20312</v>
      </c>
      <c r="T13" s="5" t="s">
        <v>24</v>
      </c>
      <c r="U13" s="719">
        <v>72</v>
      </c>
      <c r="V13" s="5" t="s">
        <v>2870</v>
      </c>
      <c r="W13" s="141">
        <v>64.94</v>
      </c>
      <c r="X13" s="141">
        <v>64.94</v>
      </c>
      <c r="Y13" s="141">
        <v>64.94</v>
      </c>
    </row>
    <row r="14" spans="1:88" x14ac:dyDescent="0.2">
      <c r="A14" s="708"/>
      <c r="B14" s="709" t="s">
        <v>2873</v>
      </c>
      <c r="C14" s="709"/>
      <c r="D14" s="710"/>
      <c r="E14" s="710"/>
      <c r="F14" s="710"/>
      <c r="G14" s="710"/>
      <c r="H14" s="710"/>
      <c r="I14" s="710"/>
      <c r="J14" s="710"/>
      <c r="K14" s="712"/>
      <c r="L14" s="711"/>
      <c r="M14" s="712"/>
      <c r="N14" s="711"/>
      <c r="O14" s="712"/>
      <c r="P14" s="712"/>
      <c r="Q14" s="712"/>
      <c r="R14" s="712"/>
      <c r="S14" s="710"/>
      <c r="T14" s="710"/>
      <c r="U14" s="710"/>
      <c r="V14" s="710"/>
      <c r="W14" s="712"/>
      <c r="X14" s="712"/>
      <c r="Y14" s="712"/>
    </row>
    <row r="15" spans="1:88" x14ac:dyDescent="0.2">
      <c r="A15" s="307" t="s">
        <v>2864</v>
      </c>
      <c r="B15" s="718" t="s">
        <v>2874</v>
      </c>
      <c r="C15" s="719" t="s">
        <v>2902</v>
      </c>
      <c r="D15" s="5">
        <v>15010</v>
      </c>
      <c r="E15" s="5" t="s">
        <v>24</v>
      </c>
      <c r="F15" s="5">
        <v>27.5</v>
      </c>
      <c r="G15" s="5">
        <v>29.5</v>
      </c>
      <c r="H15" s="5">
        <v>80</v>
      </c>
      <c r="I15" s="5" t="s">
        <v>2866</v>
      </c>
      <c r="J15" s="5">
        <v>110244</v>
      </c>
      <c r="K15" s="141" t="s">
        <v>2903</v>
      </c>
      <c r="L15" s="246">
        <v>8.85</v>
      </c>
      <c r="M15" s="724">
        <v>1.8467</v>
      </c>
      <c r="N15" s="141">
        <v>16.34</v>
      </c>
      <c r="O15" s="10"/>
      <c r="P15" s="141">
        <v>47.59</v>
      </c>
      <c r="Q15" s="141">
        <v>47.59</v>
      </c>
      <c r="R15" s="141">
        <v>47.59</v>
      </c>
      <c r="S15" s="5">
        <v>15010</v>
      </c>
      <c r="T15" s="5" t="s">
        <v>24</v>
      </c>
      <c r="U15" s="5">
        <v>80</v>
      </c>
      <c r="V15" s="5" t="s">
        <v>2866</v>
      </c>
      <c r="W15" s="141">
        <v>63.93</v>
      </c>
      <c r="X15" s="141">
        <v>63.93</v>
      </c>
      <c r="Y15" s="141">
        <v>63.93</v>
      </c>
    </row>
    <row r="16" spans="1:88" x14ac:dyDescent="0.2">
      <c r="A16" s="307" t="s">
        <v>2864</v>
      </c>
      <c r="B16" s="718" t="s">
        <v>2875</v>
      </c>
      <c r="C16" s="719" t="s">
        <v>2902</v>
      </c>
      <c r="D16" s="5">
        <v>15011</v>
      </c>
      <c r="E16" s="5" t="s">
        <v>24</v>
      </c>
      <c r="F16" s="5">
        <v>27.45</v>
      </c>
      <c r="G16" s="5">
        <v>29.45</v>
      </c>
      <c r="H16" s="5">
        <v>80</v>
      </c>
      <c r="I16" s="5" t="s">
        <v>2869</v>
      </c>
      <c r="J16" s="5">
        <v>110244</v>
      </c>
      <c r="K16" s="141" t="s">
        <v>2903</v>
      </c>
      <c r="L16" s="246">
        <v>10.17</v>
      </c>
      <c r="M16" s="724">
        <v>1.8467</v>
      </c>
      <c r="N16" s="141">
        <v>18.78</v>
      </c>
      <c r="O16" s="10"/>
      <c r="P16" s="141">
        <v>43.86</v>
      </c>
      <c r="Q16" s="141">
        <v>43.86</v>
      </c>
      <c r="R16" s="141">
        <v>43.86</v>
      </c>
      <c r="S16" s="5">
        <v>15011</v>
      </c>
      <c r="T16" s="5" t="s">
        <v>24</v>
      </c>
      <c r="U16" s="5">
        <v>80</v>
      </c>
      <c r="V16" s="5" t="s">
        <v>2869</v>
      </c>
      <c r="W16" s="141">
        <v>62.64</v>
      </c>
      <c r="X16" s="141">
        <v>62.64</v>
      </c>
      <c r="Y16" s="141">
        <v>62.64</v>
      </c>
    </row>
    <row r="17" spans="1:25" x14ac:dyDescent="0.2">
      <c r="A17" s="307" t="s">
        <v>2864</v>
      </c>
      <c r="B17" s="718" t="s">
        <v>2876</v>
      </c>
      <c r="C17" s="719" t="s">
        <v>2902</v>
      </c>
      <c r="D17" s="5">
        <v>15013</v>
      </c>
      <c r="E17" s="5" t="s">
        <v>24</v>
      </c>
      <c r="F17" s="5">
        <v>28.5</v>
      </c>
      <c r="G17" s="5">
        <v>30.5</v>
      </c>
      <c r="H17" s="5">
        <v>80</v>
      </c>
      <c r="I17" s="5" t="s">
        <v>2877</v>
      </c>
      <c r="J17" s="5">
        <v>110244</v>
      </c>
      <c r="K17" s="141" t="s">
        <v>2903</v>
      </c>
      <c r="L17" s="246">
        <v>7.72</v>
      </c>
      <c r="M17" s="724">
        <v>1.8467</v>
      </c>
      <c r="N17" s="141">
        <v>14.26</v>
      </c>
      <c r="O17" s="10"/>
      <c r="P17" s="141">
        <v>58.5</v>
      </c>
      <c r="Q17" s="141">
        <v>58.5</v>
      </c>
      <c r="R17" s="141">
        <v>58.5</v>
      </c>
      <c r="S17" s="5">
        <v>15013</v>
      </c>
      <c r="T17" s="5" t="s">
        <v>24</v>
      </c>
      <c r="U17" s="5">
        <v>80</v>
      </c>
      <c r="V17" s="5" t="s">
        <v>2877</v>
      </c>
      <c r="W17" s="45">
        <v>72.760000000000005</v>
      </c>
      <c r="X17" s="45">
        <v>72.760000000000005</v>
      </c>
      <c r="Y17" s="45">
        <v>72.760000000000005</v>
      </c>
    </row>
    <row r="18" spans="1:25" x14ac:dyDescent="0.2">
      <c r="A18" s="708"/>
      <c r="B18" s="709" t="s">
        <v>2878</v>
      </c>
      <c r="C18" s="709"/>
      <c r="D18" s="710"/>
      <c r="E18" s="710"/>
      <c r="F18" s="710"/>
      <c r="G18" s="710"/>
      <c r="H18" s="710"/>
      <c r="I18" s="710"/>
      <c r="J18" s="710"/>
      <c r="K18" s="717"/>
      <c r="L18" s="711"/>
      <c r="M18" s="717"/>
      <c r="N18" s="711"/>
      <c r="O18" s="712"/>
      <c r="P18" s="712"/>
      <c r="Q18" s="712"/>
      <c r="R18" s="712"/>
      <c r="S18" s="710"/>
      <c r="T18" s="710"/>
      <c r="U18" s="710"/>
      <c r="V18" s="710"/>
      <c r="W18" s="717"/>
      <c r="X18" s="717"/>
      <c r="Y18" s="717"/>
    </row>
    <row r="19" spans="1:25" x14ac:dyDescent="0.2">
      <c r="A19" s="307" t="s">
        <v>2864</v>
      </c>
      <c r="B19" s="718" t="s">
        <v>2874</v>
      </c>
      <c r="C19" s="719" t="s">
        <v>2902</v>
      </c>
      <c r="D19" s="5">
        <v>17010</v>
      </c>
      <c r="E19" s="5" t="s">
        <v>24</v>
      </c>
      <c r="F19" s="5">
        <v>27.45</v>
      </c>
      <c r="G19" s="5">
        <v>29.45</v>
      </c>
      <c r="H19" s="5">
        <v>80</v>
      </c>
      <c r="I19" s="5" t="s">
        <v>2879</v>
      </c>
      <c r="J19" s="5">
        <v>110244</v>
      </c>
      <c r="K19" s="141" t="s">
        <v>2903</v>
      </c>
      <c r="L19" s="246">
        <v>8.75</v>
      </c>
      <c r="M19" s="724">
        <v>1.8467</v>
      </c>
      <c r="N19" s="141">
        <v>16.16</v>
      </c>
      <c r="O19" s="10"/>
      <c r="P19" s="141">
        <v>45.73</v>
      </c>
      <c r="Q19" s="141">
        <v>45.73</v>
      </c>
      <c r="R19" s="141">
        <v>45.73</v>
      </c>
      <c r="S19" s="5">
        <v>17010</v>
      </c>
      <c r="T19" s="5" t="s">
        <v>24</v>
      </c>
      <c r="U19" s="5">
        <v>80</v>
      </c>
      <c r="V19" s="5" t="s">
        <v>2879</v>
      </c>
      <c r="W19" s="45">
        <v>61.89</v>
      </c>
      <c r="X19" s="45">
        <v>61.89</v>
      </c>
      <c r="Y19" s="45">
        <v>61.89</v>
      </c>
    </row>
    <row r="20" spans="1:25" x14ac:dyDescent="0.2">
      <c r="A20" s="307" t="s">
        <v>2864</v>
      </c>
      <c r="B20" s="718" t="s">
        <v>2875</v>
      </c>
      <c r="C20" s="719" t="s">
        <v>2902</v>
      </c>
      <c r="D20" s="5">
        <v>17011</v>
      </c>
      <c r="E20" s="5" t="s">
        <v>24</v>
      </c>
      <c r="F20" s="5">
        <v>27.55</v>
      </c>
      <c r="G20" s="5">
        <v>29.55</v>
      </c>
      <c r="H20" s="5">
        <v>80</v>
      </c>
      <c r="I20" s="5" t="s">
        <v>2869</v>
      </c>
      <c r="J20" s="5">
        <v>110244</v>
      </c>
      <c r="K20" s="141" t="s">
        <v>2903</v>
      </c>
      <c r="L20" s="246">
        <v>10</v>
      </c>
      <c r="M20" s="724">
        <v>1.8467</v>
      </c>
      <c r="N20" s="141">
        <v>18.47</v>
      </c>
      <c r="O20" s="10"/>
      <c r="P20" s="141">
        <v>39.25</v>
      </c>
      <c r="Q20" s="141">
        <v>39.25</v>
      </c>
      <c r="R20" s="141">
        <v>39.25</v>
      </c>
      <c r="S20" s="5">
        <v>17011</v>
      </c>
      <c r="T20" s="5" t="s">
        <v>24</v>
      </c>
      <c r="U20" s="5">
        <v>80</v>
      </c>
      <c r="V20" s="5" t="s">
        <v>2869</v>
      </c>
      <c r="W20" s="45">
        <v>57.72</v>
      </c>
      <c r="X20" s="45">
        <v>57.72</v>
      </c>
      <c r="Y20" s="45">
        <v>57.72</v>
      </c>
    </row>
    <row r="21" spans="1:25" x14ac:dyDescent="0.2">
      <c r="A21" s="708"/>
      <c r="B21" s="709" t="s">
        <v>2880</v>
      </c>
      <c r="C21" s="709"/>
      <c r="D21" s="710"/>
      <c r="E21" s="710"/>
      <c r="F21" s="710"/>
      <c r="G21" s="710"/>
      <c r="H21" s="710"/>
      <c r="I21" s="710"/>
      <c r="J21" s="710"/>
      <c r="K21" s="717"/>
      <c r="L21" s="711"/>
      <c r="M21" s="717"/>
      <c r="N21" s="711"/>
      <c r="O21" s="712"/>
      <c r="P21" s="712"/>
      <c r="Q21" s="712"/>
      <c r="R21" s="712"/>
      <c r="S21" s="710"/>
      <c r="T21" s="710"/>
      <c r="U21" s="710"/>
      <c r="V21" s="710"/>
      <c r="W21" s="717"/>
      <c r="X21" s="717"/>
      <c r="Y21" s="717"/>
    </row>
    <row r="22" spans="1:25" x14ac:dyDescent="0.2">
      <c r="A22" s="307" t="s">
        <v>2864</v>
      </c>
      <c r="B22" s="718" t="s">
        <v>2881</v>
      </c>
      <c r="C22" s="719" t="s">
        <v>2902</v>
      </c>
      <c r="D22" s="5">
        <v>90500</v>
      </c>
      <c r="E22" s="5" t="s">
        <v>24</v>
      </c>
      <c r="F22" s="5">
        <v>30.94</v>
      </c>
      <c r="G22" s="5">
        <v>32.94</v>
      </c>
      <c r="H22" s="5">
        <v>90</v>
      </c>
      <c r="I22" s="5" t="s">
        <v>2866</v>
      </c>
      <c r="J22" s="5">
        <v>110244</v>
      </c>
      <c r="K22" s="141" t="s">
        <v>2903</v>
      </c>
      <c r="L22" s="246">
        <v>9.9499999999999993</v>
      </c>
      <c r="M22" s="724">
        <v>1.8467</v>
      </c>
      <c r="N22" s="141">
        <v>18.37</v>
      </c>
      <c r="O22" s="10"/>
      <c r="P22" s="141">
        <v>61.65</v>
      </c>
      <c r="Q22" s="141">
        <v>61.65</v>
      </c>
      <c r="R22" s="141">
        <v>61.65</v>
      </c>
      <c r="S22" s="5">
        <v>90500</v>
      </c>
      <c r="T22" s="5" t="s">
        <v>24</v>
      </c>
      <c r="U22" s="5">
        <v>90</v>
      </c>
      <c r="V22" s="5" t="s">
        <v>2866</v>
      </c>
      <c r="W22" s="45">
        <v>80.02</v>
      </c>
      <c r="X22" s="45">
        <v>80.02</v>
      </c>
      <c r="Y22" s="45">
        <v>80.02</v>
      </c>
    </row>
    <row r="23" spans="1:25" x14ac:dyDescent="0.2">
      <c r="A23" s="307" t="s">
        <v>2864</v>
      </c>
      <c r="B23" s="718" t="s">
        <v>2882</v>
      </c>
      <c r="C23" s="719" t="s">
        <v>2902</v>
      </c>
      <c r="D23" s="5">
        <v>90501</v>
      </c>
      <c r="E23" s="5" t="s">
        <v>24</v>
      </c>
      <c r="F23" s="5">
        <v>30.88</v>
      </c>
      <c r="G23" s="5">
        <v>32.880000000000003</v>
      </c>
      <c r="H23" s="5">
        <v>90</v>
      </c>
      <c r="I23" s="5" t="s">
        <v>2869</v>
      </c>
      <c r="J23" s="5">
        <v>110244</v>
      </c>
      <c r="K23" s="141" t="s">
        <v>2903</v>
      </c>
      <c r="L23" s="246">
        <v>11.44</v>
      </c>
      <c r="M23" s="724">
        <v>1.8467</v>
      </c>
      <c r="N23" s="141">
        <v>21.13</v>
      </c>
      <c r="O23" s="10"/>
      <c r="P23" s="141">
        <v>57.53</v>
      </c>
      <c r="Q23" s="141">
        <v>57.53</v>
      </c>
      <c r="R23" s="141">
        <v>57.53</v>
      </c>
      <c r="S23" s="5">
        <v>90501</v>
      </c>
      <c r="T23" s="5" t="s">
        <v>24</v>
      </c>
      <c r="U23" s="5">
        <v>90</v>
      </c>
      <c r="V23" s="5" t="s">
        <v>2869</v>
      </c>
      <c r="W23" s="45">
        <v>78.66</v>
      </c>
      <c r="X23" s="45">
        <v>78.66</v>
      </c>
      <c r="Y23" s="45">
        <v>78.66</v>
      </c>
    </row>
    <row r="24" spans="1:25" x14ac:dyDescent="0.2">
      <c r="A24" s="708"/>
      <c r="B24" s="709" t="s">
        <v>2883</v>
      </c>
      <c r="C24" s="709"/>
      <c r="D24" s="710"/>
      <c r="E24" s="710"/>
      <c r="F24" s="710"/>
      <c r="G24" s="710"/>
      <c r="H24" s="710"/>
      <c r="I24" s="710"/>
      <c r="J24" s="710"/>
      <c r="K24" s="717"/>
      <c r="L24" s="711"/>
      <c r="M24" s="717"/>
      <c r="N24" s="711"/>
      <c r="O24" s="712"/>
      <c r="P24" s="712"/>
      <c r="Q24" s="712"/>
      <c r="R24" s="712"/>
      <c r="S24" s="710"/>
      <c r="T24" s="710"/>
      <c r="U24" s="710"/>
      <c r="V24" s="710"/>
      <c r="W24" s="717"/>
      <c r="X24" s="717"/>
      <c r="Y24" s="717"/>
    </row>
    <row r="25" spans="1:25" x14ac:dyDescent="0.2">
      <c r="A25" s="307" t="s">
        <v>2864</v>
      </c>
      <c r="B25" s="720" t="s">
        <v>3953</v>
      </c>
      <c r="C25" s="719" t="s">
        <v>2902</v>
      </c>
      <c r="D25" s="5">
        <v>80549</v>
      </c>
      <c r="E25" s="5" t="s">
        <v>24</v>
      </c>
      <c r="F25" s="5">
        <v>28.15</v>
      </c>
      <c r="G25" s="5">
        <v>30.15</v>
      </c>
      <c r="H25" s="5">
        <v>80</v>
      </c>
      <c r="I25" s="5" t="s">
        <v>2870</v>
      </c>
      <c r="J25" s="5">
        <v>110244</v>
      </c>
      <c r="K25" s="141" t="s">
        <v>2903</v>
      </c>
      <c r="L25" s="246">
        <v>8.77</v>
      </c>
      <c r="M25" s="724">
        <v>1.8467</v>
      </c>
      <c r="N25" s="141">
        <v>16.2</v>
      </c>
      <c r="O25" s="10"/>
      <c r="P25" s="141">
        <v>57.57</v>
      </c>
      <c r="Q25" s="141">
        <v>57.57</v>
      </c>
      <c r="R25" s="141">
        <v>57.57</v>
      </c>
      <c r="S25" s="5">
        <v>80549</v>
      </c>
      <c r="T25" s="5" t="s">
        <v>24</v>
      </c>
      <c r="U25" s="5">
        <v>80</v>
      </c>
      <c r="V25" s="5" t="s">
        <v>2870</v>
      </c>
      <c r="W25" s="45">
        <v>73.77</v>
      </c>
      <c r="X25" s="45">
        <v>73.77</v>
      </c>
      <c r="Y25" s="45">
        <v>73.77</v>
      </c>
    </row>
    <row r="26" spans="1:25" x14ac:dyDescent="0.2">
      <c r="A26" s="307" t="s">
        <v>2864</v>
      </c>
      <c r="B26" s="720" t="s">
        <v>2884</v>
      </c>
      <c r="C26" s="719" t="s">
        <v>2902</v>
      </c>
      <c r="D26" s="5">
        <v>80550</v>
      </c>
      <c r="E26" s="5" t="s">
        <v>24</v>
      </c>
      <c r="F26" s="5">
        <v>27.45</v>
      </c>
      <c r="G26" s="5">
        <v>29.45</v>
      </c>
      <c r="H26" s="5">
        <v>80</v>
      </c>
      <c r="I26" s="5" t="s">
        <v>2869</v>
      </c>
      <c r="J26" s="5">
        <v>110244</v>
      </c>
      <c r="K26" s="141" t="s">
        <v>2903</v>
      </c>
      <c r="L26" s="246">
        <v>10.08</v>
      </c>
      <c r="M26" s="724">
        <v>1.8467</v>
      </c>
      <c r="N26" s="141">
        <v>18.61</v>
      </c>
      <c r="O26" s="10"/>
      <c r="P26" s="141">
        <v>51.03</v>
      </c>
      <c r="Q26" s="141">
        <v>51.03</v>
      </c>
      <c r="R26" s="141">
        <v>51.03</v>
      </c>
      <c r="S26" s="5">
        <v>80550</v>
      </c>
      <c r="T26" s="5" t="s">
        <v>24</v>
      </c>
      <c r="U26" s="5">
        <v>80</v>
      </c>
      <c r="V26" s="5" t="s">
        <v>2869</v>
      </c>
      <c r="W26" s="45">
        <v>69.64</v>
      </c>
      <c r="X26" s="45">
        <v>69.64</v>
      </c>
      <c r="Y26" s="45">
        <v>69.64</v>
      </c>
    </row>
    <row r="27" spans="1:25" x14ac:dyDescent="0.2">
      <c r="A27" s="307" t="s">
        <v>2864</v>
      </c>
      <c r="B27" s="720" t="s">
        <v>3954</v>
      </c>
      <c r="C27" s="719" t="s">
        <v>2902</v>
      </c>
      <c r="D27" s="5">
        <v>80649</v>
      </c>
      <c r="E27" s="5" t="s">
        <v>24</v>
      </c>
      <c r="F27" s="5">
        <v>28.15</v>
      </c>
      <c r="G27" s="5">
        <v>30.15</v>
      </c>
      <c r="H27" s="5">
        <v>80</v>
      </c>
      <c r="I27" s="5" t="s">
        <v>2870</v>
      </c>
      <c r="J27" s="5">
        <v>110244</v>
      </c>
      <c r="K27" s="141" t="s">
        <v>2903</v>
      </c>
      <c r="L27" s="246">
        <v>8.77</v>
      </c>
      <c r="M27" s="724">
        <v>1.8467</v>
      </c>
      <c r="N27" s="141">
        <v>16.2</v>
      </c>
      <c r="O27" s="10"/>
      <c r="P27" s="141">
        <v>65.069999999999993</v>
      </c>
      <c r="Q27" s="141">
        <v>65.069999999999993</v>
      </c>
      <c r="R27" s="141"/>
      <c r="S27" s="5">
        <v>80649</v>
      </c>
      <c r="T27" s="5" t="s">
        <v>24</v>
      </c>
      <c r="U27" s="5">
        <v>80</v>
      </c>
      <c r="V27" s="5" t="s">
        <v>2870</v>
      </c>
      <c r="W27" s="45">
        <v>81.27</v>
      </c>
      <c r="X27" s="45">
        <v>81.27</v>
      </c>
      <c r="Y27" s="45">
        <v>81.27</v>
      </c>
    </row>
    <row r="28" spans="1:25" x14ac:dyDescent="0.2">
      <c r="A28" s="307" t="s">
        <v>2864</v>
      </c>
      <c r="B28" s="720" t="s">
        <v>2885</v>
      </c>
      <c r="C28" s="719" t="s">
        <v>2902</v>
      </c>
      <c r="D28" s="5">
        <v>80650</v>
      </c>
      <c r="E28" s="5" t="s">
        <v>24</v>
      </c>
      <c r="F28" s="5">
        <v>27.45</v>
      </c>
      <c r="G28" s="5">
        <v>29.45</v>
      </c>
      <c r="H28" s="5">
        <v>80</v>
      </c>
      <c r="I28" s="5" t="s">
        <v>2869</v>
      </c>
      <c r="J28" s="5">
        <v>110244</v>
      </c>
      <c r="K28" s="141" t="s">
        <v>2903</v>
      </c>
      <c r="L28" s="246">
        <v>10.08</v>
      </c>
      <c r="M28" s="724">
        <v>1.8467</v>
      </c>
      <c r="N28" s="141">
        <v>18.61</v>
      </c>
      <c r="O28" s="10"/>
      <c r="P28" s="141">
        <v>58.54</v>
      </c>
      <c r="Q28" s="141">
        <v>58.54</v>
      </c>
      <c r="R28" s="141">
        <v>58.54</v>
      </c>
      <c r="S28" s="5">
        <v>80650</v>
      </c>
      <c r="T28" s="5" t="s">
        <v>24</v>
      </c>
      <c r="U28" s="5">
        <v>80</v>
      </c>
      <c r="V28" s="5" t="s">
        <v>2869</v>
      </c>
      <c r="W28" s="45">
        <v>77.150000000000006</v>
      </c>
      <c r="X28" s="45">
        <v>77.150000000000006</v>
      </c>
      <c r="Y28" s="45">
        <v>77.150000000000006</v>
      </c>
    </row>
    <row r="29" spans="1:25" x14ac:dyDescent="0.2">
      <c r="A29" s="708"/>
      <c r="B29" s="709" t="s">
        <v>2886</v>
      </c>
      <c r="C29" s="709"/>
      <c r="D29" s="710"/>
      <c r="E29" s="710"/>
      <c r="F29" s="710"/>
      <c r="G29" s="710"/>
      <c r="H29" s="710"/>
      <c r="I29" s="710"/>
      <c r="J29" s="710"/>
      <c r="K29" s="717"/>
      <c r="L29" s="711"/>
      <c r="M29" s="717"/>
      <c r="N29" s="711"/>
      <c r="O29" s="712"/>
      <c r="P29" s="712"/>
      <c r="Q29" s="712"/>
      <c r="R29" s="712"/>
      <c r="S29" s="710"/>
      <c r="T29" s="710"/>
      <c r="U29" s="710"/>
      <c r="V29" s="710"/>
      <c r="W29" s="717"/>
      <c r="X29" s="717"/>
      <c r="Y29" s="717"/>
    </row>
    <row r="30" spans="1:25" x14ac:dyDescent="0.2">
      <c r="A30" s="307" t="s">
        <v>2864</v>
      </c>
      <c r="B30" s="720" t="s">
        <v>3955</v>
      </c>
      <c r="C30" s="719" t="s">
        <v>2902</v>
      </c>
      <c r="D30" s="5">
        <v>90302</v>
      </c>
      <c r="E30" s="5" t="s">
        <v>24</v>
      </c>
      <c r="F30" s="5">
        <v>25.11</v>
      </c>
      <c r="G30" s="5">
        <v>27.11</v>
      </c>
      <c r="H30" s="5">
        <v>144</v>
      </c>
      <c r="I30" s="5" t="s">
        <v>2887</v>
      </c>
      <c r="J30" s="5">
        <v>110244</v>
      </c>
      <c r="K30" s="141" t="s">
        <v>2903</v>
      </c>
      <c r="L30" s="246">
        <v>6.47</v>
      </c>
      <c r="M30" s="724">
        <v>1.8467</v>
      </c>
      <c r="N30" s="141">
        <v>11.95</v>
      </c>
      <c r="O30" s="10"/>
      <c r="P30" s="141">
        <v>55.27</v>
      </c>
      <c r="Q30" s="141">
        <v>55.27</v>
      </c>
      <c r="R30" s="141">
        <v>55.27</v>
      </c>
      <c r="S30" s="5">
        <v>90302</v>
      </c>
      <c r="T30" s="5" t="s">
        <v>24</v>
      </c>
      <c r="U30" s="5">
        <v>144</v>
      </c>
      <c r="V30" s="5" t="s">
        <v>2887</v>
      </c>
      <c r="W30" s="45">
        <v>67.22</v>
      </c>
      <c r="X30" s="45">
        <v>67.22</v>
      </c>
      <c r="Y30" s="45">
        <v>67.22</v>
      </c>
    </row>
    <row r="31" spans="1:25" x14ac:dyDescent="0.2">
      <c r="A31" s="307" t="s">
        <v>2864</v>
      </c>
      <c r="B31" s="720" t="s">
        <v>3956</v>
      </c>
      <c r="C31" s="719" t="s">
        <v>2902</v>
      </c>
      <c r="D31" s="5">
        <v>90502</v>
      </c>
      <c r="E31" s="5" t="s">
        <v>24</v>
      </c>
      <c r="F31" s="5">
        <v>27.9</v>
      </c>
      <c r="G31" s="5">
        <v>29.9</v>
      </c>
      <c r="H31" s="5">
        <v>160</v>
      </c>
      <c r="I31" s="5" t="s">
        <v>2887</v>
      </c>
      <c r="J31" s="5">
        <v>110244</v>
      </c>
      <c r="K31" s="141" t="s">
        <v>2903</v>
      </c>
      <c r="L31" s="246">
        <v>7.19</v>
      </c>
      <c r="M31" s="724">
        <v>1.8467</v>
      </c>
      <c r="N31" s="141">
        <v>13.28</v>
      </c>
      <c r="O31" s="10"/>
      <c r="P31" s="141">
        <v>73.36</v>
      </c>
      <c r="Q31" s="141">
        <v>73.36</v>
      </c>
      <c r="R31" s="141">
        <v>73.36</v>
      </c>
      <c r="S31" s="5">
        <v>90502</v>
      </c>
      <c r="T31" s="5" t="s">
        <v>24</v>
      </c>
      <c r="U31" s="5">
        <v>160</v>
      </c>
      <c r="V31" s="5" t="s">
        <v>2887</v>
      </c>
      <c r="W31" s="45">
        <v>86.64</v>
      </c>
      <c r="X31" s="45">
        <v>86.64</v>
      </c>
      <c r="Y31" s="45">
        <v>86.64</v>
      </c>
    </row>
    <row r="32" spans="1:25" x14ac:dyDescent="0.2">
      <c r="A32" s="307" t="s">
        <v>2864</v>
      </c>
      <c r="B32" s="720" t="s">
        <v>3957</v>
      </c>
      <c r="C32" s="719" t="s">
        <v>2902</v>
      </c>
      <c r="D32" s="5">
        <v>90303</v>
      </c>
      <c r="E32" s="5" t="s">
        <v>24</v>
      </c>
      <c r="F32" s="5">
        <v>25.11</v>
      </c>
      <c r="G32" s="5">
        <v>27.11</v>
      </c>
      <c r="H32" s="5">
        <v>144</v>
      </c>
      <c r="I32" s="5" t="s">
        <v>2887</v>
      </c>
      <c r="J32" s="5">
        <v>110244</v>
      </c>
      <c r="K32" s="141" t="s">
        <v>2903</v>
      </c>
      <c r="L32" s="246">
        <v>6.39</v>
      </c>
      <c r="M32" s="724">
        <v>1.8467</v>
      </c>
      <c r="N32" s="141">
        <v>11.8</v>
      </c>
      <c r="O32" s="10"/>
      <c r="P32" s="141">
        <v>56.43</v>
      </c>
      <c r="Q32" s="141">
        <v>56.43</v>
      </c>
      <c r="R32" s="141">
        <v>56.43</v>
      </c>
      <c r="S32" s="5">
        <v>90303</v>
      </c>
      <c r="T32" s="5" t="s">
        <v>24</v>
      </c>
      <c r="U32" s="5">
        <v>144</v>
      </c>
      <c r="V32" s="5" t="s">
        <v>2887</v>
      </c>
      <c r="W32" s="45">
        <v>68.23</v>
      </c>
      <c r="X32" s="45">
        <v>68.23</v>
      </c>
      <c r="Y32" s="45">
        <v>68.23</v>
      </c>
    </row>
    <row r="33" spans="1:25" x14ac:dyDescent="0.2">
      <c r="A33" s="307" t="s">
        <v>2864</v>
      </c>
      <c r="B33" s="720" t="s">
        <v>3958</v>
      </c>
      <c r="C33" s="719" t="s">
        <v>2902</v>
      </c>
      <c r="D33" s="5">
        <v>90503</v>
      </c>
      <c r="E33" s="5" t="s">
        <v>24</v>
      </c>
      <c r="F33" s="5">
        <v>27.9</v>
      </c>
      <c r="G33" s="5">
        <v>29.9</v>
      </c>
      <c r="H33" s="5">
        <v>160</v>
      </c>
      <c r="I33" s="5" t="s">
        <v>2887</v>
      </c>
      <c r="J33" s="5">
        <v>110244</v>
      </c>
      <c r="K33" s="141" t="s">
        <v>2903</v>
      </c>
      <c r="L33" s="246">
        <v>7.1</v>
      </c>
      <c r="M33" s="724">
        <v>1.8467</v>
      </c>
      <c r="N33" s="141">
        <v>13.11</v>
      </c>
      <c r="O33" s="10"/>
      <c r="P33" s="141">
        <v>74.53</v>
      </c>
      <c r="Q33" s="141">
        <v>74.53</v>
      </c>
      <c r="R33" s="141">
        <v>74.53</v>
      </c>
      <c r="S33" s="5">
        <v>90503</v>
      </c>
      <c r="T33" s="5" t="s">
        <v>24</v>
      </c>
      <c r="U33" s="5">
        <v>160</v>
      </c>
      <c r="V33" s="5" t="s">
        <v>2887</v>
      </c>
      <c r="W33" s="45">
        <v>87.64</v>
      </c>
      <c r="X33" s="45">
        <v>87.64</v>
      </c>
      <c r="Y33" s="45">
        <v>87.64</v>
      </c>
    </row>
    <row r="34" spans="1:25" x14ac:dyDescent="0.2">
      <c r="A34" s="708"/>
      <c r="B34" s="709" t="s">
        <v>2888</v>
      </c>
      <c r="C34" s="709"/>
      <c r="D34" s="721"/>
      <c r="E34" s="710"/>
      <c r="F34" s="710"/>
      <c r="G34" s="710"/>
      <c r="H34" s="710"/>
      <c r="I34" s="710"/>
      <c r="J34" s="710"/>
      <c r="K34" s="717"/>
      <c r="L34" s="711"/>
      <c r="M34" s="717"/>
      <c r="N34" s="711"/>
      <c r="O34" s="712"/>
      <c r="P34" s="712"/>
      <c r="Q34" s="712"/>
      <c r="R34" s="712"/>
      <c r="S34" s="721"/>
      <c r="T34" s="710"/>
      <c r="U34" s="710"/>
      <c r="V34" s="710"/>
      <c r="W34" s="717"/>
      <c r="X34" s="717"/>
      <c r="Y34" s="717"/>
    </row>
    <row r="35" spans="1:25" x14ac:dyDescent="0.2">
      <c r="A35" s="307" t="s">
        <v>2864</v>
      </c>
      <c r="B35" s="720" t="s">
        <v>2889</v>
      </c>
      <c r="C35" s="719" t="s">
        <v>2902</v>
      </c>
      <c r="D35" s="5">
        <v>11001</v>
      </c>
      <c r="E35" s="5" t="s">
        <v>24</v>
      </c>
      <c r="F35" s="5">
        <v>14</v>
      </c>
      <c r="G35" s="5">
        <v>16</v>
      </c>
      <c r="H35" s="5">
        <v>112</v>
      </c>
      <c r="I35" s="5" t="s">
        <v>2890</v>
      </c>
      <c r="J35" s="5">
        <v>110244</v>
      </c>
      <c r="K35" s="141" t="s">
        <v>2903</v>
      </c>
      <c r="L35" s="246">
        <v>7</v>
      </c>
      <c r="M35" s="724">
        <v>1.8467</v>
      </c>
      <c r="N35" s="141">
        <v>12.93</v>
      </c>
      <c r="O35" s="10"/>
      <c r="P35" s="141">
        <v>40.4</v>
      </c>
      <c r="Q35" s="141">
        <v>40.4</v>
      </c>
      <c r="R35" s="141">
        <v>40.4</v>
      </c>
      <c r="S35" s="5">
        <v>11001</v>
      </c>
      <c r="T35" s="5" t="s">
        <v>24</v>
      </c>
      <c r="U35" s="5">
        <v>112</v>
      </c>
      <c r="V35" s="5" t="s">
        <v>2890</v>
      </c>
      <c r="W35" s="45">
        <v>53.33</v>
      </c>
      <c r="X35" s="45">
        <v>53.33</v>
      </c>
      <c r="Y35" s="45">
        <v>53.33</v>
      </c>
    </row>
    <row r="36" spans="1:25" x14ac:dyDescent="0.2">
      <c r="A36" s="307" t="s">
        <v>2864</v>
      </c>
      <c r="B36" s="720" t="s">
        <v>2891</v>
      </c>
      <c r="C36" s="719" t="s">
        <v>2902</v>
      </c>
      <c r="D36" s="5">
        <v>11003</v>
      </c>
      <c r="E36" s="5" t="s">
        <v>24</v>
      </c>
      <c r="F36" s="5">
        <v>15</v>
      </c>
      <c r="G36" s="5">
        <v>17</v>
      </c>
      <c r="H36" s="5">
        <v>240</v>
      </c>
      <c r="I36" s="5" t="s">
        <v>2892</v>
      </c>
      <c r="J36" s="5">
        <v>110244</v>
      </c>
      <c r="K36" s="141" t="s">
        <v>2903</v>
      </c>
      <c r="L36" s="246">
        <v>7.5</v>
      </c>
      <c r="M36" s="724">
        <v>1.8467</v>
      </c>
      <c r="N36" s="141">
        <v>13.85</v>
      </c>
      <c r="O36" s="10"/>
      <c r="P36" s="141">
        <v>45.1</v>
      </c>
      <c r="Q36" s="141">
        <v>45.1</v>
      </c>
      <c r="R36" s="141">
        <v>45.1</v>
      </c>
      <c r="S36" s="5">
        <v>11003</v>
      </c>
      <c r="T36" s="5" t="s">
        <v>24</v>
      </c>
      <c r="U36" s="5">
        <v>240</v>
      </c>
      <c r="V36" s="5" t="s">
        <v>2892</v>
      </c>
      <c r="W36" s="45">
        <v>58.95</v>
      </c>
      <c r="X36" s="45">
        <v>58.95</v>
      </c>
      <c r="Y36" s="45">
        <v>58.95</v>
      </c>
    </row>
    <row r="37" spans="1:25" x14ac:dyDescent="0.2">
      <c r="A37" s="307" t="s">
        <v>2864</v>
      </c>
      <c r="B37" s="720" t="s">
        <v>2893</v>
      </c>
      <c r="C37" s="719" t="s">
        <v>2902</v>
      </c>
      <c r="D37" s="5">
        <v>11008</v>
      </c>
      <c r="E37" s="5" t="s">
        <v>24</v>
      </c>
      <c r="F37" s="5">
        <v>15</v>
      </c>
      <c r="G37" s="5">
        <v>17</v>
      </c>
      <c r="H37" s="5">
        <v>240</v>
      </c>
      <c r="I37" s="5" t="s">
        <v>2894</v>
      </c>
      <c r="J37" s="5">
        <v>110244</v>
      </c>
      <c r="K37" s="141" t="s">
        <v>2903</v>
      </c>
      <c r="L37" s="643">
        <v>7.5</v>
      </c>
      <c r="M37" s="724">
        <v>1.8467</v>
      </c>
      <c r="N37" s="141">
        <v>13.85</v>
      </c>
      <c r="O37" s="10"/>
      <c r="P37" s="141">
        <v>46.2</v>
      </c>
      <c r="Q37" s="141">
        <v>46.2</v>
      </c>
      <c r="R37" s="141">
        <v>46.2</v>
      </c>
      <c r="S37" s="5">
        <v>11008</v>
      </c>
      <c r="T37" s="5" t="s">
        <v>24</v>
      </c>
      <c r="U37" s="5">
        <v>240</v>
      </c>
      <c r="V37" s="5" t="s">
        <v>2894</v>
      </c>
      <c r="W37" s="45">
        <v>60.05</v>
      </c>
      <c r="X37" s="45">
        <v>60.05</v>
      </c>
      <c r="Y37" s="45">
        <v>60.05</v>
      </c>
    </row>
    <row r="38" spans="1:25" x14ac:dyDescent="0.2">
      <c r="A38" s="307" t="s">
        <v>2864</v>
      </c>
      <c r="B38" s="720" t="s">
        <v>2895</v>
      </c>
      <c r="C38" s="719" t="s">
        <v>2902</v>
      </c>
      <c r="D38" s="5">
        <v>11113</v>
      </c>
      <c r="E38" s="5" t="s">
        <v>24</v>
      </c>
      <c r="F38" s="5">
        <v>15</v>
      </c>
      <c r="G38" s="5">
        <v>17</v>
      </c>
      <c r="H38" s="5">
        <v>60</v>
      </c>
      <c r="I38" s="5" t="s">
        <v>2896</v>
      </c>
      <c r="J38" s="5">
        <v>110244</v>
      </c>
      <c r="K38" s="141" t="s">
        <v>2903</v>
      </c>
      <c r="L38" s="246">
        <v>7.5</v>
      </c>
      <c r="M38" s="724">
        <v>1.8467</v>
      </c>
      <c r="N38" s="141">
        <v>13.85</v>
      </c>
      <c r="O38" s="10"/>
      <c r="P38" s="141">
        <v>51.22</v>
      </c>
      <c r="Q38" s="141">
        <v>51.22</v>
      </c>
      <c r="R38" s="141">
        <v>51.22</v>
      </c>
      <c r="S38" s="5">
        <v>11113</v>
      </c>
      <c r="T38" s="5" t="s">
        <v>24</v>
      </c>
      <c r="U38" s="5">
        <v>60</v>
      </c>
      <c r="V38" s="5" t="s">
        <v>2896</v>
      </c>
      <c r="W38" s="45">
        <v>65.069999999999993</v>
      </c>
      <c r="X38" s="45">
        <v>65.069999999999993</v>
      </c>
      <c r="Y38" s="45">
        <v>65.069999999999993</v>
      </c>
    </row>
    <row r="39" spans="1:25" x14ac:dyDescent="0.2">
      <c r="A39" s="307" t="s">
        <v>2864</v>
      </c>
      <c r="B39" s="720" t="s">
        <v>2897</v>
      </c>
      <c r="C39" s="719" t="s">
        <v>2902</v>
      </c>
      <c r="D39" s="5">
        <v>11118</v>
      </c>
      <c r="E39" s="5" t="s">
        <v>24</v>
      </c>
      <c r="F39" s="5">
        <v>15</v>
      </c>
      <c r="G39" s="5">
        <v>17</v>
      </c>
      <c r="H39" s="5">
        <v>60</v>
      </c>
      <c r="I39" s="5" t="s">
        <v>2898</v>
      </c>
      <c r="J39" s="5">
        <v>110244</v>
      </c>
      <c r="K39" s="141" t="s">
        <v>2903</v>
      </c>
      <c r="L39" s="246">
        <v>7.5</v>
      </c>
      <c r="M39" s="724">
        <v>1.8467</v>
      </c>
      <c r="N39" s="141">
        <v>13.85</v>
      </c>
      <c r="O39" s="10"/>
      <c r="P39" s="141">
        <v>52.42</v>
      </c>
      <c r="Q39" s="141">
        <v>52.42</v>
      </c>
      <c r="R39" s="141">
        <v>52.42</v>
      </c>
      <c r="S39" s="5">
        <v>11118</v>
      </c>
      <c r="T39" s="5" t="s">
        <v>24</v>
      </c>
      <c r="U39" s="5">
        <v>60</v>
      </c>
      <c r="V39" s="5" t="s">
        <v>2898</v>
      </c>
      <c r="W39" s="45">
        <v>66.27</v>
      </c>
      <c r="X39" s="45">
        <v>66.27</v>
      </c>
      <c r="Y39" s="45">
        <v>66.27</v>
      </c>
    </row>
    <row r="40" spans="1:25" x14ac:dyDescent="0.2">
      <c r="A40" s="307" t="s">
        <v>2864</v>
      </c>
      <c r="B40" s="720" t="s">
        <v>2899</v>
      </c>
      <c r="C40" s="719" t="s">
        <v>2902</v>
      </c>
      <c r="D40" s="5">
        <v>11009</v>
      </c>
      <c r="E40" s="5" t="s">
        <v>24</v>
      </c>
      <c r="F40" s="5">
        <v>21.58</v>
      </c>
      <c r="G40" s="5">
        <v>23.58</v>
      </c>
      <c r="H40" s="5">
        <v>84</v>
      </c>
      <c r="I40" s="5" t="s">
        <v>2900</v>
      </c>
      <c r="J40" s="5">
        <v>110244</v>
      </c>
      <c r="K40" s="141" t="s">
        <v>2903</v>
      </c>
      <c r="L40" s="246">
        <v>10.5</v>
      </c>
      <c r="M40" s="724">
        <v>1.8467</v>
      </c>
      <c r="N40" s="141">
        <v>19.39</v>
      </c>
      <c r="O40" s="10"/>
      <c r="P40" s="141">
        <v>44.17</v>
      </c>
      <c r="Q40" s="141">
        <v>44.17</v>
      </c>
      <c r="R40" s="141">
        <v>44.17</v>
      </c>
      <c r="S40" s="5">
        <v>11009</v>
      </c>
      <c r="T40" s="5" t="s">
        <v>24</v>
      </c>
      <c r="U40" s="5">
        <v>84</v>
      </c>
      <c r="V40" s="5" t="s">
        <v>2900</v>
      </c>
      <c r="W40" s="45">
        <v>63.56</v>
      </c>
      <c r="X40" s="45">
        <v>63.56</v>
      </c>
      <c r="Y40" s="45">
        <v>63.56</v>
      </c>
    </row>
    <row r="41" spans="1:25" x14ac:dyDescent="0.2">
      <c r="A41" s="307" t="s">
        <v>2864</v>
      </c>
      <c r="B41" s="720" t="s">
        <v>2901</v>
      </c>
      <c r="C41" s="719" t="s">
        <v>2902</v>
      </c>
      <c r="D41" s="5">
        <v>11119</v>
      </c>
      <c r="E41" s="5" t="s">
        <v>24</v>
      </c>
      <c r="F41" s="5">
        <v>21.58</v>
      </c>
      <c r="G41" s="5">
        <v>23.58</v>
      </c>
      <c r="H41" s="5">
        <v>84</v>
      </c>
      <c r="I41" s="5" t="s">
        <v>2900</v>
      </c>
      <c r="J41" s="5">
        <v>110244</v>
      </c>
      <c r="K41" s="141" t="s">
        <v>2903</v>
      </c>
      <c r="L41" s="246">
        <v>10.5</v>
      </c>
      <c r="M41" s="724">
        <v>1.8467</v>
      </c>
      <c r="N41" s="141">
        <v>19.39</v>
      </c>
      <c r="O41" s="10"/>
      <c r="P41" s="141">
        <v>47.7</v>
      </c>
      <c r="Q41" s="141">
        <v>47.7</v>
      </c>
      <c r="R41" s="141">
        <v>47.7</v>
      </c>
      <c r="S41" s="5">
        <v>11119</v>
      </c>
      <c r="T41" s="5" t="s">
        <v>24</v>
      </c>
      <c r="U41" s="5">
        <v>84</v>
      </c>
      <c r="V41" s="5" t="s">
        <v>2900</v>
      </c>
      <c r="W41" s="45">
        <v>67.09</v>
      </c>
      <c r="X41" s="45">
        <v>67.09</v>
      </c>
      <c r="Y41" s="45">
        <v>67.09</v>
      </c>
    </row>
  </sheetData>
  <protectedRanges>
    <protectedRange password="8F60" sqref="Z6" name="Calculations_40"/>
  </protectedRanges>
  <mergeCells count="8">
    <mergeCell ref="B29:C29"/>
    <mergeCell ref="B34:C34"/>
    <mergeCell ref="P5:Q5"/>
    <mergeCell ref="B7:C7"/>
    <mergeCell ref="B14:C14"/>
    <mergeCell ref="B18:C18"/>
    <mergeCell ref="B21:C21"/>
    <mergeCell ref="B24:C24"/>
  </mergeCells>
  <conditionalFormatting sqref="D1:D6">
    <cfRule type="duplicateValues" dxfId="73" priority="2"/>
  </conditionalFormatting>
  <conditionalFormatting sqref="T6">
    <cfRule type="duplicateValues" dxfId="72" priority="1"/>
  </conditionalFormatting>
  <conditionalFormatting sqref="E1:E6">
    <cfRule type="duplicateValues" dxfId="71" priority="3"/>
  </conditionalFormatting>
  <conditionalFormatting sqref="T1:T5 S1:S6">
    <cfRule type="duplicateValues" dxfId="70" priority="4"/>
  </conditionalFormatting>
  <pageMargins left="0.7" right="0.7" top="0.75" bottom="0.75" header="0.3" footer="0.3"/>
  <pageSetup orientation="portrait" r:id="rId1"/>
  <legacyDrawing r:id="rId2"/>
</worksheet>
</file>

<file path=xl/worksheets/sheet6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63A5CE-8951-4212-AA60-DD7DB622E7F6}">
  <dimension ref="A1:T16"/>
  <sheetViews>
    <sheetView zoomScale="90" zoomScaleNormal="90" zoomScaleSheetLayoutView="130" workbookViewId="0">
      <pane xSplit="3" ySplit="6" topLeftCell="D7" activePane="bottomRight" state="frozen"/>
      <selection pane="topRight" activeCell="F1" sqref="F1"/>
      <selection pane="bottomLeft" activeCell="A7" sqref="A7"/>
      <selection pane="bottomRight" activeCell="C9" sqref="C9"/>
    </sheetView>
  </sheetViews>
  <sheetFormatPr defaultColWidth="9.140625" defaultRowHeight="12.75" x14ac:dyDescent="0.2"/>
  <cols>
    <col min="1" max="1" width="9.85546875" style="12" bestFit="1" customWidth="1"/>
    <col min="2" max="2" width="71.28515625" style="12" bestFit="1" customWidth="1"/>
    <col min="3" max="3" width="24" style="13" bestFit="1" customWidth="1"/>
    <col min="4" max="4" width="9.7109375" style="13" bestFit="1" customWidth="1"/>
    <col min="5" max="6" width="9.5703125" style="13" bestFit="1" customWidth="1"/>
    <col min="7" max="7" width="7.7109375" style="13" bestFit="1" customWidth="1"/>
    <col min="8" max="8" width="6.85546875" style="13" bestFit="1" customWidth="1"/>
    <col min="9" max="9" width="8.7109375" style="13" bestFit="1" customWidth="1"/>
    <col min="10" max="10" width="22" style="13" bestFit="1" customWidth="1"/>
    <col min="11" max="11" width="19.42578125" style="13" bestFit="1" customWidth="1"/>
    <col min="12" max="12" width="20.5703125" style="13" bestFit="1" customWidth="1"/>
    <col min="13" max="13" width="19.42578125" style="13" bestFit="1" customWidth="1"/>
    <col min="14" max="14" width="9.5703125" style="15" bestFit="1" customWidth="1"/>
    <col min="15" max="16" width="8.5703125" style="14" bestFit="1" customWidth="1"/>
    <col min="17" max="17" width="5.85546875" style="17" customWidth="1"/>
    <col min="18" max="18" width="15.140625" style="14" bestFit="1" customWidth="1"/>
    <col min="19" max="19" width="14.42578125" style="14" bestFit="1" customWidth="1"/>
    <col min="20" max="20" width="21.28515625" style="13" bestFit="1" customWidth="1"/>
    <col min="21" max="16384" width="9.140625" style="12"/>
  </cols>
  <sheetData>
    <row r="1" spans="1:20" s="22" customFormat="1" x14ac:dyDescent="0.2">
      <c r="A1" s="77"/>
      <c r="B1" s="78" t="s">
        <v>41</v>
      </c>
      <c r="C1" s="79"/>
      <c r="D1" s="78"/>
      <c r="E1" s="79"/>
      <c r="F1" s="79"/>
      <c r="G1" s="79"/>
      <c r="H1" s="79"/>
      <c r="I1" s="79"/>
      <c r="J1" s="79"/>
      <c r="K1" s="79"/>
      <c r="L1" s="79"/>
      <c r="M1" s="79"/>
      <c r="N1" s="80"/>
      <c r="O1" s="81"/>
      <c r="P1" s="81"/>
      <c r="Q1" s="82"/>
      <c r="R1" s="83"/>
      <c r="S1" s="84"/>
      <c r="T1" s="85"/>
    </row>
    <row r="2" spans="1:20" s="22" customFormat="1" x14ac:dyDescent="0.2">
      <c r="A2" s="86"/>
      <c r="B2" s="87" t="s">
        <v>40</v>
      </c>
      <c r="C2" s="89"/>
      <c r="D2" s="87"/>
      <c r="E2" s="88"/>
      <c r="F2" s="89"/>
      <c r="G2" s="89"/>
      <c r="H2" s="89"/>
      <c r="I2" s="89"/>
      <c r="J2" s="89"/>
      <c r="K2" s="89"/>
      <c r="L2" s="89"/>
      <c r="M2" s="89"/>
      <c r="N2" s="90"/>
      <c r="O2" s="91"/>
      <c r="P2" s="91"/>
      <c r="Q2" s="92"/>
      <c r="R2" s="93"/>
      <c r="S2" s="94"/>
      <c r="T2" s="57"/>
    </row>
    <row r="3" spans="1:20" s="22" customFormat="1" x14ac:dyDescent="0.2">
      <c r="A3" s="86"/>
      <c r="B3" s="95" t="s">
        <v>0</v>
      </c>
      <c r="C3" s="97"/>
      <c r="D3" s="95"/>
      <c r="E3" s="96"/>
      <c r="F3" s="97"/>
      <c r="G3" s="97"/>
      <c r="H3" s="97"/>
      <c r="I3" s="97"/>
      <c r="J3" s="97"/>
      <c r="K3" s="97"/>
      <c r="L3" s="97"/>
      <c r="M3" s="97"/>
      <c r="N3" s="98"/>
      <c r="O3" s="99"/>
      <c r="P3" s="91"/>
      <c r="Q3" s="100"/>
      <c r="R3" s="101"/>
      <c r="S3" s="94"/>
      <c r="T3" s="57"/>
    </row>
    <row r="4" spans="1:20" s="22" customFormat="1" ht="13.5" thickBot="1" x14ac:dyDescent="0.25">
      <c r="A4" s="86"/>
      <c r="B4" s="95"/>
      <c r="C4" s="97"/>
      <c r="D4" s="96"/>
      <c r="E4" s="97"/>
      <c r="F4" s="97"/>
      <c r="G4" s="97"/>
      <c r="H4" s="97"/>
      <c r="I4" s="97"/>
      <c r="J4" s="97"/>
      <c r="K4" s="97"/>
      <c r="L4" s="97"/>
      <c r="M4" s="97"/>
      <c r="N4" s="98"/>
      <c r="O4" s="99"/>
      <c r="P4" s="91"/>
      <c r="Q4" s="100"/>
      <c r="R4" s="101"/>
      <c r="S4" s="94"/>
      <c r="T4" s="57"/>
    </row>
    <row r="5" spans="1:20" ht="13.5" thickBot="1" x14ac:dyDescent="0.25">
      <c r="A5" s="26"/>
      <c r="B5" s="102"/>
      <c r="C5" s="103" t="s">
        <v>1</v>
      </c>
      <c r="D5" s="104"/>
      <c r="E5" s="105"/>
      <c r="F5" s="105"/>
      <c r="G5" s="105"/>
      <c r="H5" s="105"/>
      <c r="I5" s="105"/>
      <c r="J5" s="106"/>
      <c r="K5" s="106"/>
      <c r="L5" s="106"/>
      <c r="M5" s="106"/>
      <c r="N5" s="107"/>
      <c r="O5" s="108"/>
      <c r="P5" s="108"/>
      <c r="Q5" s="109"/>
      <c r="R5" s="110" t="s">
        <v>14</v>
      </c>
      <c r="S5" s="111"/>
      <c r="T5" s="27"/>
    </row>
    <row r="6" spans="1:20" ht="77.25" thickBot="1" x14ac:dyDescent="0.25">
      <c r="A6" s="112" t="s">
        <v>3</v>
      </c>
      <c r="B6" s="113" t="s">
        <v>8</v>
      </c>
      <c r="C6" s="114" t="s">
        <v>18</v>
      </c>
      <c r="D6" s="115" t="s">
        <v>9</v>
      </c>
      <c r="E6" s="115" t="s">
        <v>5</v>
      </c>
      <c r="F6" s="115" t="s">
        <v>20</v>
      </c>
      <c r="G6" s="113" t="s">
        <v>37</v>
      </c>
      <c r="H6" s="115" t="s">
        <v>38</v>
      </c>
      <c r="I6" s="116" t="s">
        <v>10</v>
      </c>
      <c r="J6" s="115" t="s">
        <v>11</v>
      </c>
      <c r="K6" s="117" t="s">
        <v>2904</v>
      </c>
      <c r="L6" s="118" t="s">
        <v>2905</v>
      </c>
      <c r="M6" s="117" t="s">
        <v>2906</v>
      </c>
      <c r="N6" s="2" t="s">
        <v>27</v>
      </c>
      <c r="O6" s="21" t="s">
        <v>12</v>
      </c>
      <c r="P6" s="1" t="s">
        <v>13</v>
      </c>
      <c r="Q6" s="119"/>
      <c r="R6" s="1" t="s">
        <v>16</v>
      </c>
      <c r="S6" s="120" t="s">
        <v>17</v>
      </c>
      <c r="T6" s="117" t="s">
        <v>7</v>
      </c>
    </row>
    <row r="7" spans="1:20" x14ac:dyDescent="0.2">
      <c r="A7" s="12" t="s">
        <v>21</v>
      </c>
      <c r="B7" s="12" t="s">
        <v>22</v>
      </c>
      <c r="C7" s="13">
        <v>12345</v>
      </c>
      <c r="D7" s="13" t="s">
        <v>24</v>
      </c>
      <c r="E7" s="13">
        <v>13.2</v>
      </c>
      <c r="F7" s="13">
        <v>14.75</v>
      </c>
      <c r="G7" s="13">
        <v>50</v>
      </c>
      <c r="H7" s="13">
        <v>4.25</v>
      </c>
      <c r="I7" s="13">
        <v>100054</v>
      </c>
      <c r="J7" s="13" t="s">
        <v>25</v>
      </c>
      <c r="K7" s="14">
        <v>119</v>
      </c>
      <c r="L7" s="14">
        <v>117</v>
      </c>
      <c r="M7" s="14">
        <v>120</v>
      </c>
      <c r="N7" s="15">
        <v>45</v>
      </c>
      <c r="O7" s="217">
        <v>2</v>
      </c>
      <c r="P7" s="14">
        <v>90</v>
      </c>
      <c r="R7" s="14">
        <v>90</v>
      </c>
      <c r="S7" s="14">
        <v>0</v>
      </c>
    </row>
    <row r="8" spans="1:20" ht="25.5" x14ac:dyDescent="0.2">
      <c r="A8" s="12" t="s">
        <v>2907</v>
      </c>
      <c r="B8" s="123" t="s">
        <v>2908</v>
      </c>
      <c r="C8" s="124">
        <v>165272</v>
      </c>
      <c r="D8" s="13" t="s">
        <v>24</v>
      </c>
      <c r="E8" s="725">
        <v>18</v>
      </c>
      <c r="F8" s="24">
        <v>19</v>
      </c>
      <c r="G8" s="725">
        <v>72</v>
      </c>
      <c r="H8" s="725">
        <v>4</v>
      </c>
      <c r="I8" s="13">
        <v>100036</v>
      </c>
      <c r="J8" s="13" t="s">
        <v>26</v>
      </c>
      <c r="K8" s="217">
        <v>66.45</v>
      </c>
      <c r="L8" s="217">
        <v>65.95</v>
      </c>
      <c r="M8" s="14">
        <v>67.45</v>
      </c>
      <c r="N8" s="15">
        <v>2.25</v>
      </c>
      <c r="O8" s="217">
        <v>1.7956000000000001</v>
      </c>
      <c r="P8" s="14">
        <v>4.05</v>
      </c>
      <c r="R8" s="14">
        <v>4.05</v>
      </c>
      <c r="S8" s="14">
        <v>0</v>
      </c>
      <c r="T8" s="124" t="s">
        <v>2909</v>
      </c>
    </row>
    <row r="9" spans="1:20" ht="25.5" x14ac:dyDescent="0.2">
      <c r="A9" s="12" t="s">
        <v>2907</v>
      </c>
      <c r="B9" s="123" t="s">
        <v>2910</v>
      </c>
      <c r="C9" s="124">
        <v>186172</v>
      </c>
      <c r="D9" s="13" t="s">
        <v>24</v>
      </c>
      <c r="E9" s="725">
        <v>18</v>
      </c>
      <c r="F9" s="24">
        <v>19</v>
      </c>
      <c r="G9" s="725">
        <v>72</v>
      </c>
      <c r="H9" s="725">
        <v>4</v>
      </c>
      <c r="I9" s="13">
        <v>100036</v>
      </c>
      <c r="J9" s="13" t="s">
        <v>26</v>
      </c>
      <c r="K9" s="217">
        <v>64.319999999999993</v>
      </c>
      <c r="L9" s="217">
        <v>63.819999999999993</v>
      </c>
      <c r="M9" s="14">
        <v>65.319999999999993</v>
      </c>
      <c r="N9" s="15">
        <v>2.25</v>
      </c>
      <c r="O9" s="217">
        <v>1.7956000000000001</v>
      </c>
      <c r="P9" s="14">
        <v>4.05</v>
      </c>
      <c r="R9" s="14">
        <v>4.05</v>
      </c>
      <c r="S9" s="14">
        <v>0</v>
      </c>
      <c r="T9" s="124" t="s">
        <v>2909</v>
      </c>
    </row>
    <row r="10" spans="1:20" ht="25.5" x14ac:dyDescent="0.2">
      <c r="A10" s="12" t="s">
        <v>2907</v>
      </c>
      <c r="B10" s="123" t="s">
        <v>2911</v>
      </c>
      <c r="C10" s="124">
        <v>263472</v>
      </c>
      <c r="D10" s="13" t="s">
        <v>24</v>
      </c>
      <c r="E10" s="725">
        <v>18</v>
      </c>
      <c r="F10" s="24">
        <v>19</v>
      </c>
      <c r="G10" s="725">
        <v>72</v>
      </c>
      <c r="H10" s="725">
        <v>4</v>
      </c>
      <c r="I10" s="13">
        <v>100036</v>
      </c>
      <c r="J10" s="13" t="s">
        <v>26</v>
      </c>
      <c r="K10" s="217">
        <v>66.45</v>
      </c>
      <c r="L10" s="217">
        <v>65.95</v>
      </c>
      <c r="M10" s="14">
        <v>67.45</v>
      </c>
      <c r="N10" s="15">
        <v>2.25</v>
      </c>
      <c r="O10" s="217">
        <v>1.7956000000000001</v>
      </c>
      <c r="P10" s="14">
        <v>4.05</v>
      </c>
      <c r="R10" s="14">
        <v>4.05</v>
      </c>
      <c r="S10" s="14">
        <v>0</v>
      </c>
      <c r="T10" s="124" t="s">
        <v>2909</v>
      </c>
    </row>
    <row r="11" spans="1:20" ht="25.5" x14ac:dyDescent="0.2">
      <c r="A11" s="12" t="s">
        <v>2907</v>
      </c>
      <c r="B11" s="123" t="s">
        <v>2912</v>
      </c>
      <c r="C11" s="124">
        <v>284372</v>
      </c>
      <c r="D11" s="13" t="s">
        <v>24</v>
      </c>
      <c r="E11" s="725">
        <v>18</v>
      </c>
      <c r="F11" s="24">
        <v>19</v>
      </c>
      <c r="G11" s="725">
        <v>72</v>
      </c>
      <c r="H11" s="725">
        <v>4</v>
      </c>
      <c r="I11" s="13">
        <v>100036</v>
      </c>
      <c r="J11" s="13" t="s">
        <v>26</v>
      </c>
      <c r="K11" s="217">
        <v>64.319999999999993</v>
      </c>
      <c r="L11" s="217">
        <v>63.819999999999993</v>
      </c>
      <c r="M11" s="14">
        <v>65.319999999999993</v>
      </c>
      <c r="N11" s="15">
        <v>2.25</v>
      </c>
      <c r="O11" s="217">
        <v>1.7956000000000001</v>
      </c>
      <c r="P11" s="14">
        <v>4.05</v>
      </c>
      <c r="R11" s="14">
        <v>4.05</v>
      </c>
      <c r="S11" s="14">
        <v>0</v>
      </c>
      <c r="T11" s="124" t="s">
        <v>2909</v>
      </c>
    </row>
    <row r="12" spans="1:20" ht="25.5" x14ac:dyDescent="0.2">
      <c r="A12" s="12" t="s">
        <v>2907</v>
      </c>
      <c r="B12" s="123" t="s">
        <v>2913</v>
      </c>
      <c r="C12" s="124">
        <v>207240</v>
      </c>
      <c r="D12" s="13" t="s">
        <v>24</v>
      </c>
      <c r="E12" s="725">
        <v>10</v>
      </c>
      <c r="F12" s="24">
        <v>11</v>
      </c>
      <c r="G12" s="725">
        <v>40</v>
      </c>
      <c r="H12" s="725">
        <v>4</v>
      </c>
      <c r="I12" s="13">
        <v>100022</v>
      </c>
      <c r="J12" s="124" t="s">
        <v>2914</v>
      </c>
      <c r="K12" s="217">
        <v>36.199999999999996</v>
      </c>
      <c r="L12" s="217">
        <v>35.9</v>
      </c>
      <c r="M12" s="14">
        <v>36.799999999999997</v>
      </c>
      <c r="N12" s="15">
        <v>1.25</v>
      </c>
      <c r="O12" s="217">
        <v>1.8467</v>
      </c>
      <c r="P12" s="14">
        <v>2.31</v>
      </c>
      <c r="R12" s="14">
        <v>2.31</v>
      </c>
      <c r="S12" s="14">
        <v>0</v>
      </c>
      <c r="T12" s="124" t="s">
        <v>2915</v>
      </c>
    </row>
    <row r="13" spans="1:20" ht="25.5" x14ac:dyDescent="0.2">
      <c r="A13" s="12" t="s">
        <v>2907</v>
      </c>
      <c r="B13" s="123" t="s">
        <v>2916</v>
      </c>
      <c r="C13" s="124">
        <v>208340</v>
      </c>
      <c r="D13" s="13" t="s">
        <v>24</v>
      </c>
      <c r="E13" s="725">
        <v>10</v>
      </c>
      <c r="F13" s="24">
        <v>11</v>
      </c>
      <c r="G13" s="725">
        <v>40</v>
      </c>
      <c r="H13" s="725">
        <v>4</v>
      </c>
      <c r="I13" s="13">
        <v>100022</v>
      </c>
      <c r="J13" s="124" t="s">
        <v>2914</v>
      </c>
      <c r="K13" s="217">
        <v>37</v>
      </c>
      <c r="L13" s="217">
        <v>36.700000000000003</v>
      </c>
      <c r="M13" s="14">
        <v>37.6</v>
      </c>
      <c r="N13" s="15">
        <v>1.25</v>
      </c>
      <c r="O13" s="217">
        <v>1.8467</v>
      </c>
      <c r="P13" s="14">
        <v>2.31</v>
      </c>
      <c r="R13" s="14">
        <v>2.31</v>
      </c>
      <c r="S13" s="14">
        <v>0</v>
      </c>
      <c r="T13" s="124" t="s">
        <v>2917</v>
      </c>
    </row>
    <row r="14" spans="1:20" x14ac:dyDescent="0.2">
      <c r="B14" s="123"/>
      <c r="C14" s="124"/>
      <c r="E14" s="725"/>
      <c r="F14" s="24"/>
      <c r="G14" s="725"/>
      <c r="H14" s="725"/>
      <c r="K14" s="14"/>
      <c r="L14" s="14"/>
      <c r="M14" s="14"/>
    </row>
    <row r="15" spans="1:20" x14ac:dyDescent="0.2">
      <c r="B15" s="123"/>
      <c r="C15" s="124"/>
      <c r="E15" s="725"/>
      <c r="F15" s="24"/>
      <c r="G15" s="725"/>
      <c r="H15" s="725"/>
      <c r="K15" s="14"/>
      <c r="L15" s="14"/>
      <c r="M15" s="14"/>
    </row>
    <row r="16" spans="1:20" x14ac:dyDescent="0.2">
      <c r="B16" s="123"/>
      <c r="C16" s="124"/>
      <c r="E16" s="725"/>
      <c r="F16" s="24"/>
      <c r="G16" s="725"/>
      <c r="H16" s="725"/>
      <c r="K16" s="14"/>
      <c r="L16" s="14"/>
      <c r="M16" s="14"/>
    </row>
  </sheetData>
  <protectedRanges>
    <protectedRange password="8F60" sqref="S6" name="Calculations_40"/>
  </protectedRanges>
  <conditionalFormatting sqref="C4:C6">
    <cfRule type="duplicateValues" dxfId="69" priority="3"/>
  </conditionalFormatting>
  <conditionalFormatting sqref="D4:D6">
    <cfRule type="duplicateValues" dxfId="68" priority="4"/>
  </conditionalFormatting>
  <conditionalFormatting sqref="D1:D3">
    <cfRule type="duplicateValues" dxfId="67" priority="1"/>
  </conditionalFormatting>
  <conditionalFormatting sqref="E1:E3">
    <cfRule type="duplicateValues" dxfId="66" priority="2"/>
  </conditionalFormatting>
  <printOptions horizontalCentered="1" verticalCentered="1"/>
  <pageMargins left="0.25" right="0.7" top="0.75" bottom="0.75" header="0.3" footer="0.3"/>
  <pageSetup scale="49" orientation="landscape" horizontalDpi="1200" verticalDpi="1200" r:id="rId1"/>
  <headerFooter scaleWithDoc="0" alignWithMargins="0"/>
  <rowBreaks count="1" manualBreakCount="1">
    <brk id="13" max="19" man="1"/>
  </rowBreaks>
  <colBreaks count="2" manualBreakCount="2">
    <brk id="10" max="16" man="1"/>
    <brk id="11" max="16" man="1"/>
  </colBreaks>
  <legacyDrawing r:id="rId2"/>
</worksheet>
</file>

<file path=xl/worksheets/sheet6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E1A7C1-7A3E-4349-B865-5A3ADA4569A8}">
  <dimension ref="A1:T228"/>
  <sheetViews>
    <sheetView zoomScale="90" zoomScaleNormal="90" workbookViewId="0">
      <pane xSplit="3" ySplit="6" topLeftCell="D7" activePane="bottomRight" state="frozen"/>
      <selection pane="topRight" activeCell="F1" sqref="F1"/>
      <selection pane="bottomLeft" activeCell="A7" sqref="A7"/>
      <selection pane="bottomRight" activeCell="B7" sqref="B7"/>
    </sheetView>
  </sheetViews>
  <sheetFormatPr defaultColWidth="9.28515625" defaultRowHeight="12.75" x14ac:dyDescent="0.2"/>
  <cols>
    <col min="1" max="1" width="22.7109375" style="12" bestFit="1" customWidth="1"/>
    <col min="2" max="2" width="71.28515625" style="12" bestFit="1" customWidth="1"/>
    <col min="3" max="3" width="24" style="12" bestFit="1" customWidth="1"/>
    <col min="4" max="4" width="9.5703125" style="13" bestFit="1" customWidth="1"/>
    <col min="5" max="6" width="9.42578125" style="13" bestFit="1" customWidth="1"/>
    <col min="7" max="7" width="7.7109375" style="13" bestFit="1" customWidth="1"/>
    <col min="8" max="8" width="6.7109375" style="13" bestFit="1" customWidth="1"/>
    <col min="9" max="9" width="8.28515625" style="13" bestFit="1" customWidth="1"/>
    <col min="10" max="10" width="28.5703125" style="13" bestFit="1" customWidth="1"/>
    <col min="11" max="12" width="19.28515625" style="13" bestFit="1" customWidth="1"/>
    <col min="13" max="13" width="20.42578125" style="13" bestFit="1" customWidth="1"/>
    <col min="14" max="14" width="10.28515625" style="15" bestFit="1" customWidth="1"/>
    <col min="15" max="15" width="8.5703125" style="224" bestFit="1" customWidth="1"/>
    <col min="16" max="16" width="8.5703125" style="14" bestFit="1" customWidth="1"/>
    <col min="17" max="17" width="5.7109375" style="17" customWidth="1"/>
    <col min="18" max="18" width="14.7109375" style="14" bestFit="1" customWidth="1"/>
    <col min="19" max="19" width="14.28515625" style="14" bestFit="1" customWidth="1"/>
    <col min="20" max="20" width="6.140625" style="13" bestFit="1" customWidth="1"/>
    <col min="21" max="16384" width="9.28515625" style="12"/>
  </cols>
  <sheetData>
    <row r="1" spans="1:20" s="22" customFormat="1" x14ac:dyDescent="0.2">
      <c r="A1" s="77"/>
      <c r="B1" s="78" t="s">
        <v>41</v>
      </c>
      <c r="C1" s="78"/>
      <c r="D1" s="78"/>
      <c r="E1" s="79"/>
      <c r="F1" s="79"/>
      <c r="G1" s="79"/>
      <c r="H1" s="79"/>
      <c r="I1" s="79"/>
      <c r="J1" s="79"/>
      <c r="K1" s="79"/>
      <c r="L1" s="79"/>
      <c r="M1" s="79"/>
      <c r="N1" s="80"/>
      <c r="O1" s="533"/>
      <c r="P1" s="81"/>
      <c r="Q1" s="82"/>
      <c r="R1" s="83"/>
      <c r="S1" s="84"/>
      <c r="T1" s="85"/>
    </row>
    <row r="2" spans="1:20" s="22" customFormat="1" x14ac:dyDescent="0.2">
      <c r="A2" s="86"/>
      <c r="B2" s="87" t="s">
        <v>40</v>
      </c>
      <c r="C2" s="87"/>
      <c r="D2" s="87"/>
      <c r="E2" s="88"/>
      <c r="F2" s="89"/>
      <c r="G2" s="89"/>
      <c r="H2" s="89"/>
      <c r="I2" s="89"/>
      <c r="J2" s="89"/>
      <c r="K2" s="89"/>
      <c r="L2" s="89"/>
      <c r="M2" s="89"/>
      <c r="N2" s="90"/>
      <c r="O2" s="535"/>
      <c r="P2" s="91"/>
      <c r="Q2" s="92"/>
      <c r="R2" s="93"/>
      <c r="S2" s="94"/>
      <c r="T2" s="57"/>
    </row>
    <row r="3" spans="1:20" s="22" customFormat="1" x14ac:dyDescent="0.2">
      <c r="A3" s="86"/>
      <c r="B3" s="95" t="s">
        <v>0</v>
      </c>
      <c r="C3" s="95"/>
      <c r="D3" s="95"/>
      <c r="E3" s="96"/>
      <c r="F3" s="97"/>
      <c r="G3" s="97"/>
      <c r="H3" s="97"/>
      <c r="I3" s="97"/>
      <c r="J3" s="97"/>
      <c r="K3" s="97"/>
      <c r="L3" s="97"/>
      <c r="M3" s="97"/>
      <c r="N3" s="98"/>
      <c r="O3" s="537"/>
      <c r="P3" s="99"/>
      <c r="Q3" s="100"/>
      <c r="R3" s="101"/>
      <c r="S3" s="94"/>
      <c r="T3" s="57"/>
    </row>
    <row r="4" spans="1:20" s="22" customFormat="1" ht="13.5" thickBot="1" x14ac:dyDescent="0.25">
      <c r="A4" s="86"/>
      <c r="B4" s="95"/>
      <c r="C4" s="95"/>
      <c r="D4" s="96"/>
      <c r="E4" s="97"/>
      <c r="F4" s="97"/>
      <c r="G4" s="97"/>
      <c r="H4" s="97"/>
      <c r="I4" s="97"/>
      <c r="J4" s="97"/>
      <c r="K4" s="97"/>
      <c r="L4" s="97"/>
      <c r="M4" s="97"/>
      <c r="N4" s="98"/>
      <c r="O4" s="537"/>
      <c r="P4" s="99"/>
      <c r="Q4" s="100"/>
      <c r="R4" s="101"/>
      <c r="S4" s="94"/>
      <c r="T4" s="57"/>
    </row>
    <row r="5" spans="1:20" ht="15.75" customHeight="1" thickBot="1" x14ac:dyDescent="0.25">
      <c r="A5" s="26"/>
      <c r="B5" s="102"/>
      <c r="C5" s="103" t="s">
        <v>1</v>
      </c>
      <c r="D5" s="104"/>
      <c r="E5" s="105"/>
      <c r="F5" s="105"/>
      <c r="G5" s="105"/>
      <c r="H5" s="105"/>
      <c r="I5" s="105"/>
      <c r="J5" s="106"/>
      <c r="K5" s="106"/>
      <c r="L5" s="106"/>
      <c r="M5" s="106"/>
      <c r="N5" s="107"/>
      <c r="O5" s="539"/>
      <c r="P5" s="108"/>
      <c r="Q5" s="109"/>
      <c r="R5" s="110" t="s">
        <v>14</v>
      </c>
      <c r="S5" s="111"/>
      <c r="T5" s="27"/>
    </row>
    <row r="6" spans="1:20" s="233" customFormat="1" ht="64.5" thickBot="1" x14ac:dyDescent="0.3">
      <c r="A6" s="726" t="s">
        <v>3</v>
      </c>
      <c r="B6" s="727" t="s">
        <v>8</v>
      </c>
      <c r="C6" s="728" t="s">
        <v>18</v>
      </c>
      <c r="D6" s="729" t="s">
        <v>9</v>
      </c>
      <c r="E6" s="729" t="s">
        <v>5</v>
      </c>
      <c r="F6" s="729" t="s">
        <v>20</v>
      </c>
      <c r="G6" s="727" t="s">
        <v>37</v>
      </c>
      <c r="H6" s="729" t="s">
        <v>38</v>
      </c>
      <c r="I6" s="730" t="s">
        <v>10</v>
      </c>
      <c r="J6" s="729" t="s">
        <v>11</v>
      </c>
      <c r="K6" s="731" t="s">
        <v>2918</v>
      </c>
      <c r="L6" s="732" t="s">
        <v>2919</v>
      </c>
      <c r="M6" s="731" t="s">
        <v>30</v>
      </c>
      <c r="N6" s="51" t="s">
        <v>27</v>
      </c>
      <c r="O6" s="52" t="s">
        <v>12</v>
      </c>
      <c r="P6" s="53" t="s">
        <v>13</v>
      </c>
      <c r="Q6" s="119"/>
      <c r="R6" s="53" t="s">
        <v>16</v>
      </c>
      <c r="S6" s="733" t="s">
        <v>17</v>
      </c>
      <c r="T6" s="731" t="s">
        <v>7</v>
      </c>
    </row>
    <row r="7" spans="1:20" x14ac:dyDescent="0.2">
      <c r="A7" s="12" t="s">
        <v>2920</v>
      </c>
      <c r="B7" s="26" t="s">
        <v>2921</v>
      </c>
      <c r="C7" s="13">
        <v>78985</v>
      </c>
      <c r="D7" s="13" t="s">
        <v>24</v>
      </c>
      <c r="E7" s="24">
        <v>25.04</v>
      </c>
      <c r="F7" s="24">
        <v>28.04</v>
      </c>
      <c r="G7" s="13">
        <v>72</v>
      </c>
      <c r="H7" s="24">
        <v>5.56</v>
      </c>
      <c r="I7" s="13">
        <v>110244</v>
      </c>
      <c r="J7" s="734" t="s">
        <v>2922</v>
      </c>
      <c r="K7" s="194">
        <v>57.57</v>
      </c>
      <c r="L7" s="194">
        <v>59.55</v>
      </c>
      <c r="M7" s="13" t="s">
        <v>373</v>
      </c>
      <c r="N7" s="15">
        <v>9</v>
      </c>
      <c r="O7" s="14">
        <v>1.8467</v>
      </c>
      <c r="P7" s="14">
        <v>16.62</v>
      </c>
      <c r="R7" s="14">
        <v>16.62</v>
      </c>
    </row>
    <row r="8" spans="1:20" x14ac:dyDescent="0.2">
      <c r="C8" s="13"/>
      <c r="E8" s="24"/>
      <c r="F8" s="24"/>
      <c r="H8" s="24"/>
      <c r="I8" s="13">
        <v>100418</v>
      </c>
      <c r="J8" s="735" t="s">
        <v>2923</v>
      </c>
      <c r="K8" s="194"/>
      <c r="L8" s="194"/>
      <c r="N8" s="15">
        <v>7.65</v>
      </c>
      <c r="O8" s="14">
        <v>0.20749999999999999</v>
      </c>
      <c r="P8" s="14">
        <v>1.59</v>
      </c>
      <c r="R8" s="14">
        <v>1.59</v>
      </c>
    </row>
    <row r="9" spans="1:20" x14ac:dyDescent="0.2">
      <c r="C9" s="13"/>
      <c r="E9" s="24"/>
      <c r="F9" s="24"/>
      <c r="H9" s="24"/>
      <c r="I9" s="13">
        <v>100332</v>
      </c>
      <c r="J9" s="736" t="s">
        <v>2924</v>
      </c>
      <c r="K9" s="194"/>
      <c r="L9" s="194"/>
      <c r="N9" s="15">
        <v>1.38</v>
      </c>
      <c r="O9" s="14">
        <v>0.47760000000000002</v>
      </c>
      <c r="P9" s="14">
        <v>0.66</v>
      </c>
      <c r="R9" s="14">
        <v>0.66</v>
      </c>
    </row>
    <row r="10" spans="1:20" x14ac:dyDescent="0.2">
      <c r="C10" s="13"/>
      <c r="E10" s="24"/>
      <c r="F10" s="24"/>
      <c r="H10" s="24"/>
      <c r="K10" s="194"/>
      <c r="L10" s="194"/>
      <c r="O10" s="14"/>
    </row>
    <row r="11" spans="1:20" x14ac:dyDescent="0.2">
      <c r="A11" s="12" t="s">
        <v>2920</v>
      </c>
      <c r="B11" s="26" t="s">
        <v>2925</v>
      </c>
      <c r="C11" s="13">
        <v>78986</v>
      </c>
      <c r="D11" s="13" t="s">
        <v>24</v>
      </c>
      <c r="E11" s="24">
        <v>25.18</v>
      </c>
      <c r="F11" s="24">
        <v>28.18</v>
      </c>
      <c r="G11" s="13">
        <v>72</v>
      </c>
      <c r="H11" s="24">
        <v>5.59</v>
      </c>
      <c r="I11" s="13">
        <v>110244</v>
      </c>
      <c r="J11" s="734" t="s">
        <v>2922</v>
      </c>
      <c r="K11" s="194">
        <v>59.48</v>
      </c>
      <c r="L11" s="194">
        <v>61.46</v>
      </c>
      <c r="M11" s="13" t="s">
        <v>373</v>
      </c>
      <c r="N11" s="15">
        <v>6.89</v>
      </c>
      <c r="O11" s="14">
        <v>1.8467</v>
      </c>
      <c r="P11" s="14">
        <v>12.723763</v>
      </c>
      <c r="R11" s="14">
        <v>12.723763</v>
      </c>
    </row>
    <row r="12" spans="1:20" x14ac:dyDescent="0.2">
      <c r="C12" s="13"/>
      <c r="E12" s="24"/>
      <c r="F12" s="24"/>
      <c r="H12" s="24"/>
      <c r="I12" s="13">
        <v>100418</v>
      </c>
      <c r="J12" s="735" t="s">
        <v>2923</v>
      </c>
      <c r="K12" s="194"/>
      <c r="L12" s="194"/>
      <c r="N12" s="15">
        <v>7.65</v>
      </c>
      <c r="O12" s="14">
        <v>0.20749999999999999</v>
      </c>
      <c r="P12" s="14">
        <v>1.587375</v>
      </c>
      <c r="R12" s="14">
        <v>1.587375</v>
      </c>
    </row>
    <row r="13" spans="1:20" x14ac:dyDescent="0.2">
      <c r="C13" s="13"/>
      <c r="E13" s="24"/>
      <c r="F13" s="24"/>
      <c r="H13" s="24"/>
      <c r="I13" s="13">
        <v>100332</v>
      </c>
      <c r="J13" s="736" t="s">
        <v>2924</v>
      </c>
      <c r="K13" s="194"/>
      <c r="L13" s="194"/>
      <c r="N13" s="15">
        <v>1.38</v>
      </c>
      <c r="O13" s="14">
        <v>0.47760000000000002</v>
      </c>
      <c r="P13" s="14">
        <v>0.65908800000000001</v>
      </c>
      <c r="R13" s="14">
        <v>0.65908800000000001</v>
      </c>
    </row>
    <row r="14" spans="1:20" x14ac:dyDescent="0.2">
      <c r="C14" s="13"/>
      <c r="E14" s="24"/>
      <c r="F14" s="24"/>
      <c r="H14" s="24"/>
      <c r="K14" s="194"/>
      <c r="L14" s="194"/>
      <c r="O14" s="14"/>
    </row>
    <row r="15" spans="1:20" x14ac:dyDescent="0.2">
      <c r="A15" s="12" t="s">
        <v>2920</v>
      </c>
      <c r="B15" s="26" t="s">
        <v>2926</v>
      </c>
      <c r="C15" s="13">
        <v>73142</v>
      </c>
      <c r="D15" s="13" t="s">
        <v>24</v>
      </c>
      <c r="E15" s="24">
        <v>24.34</v>
      </c>
      <c r="F15" s="24">
        <v>27.42</v>
      </c>
      <c r="G15" s="13">
        <v>72</v>
      </c>
      <c r="H15" s="24">
        <v>5.41</v>
      </c>
      <c r="I15" s="13">
        <v>110244</v>
      </c>
      <c r="J15" s="734" t="s">
        <v>2922</v>
      </c>
      <c r="K15" s="194">
        <v>56.13</v>
      </c>
      <c r="L15" s="194">
        <v>58.11</v>
      </c>
      <c r="M15" s="13" t="s">
        <v>373</v>
      </c>
      <c r="N15" s="15">
        <v>9</v>
      </c>
      <c r="O15" s="14">
        <v>1.8467</v>
      </c>
      <c r="P15" s="14">
        <v>16.6203</v>
      </c>
      <c r="R15" s="14">
        <v>16.6203</v>
      </c>
    </row>
    <row r="16" spans="1:20" x14ac:dyDescent="0.2">
      <c r="C16" s="13"/>
      <c r="E16" s="24"/>
      <c r="F16" s="24"/>
      <c r="H16" s="24"/>
      <c r="I16" s="13">
        <v>100418</v>
      </c>
      <c r="J16" s="735" t="s">
        <v>2923</v>
      </c>
      <c r="K16" s="194"/>
      <c r="L16" s="194"/>
      <c r="N16" s="15">
        <v>7.63</v>
      </c>
      <c r="O16" s="14">
        <v>0.20749999999999999</v>
      </c>
      <c r="P16" s="14">
        <v>1.5832249999999999</v>
      </c>
      <c r="R16" s="14">
        <v>1.5832249999999999</v>
      </c>
    </row>
    <row r="17" spans="1:18" x14ac:dyDescent="0.2">
      <c r="C17" s="13"/>
      <c r="E17" s="24"/>
      <c r="F17" s="24"/>
      <c r="H17" s="24"/>
      <c r="I17" s="13">
        <v>100332</v>
      </c>
      <c r="J17" s="736" t="s">
        <v>2924</v>
      </c>
      <c r="K17" s="194"/>
      <c r="L17" s="194"/>
      <c r="N17" s="15">
        <v>1.1200000000000001</v>
      </c>
      <c r="O17" s="14">
        <v>0.47760000000000002</v>
      </c>
      <c r="P17" s="14">
        <v>0.53491200000000005</v>
      </c>
      <c r="R17" s="14">
        <v>0.53491200000000005</v>
      </c>
    </row>
    <row r="18" spans="1:18" x14ac:dyDescent="0.2">
      <c r="C18" s="13"/>
      <c r="E18" s="24"/>
      <c r="F18" s="24"/>
      <c r="H18" s="24"/>
      <c r="K18" s="194"/>
      <c r="L18" s="194"/>
      <c r="O18" s="14"/>
    </row>
    <row r="19" spans="1:18" x14ac:dyDescent="0.2">
      <c r="A19" s="12" t="s">
        <v>2920</v>
      </c>
      <c r="B19" s="26" t="s">
        <v>2927</v>
      </c>
      <c r="C19" s="13">
        <v>73143</v>
      </c>
      <c r="D19" s="13" t="s">
        <v>24</v>
      </c>
      <c r="E19" s="24">
        <v>24.48</v>
      </c>
      <c r="F19" s="24">
        <v>27.56</v>
      </c>
      <c r="G19" s="13">
        <v>72</v>
      </c>
      <c r="H19" s="24">
        <v>5.44</v>
      </c>
      <c r="I19" s="13">
        <v>110244</v>
      </c>
      <c r="J19" s="734" t="s">
        <v>2922</v>
      </c>
      <c r="K19" s="194">
        <v>58.04</v>
      </c>
      <c r="L19" s="194">
        <v>60.02</v>
      </c>
      <c r="M19" s="13" t="s">
        <v>373</v>
      </c>
      <c r="N19" s="15">
        <v>6.89</v>
      </c>
      <c r="O19" s="14">
        <v>1.8467</v>
      </c>
      <c r="P19" s="14">
        <v>12.723763</v>
      </c>
      <c r="R19" s="14">
        <v>12.723763</v>
      </c>
    </row>
    <row r="20" spans="1:18" x14ac:dyDescent="0.2">
      <c r="C20" s="13"/>
      <c r="E20" s="24"/>
      <c r="F20" s="24"/>
      <c r="H20" s="24"/>
      <c r="I20" s="13">
        <v>100418</v>
      </c>
      <c r="J20" s="735" t="s">
        <v>2923</v>
      </c>
      <c r="K20" s="194"/>
      <c r="L20" s="194"/>
      <c r="N20" s="15">
        <v>7.63</v>
      </c>
      <c r="O20" s="14">
        <v>0.20749999999999999</v>
      </c>
      <c r="P20" s="14">
        <v>1.5832249999999999</v>
      </c>
      <c r="R20" s="14">
        <v>1.5832249999999999</v>
      </c>
    </row>
    <row r="21" spans="1:18" x14ac:dyDescent="0.2">
      <c r="C21" s="13"/>
      <c r="E21" s="24"/>
      <c r="F21" s="24"/>
      <c r="H21" s="24"/>
      <c r="I21" s="13">
        <v>100332</v>
      </c>
      <c r="J21" s="736" t="s">
        <v>2924</v>
      </c>
      <c r="K21" s="194"/>
      <c r="L21" s="194"/>
      <c r="N21" s="15">
        <v>1.1200000000000001</v>
      </c>
      <c r="O21" s="14">
        <v>0.47760000000000002</v>
      </c>
      <c r="P21" s="14">
        <v>0.53491200000000005</v>
      </c>
      <c r="R21" s="14">
        <v>0.53491200000000005</v>
      </c>
    </row>
    <row r="22" spans="1:18" x14ac:dyDescent="0.2">
      <c r="C22" s="13"/>
      <c r="E22" s="24"/>
      <c r="F22" s="24"/>
      <c r="H22" s="24"/>
      <c r="K22" s="194"/>
      <c r="L22" s="194"/>
      <c r="O22" s="14"/>
    </row>
    <row r="23" spans="1:18" x14ac:dyDescent="0.2">
      <c r="A23" s="12" t="s">
        <v>2920</v>
      </c>
      <c r="B23" s="26" t="s">
        <v>2928</v>
      </c>
      <c r="C23" s="13">
        <v>68582</v>
      </c>
      <c r="D23" s="13" t="s">
        <v>24</v>
      </c>
      <c r="E23" s="24">
        <v>23.09</v>
      </c>
      <c r="F23" s="24">
        <v>26.78</v>
      </c>
      <c r="G23" s="13">
        <v>72</v>
      </c>
      <c r="H23" s="24">
        <v>5.13</v>
      </c>
      <c r="I23" s="13">
        <v>110244</v>
      </c>
      <c r="J23" s="734" t="s">
        <v>2922</v>
      </c>
      <c r="K23" s="194">
        <v>63.4</v>
      </c>
      <c r="L23" s="194">
        <v>65.38</v>
      </c>
      <c r="M23" s="13" t="s">
        <v>373</v>
      </c>
      <c r="N23" s="15">
        <v>7.23</v>
      </c>
      <c r="O23" s="14">
        <v>1.8467</v>
      </c>
      <c r="P23" s="14">
        <v>13.351641000000001</v>
      </c>
      <c r="R23" s="14">
        <v>13.351641000000001</v>
      </c>
    </row>
    <row r="24" spans="1:18" x14ac:dyDescent="0.2">
      <c r="C24" s="13"/>
      <c r="E24" s="24"/>
      <c r="F24" s="24"/>
      <c r="H24" s="24"/>
      <c r="I24" s="13">
        <v>100418</v>
      </c>
      <c r="J24" s="735" t="s">
        <v>2923</v>
      </c>
      <c r="K24" s="194"/>
      <c r="L24" s="194"/>
      <c r="N24" s="15">
        <v>6.31</v>
      </c>
      <c r="O24" s="14">
        <v>0.20749999999999999</v>
      </c>
      <c r="P24" s="14">
        <v>1.3093249999999999</v>
      </c>
      <c r="R24" s="14">
        <v>1.3093249999999999</v>
      </c>
    </row>
    <row r="25" spans="1:18" x14ac:dyDescent="0.2">
      <c r="C25" s="13"/>
      <c r="E25" s="24"/>
      <c r="F25" s="24"/>
      <c r="H25" s="24"/>
      <c r="I25" s="13">
        <v>100332</v>
      </c>
      <c r="J25" s="736" t="s">
        <v>2924</v>
      </c>
      <c r="K25" s="194"/>
      <c r="L25" s="194"/>
      <c r="N25" s="15">
        <v>1.1299999999999999</v>
      </c>
      <c r="O25" s="14">
        <v>0.47760000000000002</v>
      </c>
      <c r="P25" s="14">
        <v>0.53968799999999995</v>
      </c>
      <c r="R25" s="14">
        <v>0.53968799999999995</v>
      </c>
    </row>
    <row r="26" spans="1:18" x14ac:dyDescent="0.2">
      <c r="C26" s="13"/>
      <c r="E26" s="24"/>
      <c r="F26" s="24"/>
      <c r="H26" s="24"/>
      <c r="K26" s="194"/>
      <c r="L26" s="194"/>
      <c r="O26" s="14"/>
    </row>
    <row r="27" spans="1:18" x14ac:dyDescent="0.2">
      <c r="A27" s="12" t="s">
        <v>2920</v>
      </c>
      <c r="B27" s="26" t="s">
        <v>2929</v>
      </c>
      <c r="C27" s="13">
        <v>68586</v>
      </c>
      <c r="D27" s="13" t="s">
        <v>24</v>
      </c>
      <c r="E27" s="24">
        <v>23.09</v>
      </c>
      <c r="F27" s="24">
        <v>26.78</v>
      </c>
      <c r="G27" s="13">
        <v>72</v>
      </c>
      <c r="H27" s="24">
        <v>5.13</v>
      </c>
      <c r="I27" s="13">
        <v>110244</v>
      </c>
      <c r="J27" s="734" t="s">
        <v>2922</v>
      </c>
      <c r="K27" s="194">
        <v>62.39</v>
      </c>
      <c r="L27" s="194">
        <v>64.44</v>
      </c>
      <c r="M27" s="13" t="s">
        <v>373</v>
      </c>
      <c r="N27" s="15">
        <v>9</v>
      </c>
      <c r="O27" s="14">
        <v>1.8467</v>
      </c>
      <c r="P27" s="14">
        <v>16.6203</v>
      </c>
      <c r="R27" s="14">
        <v>16.6203</v>
      </c>
    </row>
    <row r="28" spans="1:18" x14ac:dyDescent="0.2">
      <c r="C28" s="13"/>
      <c r="E28" s="24"/>
      <c r="F28" s="24"/>
      <c r="H28" s="24"/>
      <c r="I28" s="13">
        <v>100418</v>
      </c>
      <c r="J28" s="735" t="s">
        <v>2923</v>
      </c>
      <c r="K28" s="194"/>
      <c r="L28" s="194"/>
      <c r="N28" s="15">
        <v>6.31</v>
      </c>
      <c r="O28" s="14">
        <v>0.20749999999999999</v>
      </c>
      <c r="P28" s="14">
        <v>1.3093249999999999</v>
      </c>
      <c r="R28" s="14">
        <v>1.3093249999999999</v>
      </c>
    </row>
    <row r="29" spans="1:18" x14ac:dyDescent="0.2">
      <c r="C29" s="13"/>
      <c r="E29" s="24"/>
      <c r="F29" s="24"/>
      <c r="H29" s="24"/>
      <c r="I29" s="13">
        <v>100332</v>
      </c>
      <c r="J29" s="736" t="s">
        <v>2924</v>
      </c>
      <c r="K29" s="194"/>
      <c r="L29" s="194"/>
      <c r="N29" s="15">
        <v>1.1299999999999999</v>
      </c>
      <c r="O29" s="14">
        <v>0.47760000000000002</v>
      </c>
      <c r="P29" s="14">
        <v>0.53968799999999995</v>
      </c>
      <c r="R29" s="14">
        <v>0.53968799999999995</v>
      </c>
    </row>
    <row r="30" spans="1:18" x14ac:dyDescent="0.2">
      <c r="C30" s="13"/>
      <c r="E30" s="24"/>
      <c r="F30" s="24"/>
      <c r="H30" s="24"/>
      <c r="K30" s="194"/>
      <c r="L30" s="194"/>
      <c r="O30" s="14"/>
    </row>
    <row r="31" spans="1:18" x14ac:dyDescent="0.2">
      <c r="A31" s="12" t="s">
        <v>2920</v>
      </c>
      <c r="B31" s="26" t="s">
        <v>2930</v>
      </c>
      <c r="C31" s="13">
        <v>68591</v>
      </c>
      <c r="D31" s="13" t="s">
        <v>24</v>
      </c>
      <c r="E31" s="24">
        <v>23.09</v>
      </c>
      <c r="F31" s="24">
        <v>25.69</v>
      </c>
      <c r="G31" s="13">
        <v>72</v>
      </c>
      <c r="H31" s="24">
        <v>5.13</v>
      </c>
      <c r="I31" s="13">
        <v>110244</v>
      </c>
      <c r="J31" s="734" t="s">
        <v>2922</v>
      </c>
      <c r="K31" s="194">
        <v>58.74</v>
      </c>
      <c r="L31" s="194">
        <v>60.72</v>
      </c>
      <c r="M31" s="13" t="s">
        <v>373</v>
      </c>
      <c r="N31" s="15">
        <v>9</v>
      </c>
      <c r="O31" s="14">
        <v>1.8467</v>
      </c>
      <c r="P31" s="14">
        <v>16.6203</v>
      </c>
      <c r="R31" s="14">
        <v>16.6203</v>
      </c>
    </row>
    <row r="32" spans="1:18" x14ac:dyDescent="0.2">
      <c r="C32" s="13"/>
      <c r="E32" s="24"/>
      <c r="F32" s="24"/>
      <c r="H32" s="24"/>
      <c r="I32" s="13">
        <v>100418</v>
      </c>
      <c r="J32" s="735" t="s">
        <v>2923</v>
      </c>
      <c r="K32" s="194"/>
      <c r="L32" s="194"/>
      <c r="N32" s="15">
        <v>6.31</v>
      </c>
      <c r="O32" s="14">
        <v>0.20749999999999999</v>
      </c>
      <c r="P32" s="14">
        <v>1.3093249999999999</v>
      </c>
      <c r="R32" s="14">
        <v>1.3093249999999999</v>
      </c>
    </row>
    <row r="33" spans="1:18" x14ac:dyDescent="0.2">
      <c r="C33" s="13"/>
      <c r="E33" s="24"/>
      <c r="F33" s="24"/>
      <c r="H33" s="24"/>
      <c r="I33" s="13">
        <v>100332</v>
      </c>
      <c r="J33" s="736" t="s">
        <v>2924</v>
      </c>
      <c r="K33" s="194"/>
      <c r="L33" s="194"/>
      <c r="N33" s="15">
        <v>1.1299999999999999</v>
      </c>
      <c r="O33" s="14">
        <v>0.47760000000000002</v>
      </c>
      <c r="P33" s="14">
        <v>0.53968799999999995</v>
      </c>
      <c r="R33" s="14">
        <v>0.53968799999999995</v>
      </c>
    </row>
    <row r="34" spans="1:18" x14ac:dyDescent="0.2">
      <c r="C34" s="13"/>
      <c r="E34" s="24"/>
      <c r="F34" s="24"/>
      <c r="H34" s="24"/>
      <c r="K34" s="194"/>
      <c r="L34" s="194"/>
      <c r="O34" s="14"/>
    </row>
    <row r="35" spans="1:18" x14ac:dyDescent="0.2">
      <c r="A35" s="12" t="s">
        <v>2920</v>
      </c>
      <c r="B35" s="26" t="s">
        <v>2931</v>
      </c>
      <c r="C35" s="13">
        <v>68592</v>
      </c>
      <c r="D35" s="13" t="s">
        <v>24</v>
      </c>
      <c r="E35" s="24">
        <v>23.09</v>
      </c>
      <c r="F35" s="24">
        <v>25.69</v>
      </c>
      <c r="G35" s="13">
        <v>72</v>
      </c>
      <c r="H35" s="24">
        <v>5.13</v>
      </c>
      <c r="I35" s="13">
        <v>110244</v>
      </c>
      <c r="J35" s="734" t="s">
        <v>2922</v>
      </c>
      <c r="K35" s="194">
        <v>59.75</v>
      </c>
      <c r="L35" s="194">
        <v>61.73</v>
      </c>
      <c r="M35" s="13" t="s">
        <v>373</v>
      </c>
      <c r="N35" s="15">
        <v>7.23</v>
      </c>
      <c r="O35" s="14">
        <v>1.8467</v>
      </c>
      <c r="P35" s="14">
        <v>13.351641000000001</v>
      </c>
      <c r="R35" s="14">
        <v>13.351641000000001</v>
      </c>
    </row>
    <row r="36" spans="1:18" x14ac:dyDescent="0.2">
      <c r="C36" s="13"/>
      <c r="E36" s="24"/>
      <c r="F36" s="24"/>
      <c r="H36" s="24"/>
      <c r="I36" s="13">
        <v>100418</v>
      </c>
      <c r="J36" s="735" t="s">
        <v>2923</v>
      </c>
      <c r="K36" s="194"/>
      <c r="L36" s="194"/>
      <c r="N36" s="15">
        <v>6.31</v>
      </c>
      <c r="O36" s="14">
        <v>0.20749999999999999</v>
      </c>
      <c r="P36" s="14">
        <v>1.3093249999999999</v>
      </c>
      <c r="R36" s="14">
        <v>1.3093249999999999</v>
      </c>
    </row>
    <row r="37" spans="1:18" x14ac:dyDescent="0.2">
      <c r="C37" s="13"/>
      <c r="E37" s="24"/>
      <c r="F37" s="24"/>
      <c r="H37" s="24"/>
      <c r="I37" s="13">
        <v>100332</v>
      </c>
      <c r="J37" s="736" t="s">
        <v>2924</v>
      </c>
      <c r="K37" s="194"/>
      <c r="L37" s="194"/>
      <c r="N37" s="15">
        <v>1.1299999999999999</v>
      </c>
      <c r="O37" s="14">
        <v>0.47760000000000002</v>
      </c>
      <c r="P37" s="14">
        <v>0.53968799999999995</v>
      </c>
      <c r="R37" s="14">
        <v>0.53968799999999995</v>
      </c>
    </row>
    <row r="38" spans="1:18" x14ac:dyDescent="0.2">
      <c r="C38" s="13"/>
      <c r="E38" s="24"/>
      <c r="F38" s="24"/>
      <c r="H38" s="24"/>
      <c r="K38" s="194"/>
      <c r="L38" s="194"/>
      <c r="O38" s="14"/>
    </row>
    <row r="39" spans="1:18" x14ac:dyDescent="0.2">
      <c r="A39" s="12" t="s">
        <v>2920</v>
      </c>
      <c r="B39" s="26" t="s">
        <v>2932</v>
      </c>
      <c r="C39" s="13">
        <v>68594</v>
      </c>
      <c r="D39" s="13" t="s">
        <v>24</v>
      </c>
      <c r="E39" s="24">
        <v>18.68</v>
      </c>
      <c r="F39" s="24">
        <v>21.67</v>
      </c>
      <c r="G39" s="13">
        <v>72</v>
      </c>
      <c r="H39" s="24">
        <v>4.1500000000000004</v>
      </c>
      <c r="I39" s="13">
        <v>110244</v>
      </c>
      <c r="J39" s="734" t="s">
        <v>2922</v>
      </c>
      <c r="K39" s="194">
        <v>53.14</v>
      </c>
      <c r="L39" s="194">
        <v>54.74</v>
      </c>
      <c r="M39" s="13" t="s">
        <v>373</v>
      </c>
      <c r="N39" s="15">
        <v>4.5</v>
      </c>
      <c r="O39" s="14">
        <v>1.8467</v>
      </c>
      <c r="P39" s="14">
        <v>8.3101500000000001</v>
      </c>
      <c r="R39" s="14">
        <v>8.3101500000000001</v>
      </c>
    </row>
    <row r="40" spans="1:18" x14ac:dyDescent="0.2">
      <c r="C40" s="13"/>
      <c r="E40" s="24"/>
      <c r="F40" s="24"/>
      <c r="H40" s="24"/>
      <c r="I40" s="13">
        <v>100418</v>
      </c>
      <c r="J40" s="735" t="s">
        <v>2923</v>
      </c>
      <c r="K40" s="194"/>
      <c r="L40" s="194"/>
      <c r="N40" s="15">
        <v>4.84</v>
      </c>
      <c r="O40" s="14">
        <v>0.20749999999999999</v>
      </c>
      <c r="P40" s="14">
        <v>1.0043</v>
      </c>
      <c r="R40" s="14">
        <v>1.0043</v>
      </c>
    </row>
    <row r="41" spans="1:18" x14ac:dyDescent="0.2">
      <c r="C41" s="13"/>
      <c r="E41" s="24"/>
      <c r="F41" s="24"/>
      <c r="H41" s="24"/>
      <c r="I41" s="13">
        <v>100332</v>
      </c>
      <c r="J41" s="736" t="s">
        <v>2924</v>
      </c>
      <c r="K41" s="194"/>
      <c r="L41" s="194"/>
      <c r="N41" s="15">
        <v>1.23</v>
      </c>
      <c r="O41" s="14">
        <v>0.47760000000000002</v>
      </c>
      <c r="P41" s="14">
        <v>0.58744799999999997</v>
      </c>
      <c r="R41" s="14">
        <v>0.58744799999999997</v>
      </c>
    </row>
    <row r="42" spans="1:18" x14ac:dyDescent="0.2">
      <c r="C42" s="13"/>
      <c r="E42" s="24"/>
      <c r="F42" s="24"/>
      <c r="H42" s="24"/>
      <c r="K42" s="194"/>
      <c r="L42" s="194"/>
      <c r="O42" s="14"/>
    </row>
    <row r="43" spans="1:18" x14ac:dyDescent="0.2">
      <c r="A43" s="12" t="s">
        <v>2920</v>
      </c>
      <c r="B43" s="26" t="s">
        <v>2933</v>
      </c>
      <c r="C43" s="13">
        <v>78637</v>
      </c>
      <c r="D43" s="13" t="s">
        <v>24</v>
      </c>
      <c r="E43" s="24">
        <v>23.34</v>
      </c>
      <c r="F43" s="24">
        <v>26.33</v>
      </c>
      <c r="G43" s="13">
        <v>72</v>
      </c>
      <c r="H43" s="24">
        <v>5.18</v>
      </c>
      <c r="I43" s="13">
        <v>110244</v>
      </c>
      <c r="J43" s="734" t="s">
        <v>2922</v>
      </c>
      <c r="K43" s="194">
        <v>62.28</v>
      </c>
      <c r="L43" s="194">
        <v>64.209999999999994</v>
      </c>
      <c r="M43" s="13" t="s">
        <v>373</v>
      </c>
      <c r="N43" s="15">
        <v>9</v>
      </c>
      <c r="O43" s="14">
        <v>1.8467</v>
      </c>
      <c r="P43" s="14">
        <v>16.6203</v>
      </c>
      <c r="R43" s="14">
        <v>16.6203</v>
      </c>
    </row>
    <row r="44" spans="1:18" x14ac:dyDescent="0.2">
      <c r="C44" s="13"/>
      <c r="E44" s="24"/>
      <c r="F44" s="24"/>
      <c r="H44" s="24"/>
      <c r="I44" s="13">
        <v>100418</v>
      </c>
      <c r="J44" s="735" t="s">
        <v>2923</v>
      </c>
      <c r="K44" s="194"/>
      <c r="L44" s="194"/>
      <c r="N44" s="15">
        <v>5.88</v>
      </c>
      <c r="O44" s="14">
        <v>0.20749999999999999</v>
      </c>
      <c r="P44" s="14">
        <v>1.2201</v>
      </c>
      <c r="R44" s="14">
        <v>1.2201</v>
      </c>
    </row>
    <row r="45" spans="1:18" x14ac:dyDescent="0.2">
      <c r="C45" s="13"/>
      <c r="E45" s="24"/>
      <c r="F45" s="24"/>
      <c r="H45" s="24"/>
      <c r="I45" s="13">
        <v>100332</v>
      </c>
      <c r="J45" s="736" t="s">
        <v>2924</v>
      </c>
      <c r="K45" s="194"/>
      <c r="L45" s="194"/>
      <c r="N45" s="15">
        <v>1.23</v>
      </c>
      <c r="O45" s="14">
        <v>0.47760000000000002</v>
      </c>
      <c r="P45" s="14">
        <v>0.58744799999999997</v>
      </c>
      <c r="R45" s="14">
        <v>0.58744799999999997</v>
      </c>
    </row>
    <row r="46" spans="1:18" x14ac:dyDescent="0.2">
      <c r="C46" s="13"/>
      <c r="E46" s="24"/>
      <c r="F46" s="24"/>
      <c r="H46" s="24"/>
      <c r="K46" s="194"/>
      <c r="L46" s="194"/>
      <c r="O46" s="14"/>
    </row>
    <row r="47" spans="1:18" x14ac:dyDescent="0.2">
      <c r="A47" s="12" t="s">
        <v>2920</v>
      </c>
      <c r="B47" s="26" t="s">
        <v>2934</v>
      </c>
      <c r="C47" s="13">
        <v>78638</v>
      </c>
      <c r="D47" s="13" t="s">
        <v>24</v>
      </c>
      <c r="E47" s="24">
        <v>23.34</v>
      </c>
      <c r="F47" s="24">
        <v>25.74</v>
      </c>
      <c r="G47" s="13">
        <v>72</v>
      </c>
      <c r="H47" s="24">
        <v>5.18</v>
      </c>
      <c r="I47" s="13">
        <v>110244</v>
      </c>
      <c r="J47" s="734" t="s">
        <v>2922</v>
      </c>
      <c r="K47" s="194">
        <v>64.510000000000005</v>
      </c>
      <c r="L47" s="194">
        <v>66.44</v>
      </c>
      <c r="M47" s="13" t="s">
        <v>373</v>
      </c>
      <c r="N47" s="15">
        <v>7.2</v>
      </c>
      <c r="O47" s="14">
        <v>1.8467</v>
      </c>
      <c r="P47" s="14">
        <v>13.296240000000001</v>
      </c>
      <c r="R47" s="14">
        <v>13.296240000000001</v>
      </c>
    </row>
    <row r="48" spans="1:18" x14ac:dyDescent="0.2">
      <c r="C48" s="13"/>
      <c r="E48" s="24"/>
      <c r="F48" s="24"/>
      <c r="H48" s="24"/>
      <c r="I48" s="13">
        <v>100418</v>
      </c>
      <c r="J48" s="735" t="s">
        <v>2923</v>
      </c>
      <c r="K48" s="194"/>
      <c r="L48" s="194"/>
      <c r="N48" s="15">
        <v>5.88</v>
      </c>
      <c r="O48" s="14">
        <v>0.20749999999999999</v>
      </c>
      <c r="P48" s="14">
        <v>1.2201</v>
      </c>
      <c r="R48" s="14">
        <v>1.2201</v>
      </c>
    </row>
    <row r="49" spans="1:18" x14ac:dyDescent="0.2">
      <c r="C49" s="13"/>
      <c r="E49" s="24"/>
      <c r="F49" s="24"/>
      <c r="H49" s="24"/>
      <c r="I49" s="13">
        <v>100332</v>
      </c>
      <c r="J49" s="736" t="s">
        <v>2924</v>
      </c>
      <c r="K49" s="194"/>
      <c r="L49" s="194"/>
      <c r="N49" s="15">
        <v>1.23</v>
      </c>
      <c r="O49" s="14">
        <v>0.47760000000000002</v>
      </c>
      <c r="P49" s="14">
        <v>0.58744799999999997</v>
      </c>
      <c r="R49" s="14">
        <v>0.58744799999999997</v>
      </c>
    </row>
    <row r="50" spans="1:18" x14ac:dyDescent="0.2">
      <c r="C50" s="13"/>
      <c r="E50" s="24"/>
      <c r="F50" s="24"/>
      <c r="H50" s="24"/>
      <c r="K50" s="194"/>
      <c r="L50" s="194"/>
      <c r="O50" s="14"/>
    </row>
    <row r="51" spans="1:18" x14ac:dyDescent="0.2">
      <c r="A51" s="12" t="s">
        <v>2920</v>
      </c>
      <c r="B51" s="26" t="s">
        <v>2935</v>
      </c>
      <c r="C51" s="13">
        <v>78639</v>
      </c>
      <c r="D51" s="13" t="s">
        <v>24</v>
      </c>
      <c r="E51" s="24">
        <v>23.45</v>
      </c>
      <c r="F51" s="24">
        <v>26.45</v>
      </c>
      <c r="G51" s="13">
        <v>72</v>
      </c>
      <c r="H51" s="24">
        <v>5.21</v>
      </c>
      <c r="I51" s="13">
        <v>110244</v>
      </c>
      <c r="J51" s="734" t="s">
        <v>2922</v>
      </c>
      <c r="K51" s="194">
        <v>64.599999999999994</v>
      </c>
      <c r="L51" s="194">
        <v>66.53</v>
      </c>
      <c r="M51" s="13" t="s">
        <v>373</v>
      </c>
      <c r="N51" s="15">
        <v>7.59</v>
      </c>
      <c r="O51" s="14">
        <v>1.8467</v>
      </c>
      <c r="P51" s="14">
        <v>14.016453</v>
      </c>
      <c r="R51" s="14">
        <v>14.016453</v>
      </c>
    </row>
    <row r="52" spans="1:18" x14ac:dyDescent="0.2">
      <c r="C52" s="13"/>
      <c r="E52" s="24"/>
      <c r="F52" s="24"/>
      <c r="H52" s="24"/>
      <c r="I52" s="13">
        <v>100418</v>
      </c>
      <c r="J52" s="735" t="s">
        <v>2923</v>
      </c>
      <c r="K52" s="194"/>
      <c r="L52" s="194"/>
      <c r="N52" s="15">
        <v>5.88</v>
      </c>
      <c r="O52" s="14">
        <v>0.20749999999999999</v>
      </c>
      <c r="P52" s="14">
        <v>1.2201</v>
      </c>
      <c r="R52" s="14">
        <v>1.2201</v>
      </c>
    </row>
    <row r="53" spans="1:18" x14ac:dyDescent="0.2">
      <c r="C53" s="13"/>
      <c r="E53" s="24"/>
      <c r="F53" s="24"/>
      <c r="H53" s="24"/>
      <c r="K53" s="194"/>
      <c r="L53" s="194"/>
      <c r="O53" s="14"/>
    </row>
    <row r="54" spans="1:18" x14ac:dyDescent="0.2">
      <c r="A54" s="12" t="s">
        <v>2920</v>
      </c>
      <c r="B54" s="26" t="s">
        <v>2936</v>
      </c>
      <c r="C54" s="13">
        <v>78640</v>
      </c>
      <c r="D54" s="13" t="s">
        <v>24</v>
      </c>
      <c r="E54" s="24">
        <v>23.85</v>
      </c>
      <c r="F54" s="24">
        <v>28.8</v>
      </c>
      <c r="G54" s="13">
        <v>72</v>
      </c>
      <c r="H54" s="24">
        <v>5.3</v>
      </c>
      <c r="I54" s="13">
        <v>110244</v>
      </c>
      <c r="J54" s="734" t="s">
        <v>2922</v>
      </c>
      <c r="K54" s="194">
        <v>64.34</v>
      </c>
      <c r="L54" s="194">
        <v>66.27</v>
      </c>
      <c r="M54" s="13" t="s">
        <v>373</v>
      </c>
      <c r="N54" s="15">
        <v>6.46</v>
      </c>
      <c r="O54" s="14">
        <v>1.8467</v>
      </c>
      <c r="P54" s="14">
        <v>11.929682</v>
      </c>
      <c r="R54" s="14">
        <v>11.929682</v>
      </c>
    </row>
    <row r="55" spans="1:18" x14ac:dyDescent="0.2">
      <c r="C55" s="13"/>
      <c r="E55" s="24"/>
      <c r="F55" s="24"/>
      <c r="H55" s="24"/>
      <c r="I55" s="13">
        <v>100418</v>
      </c>
      <c r="J55" s="735" t="s">
        <v>2923</v>
      </c>
      <c r="K55" s="194"/>
      <c r="L55" s="194"/>
      <c r="N55" s="15">
        <v>5.88</v>
      </c>
      <c r="O55" s="14">
        <v>0.20749999999999999</v>
      </c>
      <c r="P55" s="14">
        <v>1.2201</v>
      </c>
      <c r="R55" s="14">
        <v>1.2201</v>
      </c>
    </row>
    <row r="56" spans="1:18" x14ac:dyDescent="0.2">
      <c r="C56" s="13"/>
      <c r="E56" s="24"/>
      <c r="F56" s="24"/>
      <c r="H56" s="24"/>
      <c r="I56" s="13">
        <v>100332</v>
      </c>
      <c r="J56" s="736" t="s">
        <v>2924</v>
      </c>
      <c r="K56" s="194"/>
      <c r="L56" s="194"/>
      <c r="N56" s="15">
        <v>1.1200000000000001</v>
      </c>
      <c r="O56" s="14">
        <v>0.47760000000000002</v>
      </c>
      <c r="P56" s="14">
        <v>0.53491200000000005</v>
      </c>
      <c r="R56" s="14">
        <v>0.53491200000000005</v>
      </c>
    </row>
    <row r="57" spans="1:18" x14ac:dyDescent="0.2">
      <c r="C57" s="13"/>
      <c r="E57" s="24"/>
      <c r="F57" s="24"/>
      <c r="H57" s="24"/>
      <c r="K57" s="194"/>
      <c r="L57" s="194"/>
      <c r="O57" s="14"/>
    </row>
    <row r="58" spans="1:18" x14ac:dyDescent="0.2">
      <c r="A58" s="12" t="s">
        <v>2920</v>
      </c>
      <c r="B58" s="26" t="s">
        <v>2937</v>
      </c>
      <c r="C58" s="13">
        <v>78653</v>
      </c>
      <c r="D58" s="13" t="s">
        <v>24</v>
      </c>
      <c r="E58" s="24">
        <v>23.34</v>
      </c>
      <c r="F58" s="24">
        <v>26.95</v>
      </c>
      <c r="G58" s="13">
        <v>72</v>
      </c>
      <c r="H58" s="24">
        <v>5.18</v>
      </c>
      <c r="I58" s="13">
        <v>110244</v>
      </c>
      <c r="J58" s="734" t="s">
        <v>2922</v>
      </c>
      <c r="K58" s="194">
        <v>65.930000000000007</v>
      </c>
      <c r="L58" s="194">
        <v>67.91</v>
      </c>
      <c r="M58" s="13" t="s">
        <v>373</v>
      </c>
      <c r="N58" s="15">
        <v>9</v>
      </c>
      <c r="O58" s="14">
        <v>1.8467</v>
      </c>
      <c r="P58" s="14">
        <v>16.6203</v>
      </c>
      <c r="R58" s="14">
        <v>16.6203</v>
      </c>
    </row>
    <row r="59" spans="1:18" x14ac:dyDescent="0.2">
      <c r="C59" s="13"/>
      <c r="E59" s="24"/>
      <c r="F59" s="24"/>
      <c r="H59" s="24"/>
      <c r="I59" s="13">
        <v>100418</v>
      </c>
      <c r="J59" s="735" t="s">
        <v>2923</v>
      </c>
      <c r="K59" s="194"/>
      <c r="L59" s="194"/>
      <c r="N59" s="15">
        <v>5.88</v>
      </c>
      <c r="O59" s="14">
        <v>0.20749999999999999</v>
      </c>
      <c r="P59" s="14">
        <v>1.2201</v>
      </c>
      <c r="R59" s="14">
        <v>1.2201</v>
      </c>
    </row>
    <row r="60" spans="1:18" x14ac:dyDescent="0.2">
      <c r="C60" s="13"/>
      <c r="E60" s="24"/>
      <c r="F60" s="24"/>
      <c r="H60" s="24"/>
      <c r="I60" s="13">
        <v>100332</v>
      </c>
      <c r="J60" s="736" t="s">
        <v>2924</v>
      </c>
      <c r="K60" s="194"/>
      <c r="L60" s="194"/>
      <c r="N60" s="15">
        <v>1.23</v>
      </c>
      <c r="O60" s="14">
        <v>0.47760000000000002</v>
      </c>
      <c r="P60" s="14">
        <v>0.58744799999999997</v>
      </c>
      <c r="R60" s="14">
        <v>0.58744799999999997</v>
      </c>
    </row>
    <row r="61" spans="1:18" x14ac:dyDescent="0.2">
      <c r="C61" s="13"/>
      <c r="E61" s="24"/>
      <c r="F61" s="24"/>
      <c r="H61" s="24"/>
      <c r="K61" s="194"/>
      <c r="L61" s="194"/>
      <c r="O61" s="14"/>
      <c r="P61" s="14">
        <v>0</v>
      </c>
      <c r="R61" s="14">
        <v>0</v>
      </c>
    </row>
    <row r="62" spans="1:18" x14ac:dyDescent="0.2">
      <c r="A62" s="12" t="s">
        <v>2920</v>
      </c>
      <c r="B62" s="26" t="s">
        <v>2938</v>
      </c>
      <c r="C62" s="13">
        <v>78654</v>
      </c>
      <c r="D62" s="13" t="s">
        <v>24</v>
      </c>
      <c r="E62" s="24">
        <v>23.34</v>
      </c>
      <c r="F62" s="24">
        <v>26.95</v>
      </c>
      <c r="G62" s="13">
        <v>72</v>
      </c>
      <c r="H62" s="24">
        <v>5.18</v>
      </c>
      <c r="I62" s="13">
        <v>110244</v>
      </c>
      <c r="J62" s="734" t="s">
        <v>2922</v>
      </c>
      <c r="K62" s="194">
        <v>68.16</v>
      </c>
      <c r="L62" s="194">
        <v>70.14</v>
      </c>
      <c r="M62" s="13" t="s">
        <v>373</v>
      </c>
      <c r="N62" s="15">
        <v>7.2</v>
      </c>
      <c r="O62" s="14">
        <v>1.8467</v>
      </c>
      <c r="P62" s="14">
        <v>13.296240000000001</v>
      </c>
      <c r="R62" s="14">
        <v>13.296240000000001</v>
      </c>
    </row>
    <row r="63" spans="1:18" x14ac:dyDescent="0.2">
      <c r="C63" s="13"/>
      <c r="E63" s="24"/>
      <c r="F63" s="24"/>
      <c r="H63" s="24"/>
      <c r="I63" s="13">
        <v>100418</v>
      </c>
      <c r="J63" s="735" t="s">
        <v>2923</v>
      </c>
      <c r="K63" s="194"/>
      <c r="L63" s="194"/>
      <c r="N63" s="15">
        <v>5.88</v>
      </c>
      <c r="O63" s="14">
        <v>0.20749999999999999</v>
      </c>
      <c r="P63" s="14">
        <v>1.2201</v>
      </c>
      <c r="R63" s="14">
        <v>1.2201</v>
      </c>
    </row>
    <row r="64" spans="1:18" x14ac:dyDescent="0.2">
      <c r="C64" s="13"/>
      <c r="E64" s="24"/>
      <c r="F64" s="24"/>
      <c r="H64" s="24"/>
      <c r="I64" s="13">
        <v>100332</v>
      </c>
      <c r="J64" s="736" t="s">
        <v>2924</v>
      </c>
      <c r="K64" s="194"/>
      <c r="L64" s="194"/>
      <c r="N64" s="15">
        <v>1.23</v>
      </c>
      <c r="O64" s="14">
        <v>0.47760000000000002</v>
      </c>
      <c r="P64" s="14">
        <v>0.58744799999999997</v>
      </c>
      <c r="R64" s="14">
        <v>0.58744799999999997</v>
      </c>
    </row>
    <row r="65" spans="1:18" x14ac:dyDescent="0.2">
      <c r="C65" s="13"/>
      <c r="E65" s="24"/>
      <c r="F65" s="24"/>
      <c r="H65" s="24"/>
      <c r="K65" s="194"/>
      <c r="L65" s="194"/>
      <c r="O65" s="14"/>
    </row>
    <row r="66" spans="1:18" x14ac:dyDescent="0.2">
      <c r="A66" s="12" t="s">
        <v>2920</v>
      </c>
      <c r="B66" s="26" t="s">
        <v>2939</v>
      </c>
      <c r="C66" s="13">
        <v>78364</v>
      </c>
      <c r="D66" s="13" t="s">
        <v>24</v>
      </c>
      <c r="E66" s="24">
        <v>20.07</v>
      </c>
      <c r="F66" s="24">
        <v>22</v>
      </c>
      <c r="G66" s="13">
        <v>72</v>
      </c>
      <c r="H66" s="24">
        <v>4.46</v>
      </c>
      <c r="I66" s="13">
        <v>110244</v>
      </c>
      <c r="J66" s="734" t="s">
        <v>2922</v>
      </c>
      <c r="K66" s="194">
        <v>46.34</v>
      </c>
      <c r="L66" s="194">
        <v>47.99</v>
      </c>
      <c r="M66" s="13" t="s">
        <v>373</v>
      </c>
      <c r="N66" s="15">
        <v>7.06</v>
      </c>
      <c r="O66" s="14">
        <v>1.8467</v>
      </c>
      <c r="P66" s="14">
        <v>13.037701999999999</v>
      </c>
      <c r="R66" s="14">
        <v>13.037701999999999</v>
      </c>
    </row>
    <row r="67" spans="1:18" x14ac:dyDescent="0.2">
      <c r="C67" s="13"/>
      <c r="E67" s="24"/>
      <c r="F67" s="24"/>
      <c r="H67" s="24"/>
      <c r="I67" s="13">
        <v>100418</v>
      </c>
      <c r="J67" s="735" t="s">
        <v>2923</v>
      </c>
      <c r="K67" s="194"/>
      <c r="L67" s="194"/>
      <c r="N67" s="15">
        <v>5.13</v>
      </c>
      <c r="O67" s="14">
        <v>0.20749999999999999</v>
      </c>
      <c r="P67" s="14">
        <v>1.0644749999999998</v>
      </c>
      <c r="R67" s="14">
        <v>1.0644749999999998</v>
      </c>
    </row>
    <row r="68" spans="1:18" x14ac:dyDescent="0.2">
      <c r="C68" s="13"/>
      <c r="E68" s="24"/>
      <c r="F68" s="24"/>
      <c r="H68" s="24"/>
      <c r="I68" s="13">
        <v>100332</v>
      </c>
      <c r="J68" s="736" t="s">
        <v>2924</v>
      </c>
      <c r="K68" s="194"/>
      <c r="L68" s="194"/>
      <c r="N68" s="15">
        <v>1.1399999999999999</v>
      </c>
      <c r="O68" s="14">
        <v>0.47760000000000002</v>
      </c>
      <c r="P68" s="14">
        <v>0.54446399999999995</v>
      </c>
      <c r="R68" s="14">
        <v>0.54446399999999995</v>
      </c>
    </row>
    <row r="69" spans="1:18" x14ac:dyDescent="0.2">
      <c r="C69" s="13"/>
      <c r="E69" s="24"/>
      <c r="F69" s="24"/>
      <c r="H69" s="24"/>
      <c r="K69" s="194"/>
      <c r="L69" s="194"/>
      <c r="O69" s="14"/>
    </row>
    <row r="70" spans="1:18" x14ac:dyDescent="0.2">
      <c r="A70" s="12" t="s">
        <v>2920</v>
      </c>
      <c r="B70" s="26" t="s">
        <v>2940</v>
      </c>
      <c r="C70" s="13">
        <v>78365</v>
      </c>
      <c r="D70" s="13" t="s">
        <v>24</v>
      </c>
      <c r="E70" s="24">
        <v>20.29</v>
      </c>
      <c r="F70" s="24">
        <v>22.23</v>
      </c>
      <c r="G70" s="13">
        <v>72</v>
      </c>
      <c r="H70" s="24">
        <v>4.51</v>
      </c>
      <c r="I70" s="13">
        <v>110244</v>
      </c>
      <c r="J70" s="734" t="s">
        <v>2922</v>
      </c>
      <c r="K70" s="194">
        <v>47.31</v>
      </c>
      <c r="L70" s="194">
        <v>48.96</v>
      </c>
      <c r="M70" s="13" t="s">
        <v>373</v>
      </c>
      <c r="N70" s="15">
        <v>6.39</v>
      </c>
      <c r="O70" s="14">
        <v>1.8467</v>
      </c>
      <c r="P70" s="14">
        <v>11.800412999999999</v>
      </c>
      <c r="R70" s="14">
        <v>11.800412999999999</v>
      </c>
    </row>
    <row r="71" spans="1:18" x14ac:dyDescent="0.2">
      <c r="C71" s="13"/>
      <c r="E71" s="24"/>
      <c r="F71" s="24"/>
      <c r="H71" s="24"/>
      <c r="I71" s="13">
        <v>100418</v>
      </c>
      <c r="J71" s="735" t="s">
        <v>2923</v>
      </c>
      <c r="K71" s="194"/>
      <c r="L71" s="194"/>
      <c r="N71" s="15">
        <v>5.13</v>
      </c>
      <c r="O71" s="14">
        <v>0.20749999999999999</v>
      </c>
      <c r="P71" s="14">
        <v>1.0644749999999998</v>
      </c>
      <c r="R71" s="14">
        <v>1.0644749999999998</v>
      </c>
    </row>
    <row r="72" spans="1:18" x14ac:dyDescent="0.2">
      <c r="C72" s="13"/>
      <c r="E72" s="24"/>
      <c r="F72" s="24"/>
      <c r="H72" s="24"/>
      <c r="I72" s="13">
        <v>100332</v>
      </c>
      <c r="J72" s="736" t="s">
        <v>2924</v>
      </c>
      <c r="K72" s="194"/>
      <c r="L72" s="194"/>
      <c r="N72" s="15">
        <v>1.1399999999999999</v>
      </c>
      <c r="O72" s="14">
        <v>0.47760000000000002</v>
      </c>
      <c r="P72" s="14">
        <v>0.54446399999999995</v>
      </c>
      <c r="R72" s="14">
        <v>0.54446399999999995</v>
      </c>
    </row>
    <row r="73" spans="1:18" x14ac:dyDescent="0.2">
      <c r="C73" s="13"/>
      <c r="E73" s="24"/>
      <c r="F73" s="24"/>
      <c r="H73" s="24"/>
      <c r="K73" s="194"/>
      <c r="L73" s="194"/>
      <c r="O73" s="14"/>
    </row>
    <row r="74" spans="1:18" x14ac:dyDescent="0.2">
      <c r="A74" s="12" t="s">
        <v>2920</v>
      </c>
      <c r="B74" s="26" t="s">
        <v>2941</v>
      </c>
      <c r="C74" s="13">
        <v>78366</v>
      </c>
      <c r="D74" s="13" t="s">
        <v>24</v>
      </c>
      <c r="E74" s="24">
        <v>20.07</v>
      </c>
      <c r="F74" s="24">
        <v>22</v>
      </c>
      <c r="G74" s="13">
        <v>72</v>
      </c>
      <c r="H74" s="24">
        <v>4.46</v>
      </c>
      <c r="I74" s="13">
        <v>110244</v>
      </c>
      <c r="J74" s="734" t="s">
        <v>2922</v>
      </c>
      <c r="K74" s="194">
        <v>50.02</v>
      </c>
      <c r="L74" s="194">
        <v>51.67</v>
      </c>
      <c r="M74" s="13" t="s">
        <v>373</v>
      </c>
      <c r="N74" s="15">
        <v>7.06</v>
      </c>
      <c r="O74" s="14">
        <v>1.8467</v>
      </c>
      <c r="P74" s="14">
        <v>13.037701999999999</v>
      </c>
      <c r="R74" s="14">
        <v>13.037701999999999</v>
      </c>
    </row>
    <row r="75" spans="1:18" x14ac:dyDescent="0.2">
      <c r="C75" s="13"/>
      <c r="E75" s="24"/>
      <c r="F75" s="24"/>
      <c r="H75" s="24"/>
      <c r="I75" s="13">
        <v>100418</v>
      </c>
      <c r="J75" s="735" t="s">
        <v>2923</v>
      </c>
      <c r="K75" s="194"/>
      <c r="L75" s="194"/>
      <c r="N75" s="15">
        <v>5.13</v>
      </c>
      <c r="O75" s="14">
        <v>0.20749999999999999</v>
      </c>
      <c r="P75" s="14">
        <v>1.0644749999999998</v>
      </c>
      <c r="R75" s="14">
        <v>1.0644749999999998</v>
      </c>
    </row>
    <row r="76" spans="1:18" x14ac:dyDescent="0.2">
      <c r="C76" s="13"/>
      <c r="E76" s="24"/>
      <c r="F76" s="24"/>
      <c r="H76" s="24"/>
      <c r="I76" s="13">
        <v>100332</v>
      </c>
      <c r="J76" s="736" t="s">
        <v>2924</v>
      </c>
      <c r="K76" s="194"/>
      <c r="L76" s="194"/>
      <c r="N76" s="15">
        <v>1.1399999999999999</v>
      </c>
      <c r="O76" s="14">
        <v>0.47760000000000002</v>
      </c>
      <c r="P76" s="14">
        <v>0.54446399999999995</v>
      </c>
      <c r="R76" s="14">
        <v>0.54446399999999995</v>
      </c>
    </row>
    <row r="77" spans="1:18" x14ac:dyDescent="0.2">
      <c r="C77" s="13"/>
      <c r="E77" s="24"/>
      <c r="F77" s="24"/>
      <c r="H77" s="24"/>
      <c r="K77" s="194"/>
      <c r="L77" s="194"/>
      <c r="O77" s="14"/>
    </row>
    <row r="78" spans="1:18" x14ac:dyDescent="0.2">
      <c r="A78" s="12" t="s">
        <v>2920</v>
      </c>
      <c r="B78" s="26" t="s">
        <v>2942</v>
      </c>
      <c r="C78" s="13">
        <v>78367</v>
      </c>
      <c r="D78" s="13" t="s">
        <v>24</v>
      </c>
      <c r="E78" s="24">
        <v>20.29</v>
      </c>
      <c r="F78" s="24">
        <v>22.23</v>
      </c>
      <c r="G78" s="13">
        <v>72</v>
      </c>
      <c r="H78" s="24">
        <v>4.51</v>
      </c>
      <c r="I78" s="13">
        <v>110244</v>
      </c>
      <c r="J78" s="734" t="s">
        <v>2922</v>
      </c>
      <c r="K78" s="194">
        <v>49.48</v>
      </c>
      <c r="L78" s="194">
        <v>51.13</v>
      </c>
      <c r="M78" s="13" t="s">
        <v>373</v>
      </c>
      <c r="N78" s="15">
        <v>6.39</v>
      </c>
      <c r="O78" s="14">
        <v>1.8467</v>
      </c>
      <c r="P78" s="14">
        <v>11.800412999999999</v>
      </c>
      <c r="R78" s="14">
        <v>11.800412999999999</v>
      </c>
    </row>
    <row r="79" spans="1:18" x14ac:dyDescent="0.2">
      <c r="C79" s="13"/>
      <c r="E79" s="24"/>
      <c r="F79" s="24"/>
      <c r="H79" s="24"/>
      <c r="I79" s="13">
        <v>100418</v>
      </c>
      <c r="J79" s="735" t="s">
        <v>2923</v>
      </c>
      <c r="K79" s="194"/>
      <c r="L79" s="194"/>
      <c r="N79" s="15">
        <v>5.13</v>
      </c>
      <c r="O79" s="14">
        <v>0.20749999999999999</v>
      </c>
      <c r="P79" s="14">
        <v>1.0644749999999998</v>
      </c>
      <c r="R79" s="14">
        <v>1.0644749999999998</v>
      </c>
    </row>
    <row r="80" spans="1:18" x14ac:dyDescent="0.2">
      <c r="C80" s="13"/>
      <c r="E80" s="24"/>
      <c r="F80" s="24"/>
      <c r="H80" s="24"/>
      <c r="I80" s="13">
        <v>100332</v>
      </c>
      <c r="J80" s="736" t="s">
        <v>2924</v>
      </c>
      <c r="K80" s="194"/>
      <c r="L80" s="194"/>
      <c r="N80" s="15">
        <v>1.1399999999999999</v>
      </c>
      <c r="O80" s="14">
        <v>0.47760000000000002</v>
      </c>
      <c r="P80" s="14">
        <v>0.54446399999999995</v>
      </c>
      <c r="R80" s="14">
        <v>0.54446399999999995</v>
      </c>
    </row>
    <row r="81" spans="1:18" x14ac:dyDescent="0.2">
      <c r="C81" s="13"/>
      <c r="E81" s="24"/>
      <c r="F81" s="24"/>
      <c r="H81" s="24"/>
      <c r="K81" s="194"/>
      <c r="L81" s="194"/>
      <c r="O81" s="14"/>
    </row>
    <row r="82" spans="1:18" x14ac:dyDescent="0.2">
      <c r="A82" s="12" t="s">
        <v>2920</v>
      </c>
      <c r="B82" s="26" t="s">
        <v>2943</v>
      </c>
      <c r="C82" s="13">
        <v>68521</v>
      </c>
      <c r="D82" s="13" t="s">
        <v>24</v>
      </c>
      <c r="E82" s="24">
        <v>30.6</v>
      </c>
      <c r="F82" s="24">
        <v>33.630000000000003</v>
      </c>
      <c r="G82" s="13">
        <v>96</v>
      </c>
      <c r="H82" s="24">
        <v>5.0999999999999996</v>
      </c>
      <c r="I82" s="13">
        <v>110244</v>
      </c>
      <c r="J82" s="734" t="s">
        <v>2922</v>
      </c>
      <c r="K82" s="194">
        <v>60.95</v>
      </c>
      <c r="L82" s="194">
        <v>63.44</v>
      </c>
      <c r="M82" s="13" t="s">
        <v>373</v>
      </c>
      <c r="N82" s="15">
        <v>12</v>
      </c>
      <c r="O82" s="14">
        <v>1.8467</v>
      </c>
      <c r="P82" s="14">
        <v>22.160399999999999</v>
      </c>
      <c r="R82" s="14">
        <v>22.160399999999999</v>
      </c>
    </row>
    <row r="83" spans="1:18" x14ac:dyDescent="0.2">
      <c r="C83" s="13"/>
      <c r="E83" s="24"/>
      <c r="F83" s="24"/>
      <c r="H83" s="24"/>
      <c r="I83" s="13">
        <v>100418</v>
      </c>
      <c r="J83" s="735" t="s">
        <v>2923</v>
      </c>
      <c r="K83" s="194"/>
      <c r="L83" s="194"/>
      <c r="N83" s="15">
        <v>8.42</v>
      </c>
      <c r="O83" s="14">
        <v>0.20749999999999999</v>
      </c>
      <c r="P83" s="14">
        <v>1.74715</v>
      </c>
      <c r="R83" s="14">
        <v>1.74715</v>
      </c>
    </row>
    <row r="84" spans="1:18" x14ac:dyDescent="0.2">
      <c r="C84" s="13"/>
      <c r="E84" s="24"/>
      <c r="F84" s="24"/>
      <c r="H84" s="24"/>
      <c r="I84" s="13">
        <v>100332</v>
      </c>
      <c r="J84" s="736" t="s">
        <v>2924</v>
      </c>
      <c r="K84" s="194"/>
      <c r="L84" s="194"/>
      <c r="N84" s="15">
        <v>1.5</v>
      </c>
      <c r="O84" s="14">
        <v>0.47760000000000002</v>
      </c>
      <c r="P84" s="14">
        <v>0.71640000000000004</v>
      </c>
      <c r="R84" s="14">
        <v>0.71640000000000004</v>
      </c>
    </row>
    <row r="85" spans="1:18" x14ac:dyDescent="0.2">
      <c r="C85" s="13"/>
      <c r="E85" s="24"/>
      <c r="F85" s="24"/>
      <c r="H85" s="24"/>
      <c r="K85" s="194"/>
      <c r="L85" s="194"/>
      <c r="O85" s="14"/>
    </row>
    <row r="86" spans="1:18" x14ac:dyDescent="0.2">
      <c r="A86" s="12" t="s">
        <v>2920</v>
      </c>
      <c r="B86" s="26" t="s">
        <v>2944</v>
      </c>
      <c r="C86" s="13">
        <v>68525</v>
      </c>
      <c r="D86" s="13" t="s">
        <v>24</v>
      </c>
      <c r="E86" s="24">
        <v>30.6</v>
      </c>
      <c r="F86" s="24">
        <v>33.630000000000003</v>
      </c>
      <c r="G86" s="13">
        <v>96</v>
      </c>
      <c r="H86" s="24">
        <v>5.0999999999999996</v>
      </c>
      <c r="I86" s="13">
        <v>110244</v>
      </c>
      <c r="J86" s="734" t="s">
        <v>2922</v>
      </c>
      <c r="K86" s="194">
        <v>60.95</v>
      </c>
      <c r="L86" s="194">
        <v>63.44</v>
      </c>
      <c r="M86" s="13" t="s">
        <v>373</v>
      </c>
      <c r="N86" s="15">
        <v>10.38</v>
      </c>
      <c r="O86" s="14">
        <v>1.8467</v>
      </c>
      <c r="P86" s="14">
        <v>19.168746000000002</v>
      </c>
      <c r="R86" s="14">
        <v>19.168746000000002</v>
      </c>
    </row>
    <row r="87" spans="1:18" x14ac:dyDescent="0.2">
      <c r="C87" s="13"/>
      <c r="E87" s="24"/>
      <c r="F87" s="24"/>
      <c r="H87" s="24"/>
      <c r="I87" s="13">
        <v>100418</v>
      </c>
      <c r="J87" s="735" t="s">
        <v>2923</v>
      </c>
      <c r="K87" s="194"/>
      <c r="L87" s="194"/>
      <c r="N87" s="15">
        <v>6.15</v>
      </c>
      <c r="O87" s="14">
        <v>0.20749999999999999</v>
      </c>
      <c r="P87" s="14">
        <v>1.276125</v>
      </c>
      <c r="R87" s="14">
        <v>1.276125</v>
      </c>
    </row>
    <row r="88" spans="1:18" x14ac:dyDescent="0.2">
      <c r="C88" s="13"/>
      <c r="E88" s="24"/>
      <c r="F88" s="24"/>
      <c r="H88" s="24"/>
      <c r="I88" s="13">
        <v>100332</v>
      </c>
      <c r="J88" s="736" t="s">
        <v>2924</v>
      </c>
      <c r="K88" s="194"/>
      <c r="L88" s="194"/>
      <c r="N88" s="15">
        <v>1.5</v>
      </c>
      <c r="O88" s="14">
        <v>0.47760000000000002</v>
      </c>
      <c r="P88" s="14">
        <v>0.71640000000000004</v>
      </c>
      <c r="R88" s="14">
        <v>0.71640000000000004</v>
      </c>
    </row>
    <row r="89" spans="1:18" x14ac:dyDescent="0.2">
      <c r="C89" s="13"/>
      <c r="E89" s="24"/>
      <c r="F89" s="24"/>
      <c r="H89" s="24"/>
      <c r="K89" s="194"/>
      <c r="L89" s="194"/>
      <c r="O89" s="14"/>
    </row>
    <row r="90" spans="1:18" x14ac:dyDescent="0.2">
      <c r="A90" s="12" t="s">
        <v>2920</v>
      </c>
      <c r="B90" s="26" t="s">
        <v>2945</v>
      </c>
      <c r="C90" s="13">
        <v>78673</v>
      </c>
      <c r="D90" s="13" t="s">
        <v>24</v>
      </c>
      <c r="E90" s="24">
        <v>27.6</v>
      </c>
      <c r="F90" s="24">
        <v>30.73</v>
      </c>
      <c r="G90" s="13">
        <v>96</v>
      </c>
      <c r="H90" s="24">
        <v>4.5999999999999996</v>
      </c>
      <c r="I90" s="13">
        <v>110244</v>
      </c>
      <c r="J90" s="734" t="s">
        <v>2922</v>
      </c>
      <c r="K90" s="194">
        <v>40.130000000000003</v>
      </c>
      <c r="L90" s="194">
        <v>42.32</v>
      </c>
      <c r="M90" s="13" t="s">
        <v>373</v>
      </c>
      <c r="N90" s="15">
        <v>4.5</v>
      </c>
      <c r="O90" s="14">
        <v>1.8467</v>
      </c>
      <c r="P90" s="14">
        <v>8.3101500000000001</v>
      </c>
      <c r="R90" s="14">
        <v>8.3101500000000001</v>
      </c>
    </row>
    <row r="91" spans="1:18" x14ac:dyDescent="0.2">
      <c r="C91" s="13"/>
      <c r="E91" s="24"/>
      <c r="F91" s="24"/>
      <c r="H91" s="24"/>
      <c r="I91" s="13">
        <v>100418</v>
      </c>
      <c r="J91" s="735" t="s">
        <v>2923</v>
      </c>
      <c r="K91" s="194"/>
      <c r="L91" s="194"/>
      <c r="N91" s="15">
        <v>7.43</v>
      </c>
      <c r="O91" s="14">
        <v>0.20749999999999999</v>
      </c>
      <c r="P91" s="14">
        <v>1.5417249999999998</v>
      </c>
      <c r="R91" s="14">
        <v>1.5417249999999998</v>
      </c>
    </row>
    <row r="92" spans="1:18" x14ac:dyDescent="0.2">
      <c r="C92" s="13"/>
      <c r="E92" s="24"/>
      <c r="F92" s="24"/>
      <c r="H92" s="24"/>
      <c r="I92" s="13">
        <v>100332</v>
      </c>
      <c r="J92" s="736" t="s">
        <v>2924</v>
      </c>
      <c r="K92" s="194"/>
      <c r="L92" s="194"/>
      <c r="N92" s="15">
        <v>1.5</v>
      </c>
      <c r="O92" s="14">
        <v>0.47760000000000002</v>
      </c>
      <c r="P92" s="14">
        <v>0.71640000000000004</v>
      </c>
      <c r="R92" s="14">
        <v>0.71640000000000004</v>
      </c>
    </row>
    <row r="93" spans="1:18" x14ac:dyDescent="0.2">
      <c r="C93" s="13"/>
      <c r="E93" s="24"/>
      <c r="F93" s="24"/>
      <c r="H93" s="24"/>
      <c r="K93" s="194"/>
      <c r="L93" s="194"/>
      <c r="O93" s="14"/>
    </row>
    <row r="94" spans="1:18" x14ac:dyDescent="0.2">
      <c r="A94" s="12" t="s">
        <v>2920</v>
      </c>
      <c r="B94" s="26" t="s">
        <v>2946</v>
      </c>
      <c r="C94" s="13">
        <v>78674</v>
      </c>
      <c r="D94" s="13" t="s">
        <v>24</v>
      </c>
      <c r="E94" s="24">
        <v>26.88</v>
      </c>
      <c r="F94" s="24">
        <v>30.35</v>
      </c>
      <c r="G94" s="13">
        <v>96</v>
      </c>
      <c r="H94" s="24">
        <v>4.4800000000000004</v>
      </c>
      <c r="I94" s="13">
        <v>110244</v>
      </c>
      <c r="J94" s="734" t="s">
        <v>2922</v>
      </c>
      <c r="K94" s="194">
        <v>41.42</v>
      </c>
      <c r="L94" s="194">
        <v>43.61</v>
      </c>
      <c r="M94" s="13" t="s">
        <v>373</v>
      </c>
      <c r="N94" s="15">
        <v>3.33</v>
      </c>
      <c r="O94" s="14">
        <v>1.8467</v>
      </c>
      <c r="P94" s="14">
        <v>6.1495110000000004</v>
      </c>
      <c r="R94" s="14">
        <v>6.1495110000000004</v>
      </c>
    </row>
    <row r="95" spans="1:18" x14ac:dyDescent="0.2">
      <c r="C95" s="13"/>
      <c r="E95" s="24"/>
      <c r="F95" s="24"/>
      <c r="H95" s="24"/>
      <c r="I95" s="13">
        <v>100418</v>
      </c>
      <c r="J95" s="735" t="s">
        <v>2923</v>
      </c>
      <c r="K95" s="194"/>
      <c r="L95" s="194"/>
      <c r="N95" s="15">
        <v>7.43</v>
      </c>
      <c r="O95" s="14">
        <v>0.20749999999999999</v>
      </c>
      <c r="P95" s="14">
        <v>1.5417249999999998</v>
      </c>
      <c r="R95" s="14">
        <v>1.5417249999999998</v>
      </c>
    </row>
    <row r="96" spans="1:18" x14ac:dyDescent="0.2">
      <c r="C96" s="13"/>
      <c r="E96" s="24"/>
      <c r="F96" s="24"/>
      <c r="H96" s="24"/>
      <c r="I96" s="13">
        <v>100332</v>
      </c>
      <c r="J96" s="736" t="s">
        <v>2924</v>
      </c>
      <c r="K96" s="194"/>
      <c r="L96" s="194"/>
      <c r="N96" s="15">
        <v>1.5</v>
      </c>
      <c r="O96" s="14">
        <v>0.47760000000000002</v>
      </c>
      <c r="P96" s="14">
        <v>0.71640000000000004</v>
      </c>
      <c r="R96" s="14">
        <v>0.71640000000000004</v>
      </c>
    </row>
    <row r="97" spans="1:18" x14ac:dyDescent="0.2">
      <c r="C97" s="13"/>
      <c r="E97" s="24"/>
      <c r="F97" s="24"/>
      <c r="H97" s="24"/>
      <c r="K97" s="194"/>
      <c r="L97" s="194"/>
      <c r="O97" s="14"/>
    </row>
    <row r="98" spans="1:18" x14ac:dyDescent="0.2">
      <c r="A98" s="12" t="s">
        <v>2920</v>
      </c>
      <c r="B98" s="26" t="s">
        <v>2947</v>
      </c>
      <c r="C98" s="13">
        <v>78697</v>
      </c>
      <c r="D98" s="13" t="s">
        <v>24</v>
      </c>
      <c r="E98" s="24">
        <v>27</v>
      </c>
      <c r="F98" s="24">
        <v>33</v>
      </c>
      <c r="G98" s="13">
        <v>96</v>
      </c>
      <c r="H98" s="24">
        <v>4.5</v>
      </c>
      <c r="I98" s="13">
        <v>110244</v>
      </c>
      <c r="J98" s="734" t="s">
        <v>2922</v>
      </c>
      <c r="K98" s="194">
        <v>43.8</v>
      </c>
      <c r="L98" s="194">
        <v>45.96</v>
      </c>
      <c r="M98" s="13" t="s">
        <v>373</v>
      </c>
      <c r="N98" s="15">
        <v>8.4</v>
      </c>
      <c r="O98" s="14">
        <v>1.8467</v>
      </c>
      <c r="P98" s="14">
        <v>15.512280000000001</v>
      </c>
      <c r="R98" s="14">
        <v>15.512280000000001</v>
      </c>
    </row>
    <row r="99" spans="1:18" x14ac:dyDescent="0.2">
      <c r="C99" s="13"/>
      <c r="E99" s="24"/>
      <c r="F99" s="24"/>
      <c r="H99" s="24"/>
      <c r="I99" s="13">
        <v>100418</v>
      </c>
      <c r="J99" s="735" t="s">
        <v>2923</v>
      </c>
      <c r="K99" s="194"/>
      <c r="L99" s="194"/>
      <c r="N99" s="15">
        <v>7.43</v>
      </c>
      <c r="O99" s="14">
        <v>0.20749999999999999</v>
      </c>
      <c r="P99" s="14">
        <v>1.5417249999999998</v>
      </c>
      <c r="R99" s="14">
        <v>1.5417249999999998</v>
      </c>
    </row>
    <row r="100" spans="1:18" x14ac:dyDescent="0.2">
      <c r="C100" s="13"/>
      <c r="E100" s="24"/>
      <c r="F100" s="24"/>
      <c r="H100" s="24"/>
      <c r="I100" s="13">
        <v>100332</v>
      </c>
      <c r="J100" s="736" t="s">
        <v>2924</v>
      </c>
      <c r="K100" s="194"/>
      <c r="L100" s="194"/>
      <c r="N100" s="15">
        <v>1.5</v>
      </c>
      <c r="O100" s="14">
        <v>0.47760000000000002</v>
      </c>
      <c r="P100" s="14">
        <v>0.71640000000000004</v>
      </c>
      <c r="R100" s="14">
        <v>0.71640000000000004</v>
      </c>
    </row>
    <row r="101" spans="1:18" x14ac:dyDescent="0.2">
      <c r="C101" s="13"/>
      <c r="E101" s="24"/>
      <c r="F101" s="24"/>
      <c r="H101" s="24"/>
      <c r="K101" s="194"/>
      <c r="L101" s="194"/>
      <c r="O101" s="14"/>
    </row>
    <row r="102" spans="1:18" x14ac:dyDescent="0.2">
      <c r="A102" s="12" t="s">
        <v>2920</v>
      </c>
      <c r="B102" s="26" t="s">
        <v>2948</v>
      </c>
      <c r="C102" s="13">
        <v>78698</v>
      </c>
      <c r="D102" s="13" t="s">
        <v>24</v>
      </c>
      <c r="E102" s="24">
        <v>26.88</v>
      </c>
      <c r="F102" s="24">
        <v>30.26</v>
      </c>
      <c r="G102" s="13">
        <v>96</v>
      </c>
      <c r="H102" s="24">
        <v>4.4800000000000004</v>
      </c>
      <c r="I102" s="13">
        <v>110244</v>
      </c>
      <c r="J102" s="734" t="s">
        <v>2922</v>
      </c>
      <c r="K102" s="194">
        <v>44.28</v>
      </c>
      <c r="L102" s="194">
        <v>46.44</v>
      </c>
      <c r="M102" s="13" t="s">
        <v>373</v>
      </c>
      <c r="N102" s="15">
        <v>6.66</v>
      </c>
      <c r="O102" s="14">
        <v>1.8467</v>
      </c>
      <c r="P102" s="14">
        <v>12.299022000000001</v>
      </c>
      <c r="R102" s="14">
        <v>12.299022000000001</v>
      </c>
    </row>
    <row r="103" spans="1:18" x14ac:dyDescent="0.2">
      <c r="C103" s="13"/>
      <c r="E103" s="24"/>
      <c r="F103" s="24"/>
      <c r="H103" s="24"/>
      <c r="I103" s="13">
        <v>100418</v>
      </c>
      <c r="J103" s="735" t="s">
        <v>2923</v>
      </c>
      <c r="K103" s="194"/>
      <c r="L103" s="194"/>
      <c r="N103" s="15">
        <v>7.43</v>
      </c>
      <c r="O103" s="14">
        <v>0.20749999999999999</v>
      </c>
      <c r="P103" s="14">
        <v>1.5417249999999998</v>
      </c>
      <c r="R103" s="14">
        <v>1.5417249999999998</v>
      </c>
    </row>
    <row r="104" spans="1:18" x14ac:dyDescent="0.2">
      <c r="C104" s="13"/>
      <c r="E104" s="24"/>
      <c r="F104" s="24"/>
      <c r="H104" s="24"/>
      <c r="I104" s="13">
        <v>100332</v>
      </c>
      <c r="J104" s="736" t="s">
        <v>2924</v>
      </c>
      <c r="K104" s="194"/>
      <c r="L104" s="194"/>
      <c r="N104" s="15">
        <v>1.5</v>
      </c>
      <c r="O104" s="14">
        <v>0.47760000000000002</v>
      </c>
      <c r="P104" s="14">
        <v>0.71640000000000004</v>
      </c>
      <c r="R104" s="14">
        <v>0.71640000000000004</v>
      </c>
    </row>
    <row r="105" spans="1:18" x14ac:dyDescent="0.2">
      <c r="C105" s="13"/>
      <c r="E105" s="24"/>
      <c r="F105" s="24"/>
      <c r="H105" s="24"/>
      <c r="K105" s="194"/>
      <c r="L105" s="194"/>
      <c r="O105" s="14"/>
    </row>
    <row r="106" spans="1:18" x14ac:dyDescent="0.2">
      <c r="A106" s="12" t="s">
        <v>2920</v>
      </c>
      <c r="B106" s="26" t="s">
        <v>2949</v>
      </c>
      <c r="C106" s="13">
        <v>72580</v>
      </c>
      <c r="D106" s="13" t="s">
        <v>24</v>
      </c>
      <c r="E106" s="24">
        <v>18.86</v>
      </c>
      <c r="F106" s="24">
        <v>20.16</v>
      </c>
      <c r="G106" s="13">
        <v>60</v>
      </c>
      <c r="H106" s="24">
        <v>5.03</v>
      </c>
      <c r="I106" s="13">
        <v>110244</v>
      </c>
      <c r="J106" s="734" t="s">
        <v>2922</v>
      </c>
      <c r="K106" s="194">
        <v>40.24</v>
      </c>
      <c r="L106" s="194">
        <v>41.72</v>
      </c>
      <c r="M106" s="13" t="s">
        <v>373</v>
      </c>
      <c r="N106" s="15">
        <v>2.96</v>
      </c>
      <c r="O106" s="14">
        <v>1.8467</v>
      </c>
      <c r="P106" s="14">
        <v>5.4662319999999998</v>
      </c>
      <c r="R106" s="14">
        <v>5.4662319999999998</v>
      </c>
    </row>
    <row r="107" spans="1:18" x14ac:dyDescent="0.2">
      <c r="C107" s="13"/>
      <c r="E107" s="24"/>
      <c r="F107" s="24"/>
      <c r="H107" s="24"/>
      <c r="I107" s="13">
        <v>100418</v>
      </c>
      <c r="J107" s="735" t="s">
        <v>2923</v>
      </c>
      <c r="K107" s="194"/>
      <c r="L107" s="194"/>
      <c r="N107" s="15">
        <v>5.53</v>
      </c>
      <c r="O107" s="14">
        <v>0.20749999999999999</v>
      </c>
      <c r="P107" s="14">
        <v>1.147475</v>
      </c>
      <c r="R107" s="14">
        <v>1.147475</v>
      </c>
    </row>
    <row r="108" spans="1:18" x14ac:dyDescent="0.2">
      <c r="C108" s="13"/>
      <c r="E108" s="24"/>
      <c r="F108" s="24"/>
      <c r="H108" s="24"/>
      <c r="I108" s="13">
        <v>100332</v>
      </c>
      <c r="J108" s="736" t="s">
        <v>2924</v>
      </c>
      <c r="K108" s="194"/>
      <c r="L108" s="194"/>
      <c r="N108" s="15">
        <v>1.08</v>
      </c>
      <c r="O108" s="14">
        <v>0.47760000000000002</v>
      </c>
      <c r="P108" s="14">
        <v>0.51580800000000004</v>
      </c>
      <c r="R108" s="14">
        <v>0.51580800000000004</v>
      </c>
    </row>
    <row r="109" spans="1:18" x14ac:dyDescent="0.2">
      <c r="C109" s="13"/>
      <c r="E109" s="24"/>
      <c r="F109" s="24"/>
      <c r="H109" s="24"/>
      <c r="K109" s="194"/>
      <c r="L109" s="194"/>
      <c r="O109" s="14"/>
    </row>
    <row r="110" spans="1:18" x14ac:dyDescent="0.2">
      <c r="A110" s="12" t="s">
        <v>2920</v>
      </c>
      <c r="B110" s="26" t="s">
        <v>2950</v>
      </c>
      <c r="C110" s="13">
        <v>72581</v>
      </c>
      <c r="D110" s="13" t="s">
        <v>24</v>
      </c>
      <c r="E110" s="24">
        <v>18.3</v>
      </c>
      <c r="F110" s="24">
        <v>19.600000000000001</v>
      </c>
      <c r="G110" s="13">
        <v>60</v>
      </c>
      <c r="H110" s="24">
        <v>4.88</v>
      </c>
      <c r="I110" s="13">
        <v>110244</v>
      </c>
      <c r="J110" s="734" t="s">
        <v>2922</v>
      </c>
      <c r="K110" s="194">
        <v>41.99</v>
      </c>
      <c r="L110" s="194">
        <v>43.47</v>
      </c>
      <c r="M110" s="13" t="s">
        <v>373</v>
      </c>
      <c r="N110" s="15">
        <v>2.4500000000000002</v>
      </c>
      <c r="O110" s="14">
        <v>1.8467</v>
      </c>
      <c r="P110" s="14">
        <v>4.5244150000000003</v>
      </c>
      <c r="R110" s="14">
        <v>4.5244150000000003</v>
      </c>
    </row>
    <row r="111" spans="1:18" x14ac:dyDescent="0.2">
      <c r="C111" s="13"/>
      <c r="E111" s="24"/>
      <c r="F111" s="24"/>
      <c r="H111" s="24"/>
      <c r="I111" s="13">
        <v>100418</v>
      </c>
      <c r="J111" s="735" t="s">
        <v>2923</v>
      </c>
      <c r="K111" s="194"/>
      <c r="L111" s="194"/>
      <c r="N111" s="15">
        <v>5.53</v>
      </c>
      <c r="O111" s="14">
        <v>0.20749999999999999</v>
      </c>
      <c r="P111" s="14">
        <v>1.147475</v>
      </c>
      <c r="R111" s="14">
        <v>1.147475</v>
      </c>
    </row>
    <row r="112" spans="1:18" x14ac:dyDescent="0.2">
      <c r="C112" s="13"/>
      <c r="E112" s="24"/>
      <c r="F112" s="24"/>
      <c r="H112" s="24"/>
      <c r="I112" s="13">
        <v>100332</v>
      </c>
      <c r="J112" s="736" t="s">
        <v>2924</v>
      </c>
      <c r="K112" s="194"/>
      <c r="L112" s="194"/>
      <c r="N112" s="15">
        <v>0.94</v>
      </c>
      <c r="O112" s="14">
        <v>0.47760000000000002</v>
      </c>
      <c r="P112" s="14">
        <v>0.44894400000000001</v>
      </c>
      <c r="R112" s="14">
        <v>0.44894400000000001</v>
      </c>
    </row>
    <row r="113" spans="1:18" x14ac:dyDescent="0.2">
      <c r="C113" s="13"/>
      <c r="E113" s="24"/>
      <c r="F113" s="24"/>
      <c r="H113" s="24"/>
      <c r="K113" s="194"/>
      <c r="L113" s="194"/>
      <c r="O113" s="14"/>
    </row>
    <row r="114" spans="1:18" x14ac:dyDescent="0.2">
      <c r="A114" s="12" t="s">
        <v>2920</v>
      </c>
      <c r="B114" s="26" t="s">
        <v>2951</v>
      </c>
      <c r="C114" s="13">
        <v>78314</v>
      </c>
      <c r="D114" s="13" t="s">
        <v>24</v>
      </c>
      <c r="E114" s="24">
        <v>18.670000000000002</v>
      </c>
      <c r="F114" s="24">
        <v>20.03</v>
      </c>
      <c r="G114" s="13">
        <v>60</v>
      </c>
      <c r="H114" s="24">
        <v>4.9800000000000004</v>
      </c>
      <c r="I114" s="13">
        <v>110244</v>
      </c>
      <c r="J114" s="734" t="s">
        <v>2922</v>
      </c>
      <c r="K114" s="194">
        <v>50.67</v>
      </c>
      <c r="L114" s="194">
        <v>52.16</v>
      </c>
      <c r="M114" s="13" t="s">
        <v>373</v>
      </c>
      <c r="N114" s="15">
        <v>4.8</v>
      </c>
      <c r="O114" s="14">
        <v>1.8467</v>
      </c>
      <c r="P114" s="14">
        <v>8.86416</v>
      </c>
      <c r="R114" s="14">
        <v>8.86416</v>
      </c>
    </row>
    <row r="115" spans="1:18" x14ac:dyDescent="0.2">
      <c r="C115" s="13"/>
      <c r="E115" s="24"/>
      <c r="F115" s="24"/>
      <c r="H115" s="24"/>
      <c r="I115" s="13">
        <v>100418</v>
      </c>
      <c r="J115" s="735" t="s">
        <v>2923</v>
      </c>
      <c r="K115" s="194"/>
      <c r="L115" s="194"/>
      <c r="N115" s="15">
        <v>5.44</v>
      </c>
      <c r="O115" s="14">
        <v>0.20749999999999999</v>
      </c>
      <c r="P115" s="14">
        <v>1.1288</v>
      </c>
      <c r="R115" s="14">
        <v>1.1288</v>
      </c>
    </row>
    <row r="116" spans="1:18" x14ac:dyDescent="0.2">
      <c r="C116" s="13"/>
      <c r="E116" s="24"/>
      <c r="F116" s="24"/>
      <c r="H116" s="24"/>
      <c r="I116" s="13">
        <v>100332</v>
      </c>
      <c r="J116" s="736" t="s">
        <v>2924</v>
      </c>
      <c r="K116" s="194"/>
      <c r="L116" s="194"/>
      <c r="N116" s="15">
        <v>1.03</v>
      </c>
      <c r="O116" s="14">
        <v>0.47760000000000002</v>
      </c>
      <c r="P116" s="14">
        <v>0.49192800000000003</v>
      </c>
      <c r="R116" s="14">
        <v>0.49192800000000003</v>
      </c>
    </row>
    <row r="117" spans="1:18" x14ac:dyDescent="0.2">
      <c r="C117" s="13"/>
      <c r="E117" s="24"/>
      <c r="F117" s="24"/>
      <c r="H117" s="24"/>
      <c r="K117" s="194"/>
      <c r="L117" s="194"/>
      <c r="O117" s="14"/>
    </row>
    <row r="118" spans="1:18" x14ac:dyDescent="0.2">
      <c r="A118" s="12" t="s">
        <v>2920</v>
      </c>
      <c r="B118" s="26" t="s">
        <v>2952</v>
      </c>
      <c r="C118" s="13">
        <v>78315</v>
      </c>
      <c r="D118" s="13" t="s">
        <v>24</v>
      </c>
      <c r="E118" s="24">
        <v>18.670000000000002</v>
      </c>
      <c r="F118" s="24">
        <v>20.03</v>
      </c>
      <c r="G118" s="13">
        <v>60</v>
      </c>
      <c r="H118" s="24">
        <v>4.9800000000000004</v>
      </c>
      <c r="I118" s="13">
        <v>110244</v>
      </c>
      <c r="J118" s="734" t="s">
        <v>2922</v>
      </c>
      <c r="K118" s="194">
        <v>50.72</v>
      </c>
      <c r="L118" s="194">
        <v>52.21</v>
      </c>
      <c r="M118" s="13" t="s">
        <v>373</v>
      </c>
      <c r="N118" s="15">
        <v>5.92</v>
      </c>
      <c r="O118" s="14">
        <v>1.8467</v>
      </c>
      <c r="P118" s="14">
        <v>10.932464</v>
      </c>
      <c r="R118" s="14">
        <v>10.932464</v>
      </c>
    </row>
    <row r="119" spans="1:18" x14ac:dyDescent="0.2">
      <c r="C119" s="13"/>
      <c r="E119" s="24"/>
      <c r="F119" s="24"/>
      <c r="H119" s="24"/>
      <c r="I119" s="13">
        <v>100418</v>
      </c>
      <c r="J119" s="735" t="s">
        <v>2923</v>
      </c>
      <c r="K119" s="194"/>
      <c r="L119" s="194"/>
      <c r="N119" s="15">
        <v>5.44</v>
      </c>
      <c r="O119" s="14">
        <v>0.20749999999999999</v>
      </c>
      <c r="P119" s="14">
        <v>1.1288</v>
      </c>
      <c r="R119" s="14">
        <v>1.1288</v>
      </c>
    </row>
    <row r="120" spans="1:18" x14ac:dyDescent="0.2">
      <c r="C120" s="13"/>
      <c r="E120" s="24"/>
      <c r="F120" s="24"/>
      <c r="H120" s="24"/>
      <c r="I120" s="13">
        <v>100332</v>
      </c>
      <c r="J120" s="736" t="s">
        <v>2924</v>
      </c>
      <c r="K120" s="194"/>
      <c r="L120" s="194"/>
      <c r="N120" s="15">
        <v>1.03</v>
      </c>
      <c r="O120" s="14">
        <v>0.47760000000000002</v>
      </c>
      <c r="P120" s="14">
        <v>0.49192800000000003</v>
      </c>
      <c r="R120" s="14">
        <v>0.49192800000000003</v>
      </c>
    </row>
    <row r="121" spans="1:18" x14ac:dyDescent="0.2">
      <c r="C121" s="13"/>
      <c r="E121" s="24"/>
      <c r="F121" s="24"/>
      <c r="H121" s="24"/>
      <c r="K121" s="194"/>
      <c r="L121" s="194"/>
      <c r="O121" s="14"/>
    </row>
    <row r="122" spans="1:18" x14ac:dyDescent="0.2">
      <c r="A122" s="12" t="s">
        <v>2920</v>
      </c>
      <c r="B122" s="26" t="s">
        <v>2952</v>
      </c>
      <c r="C122" s="13">
        <v>78368</v>
      </c>
      <c r="D122" s="13" t="s">
        <v>24</v>
      </c>
      <c r="E122" s="24">
        <v>18.670000000000002</v>
      </c>
      <c r="F122" s="24">
        <v>19.98</v>
      </c>
      <c r="G122" s="13">
        <v>60</v>
      </c>
      <c r="H122" s="24">
        <v>4.9800000000000004</v>
      </c>
      <c r="I122" s="13">
        <v>110244</v>
      </c>
      <c r="J122" s="734" t="s">
        <v>2922</v>
      </c>
      <c r="K122" s="194">
        <v>46.89</v>
      </c>
      <c r="L122" s="194">
        <v>48.36</v>
      </c>
      <c r="M122" s="13" t="s">
        <v>373</v>
      </c>
      <c r="N122" s="15">
        <v>5.92</v>
      </c>
      <c r="O122" s="14">
        <v>1.8467</v>
      </c>
      <c r="P122" s="14">
        <v>10.932464</v>
      </c>
      <c r="R122" s="14">
        <v>10.932464</v>
      </c>
    </row>
    <row r="123" spans="1:18" x14ac:dyDescent="0.2">
      <c r="C123" s="13"/>
      <c r="E123" s="24"/>
      <c r="F123" s="24"/>
      <c r="H123" s="24"/>
      <c r="I123" s="13">
        <v>100418</v>
      </c>
      <c r="J123" s="735" t="s">
        <v>2923</v>
      </c>
      <c r="K123" s="194"/>
      <c r="L123" s="194"/>
      <c r="N123" s="15">
        <v>5.44</v>
      </c>
      <c r="O123" s="14">
        <v>0.20749999999999999</v>
      </c>
      <c r="P123" s="14">
        <v>1.1288</v>
      </c>
      <c r="R123" s="14">
        <v>1.1288</v>
      </c>
    </row>
    <row r="124" spans="1:18" x14ac:dyDescent="0.2">
      <c r="C124" s="13"/>
      <c r="E124" s="24"/>
      <c r="F124" s="24"/>
      <c r="H124" s="24"/>
      <c r="I124" s="13">
        <v>100332</v>
      </c>
      <c r="J124" s="736" t="s">
        <v>2924</v>
      </c>
      <c r="K124" s="194"/>
      <c r="L124" s="194"/>
      <c r="N124" s="15">
        <v>1.03</v>
      </c>
      <c r="O124" s="14">
        <v>0.47760000000000002</v>
      </c>
      <c r="P124" s="14">
        <v>0.49192800000000003</v>
      </c>
      <c r="R124" s="14">
        <v>0.49192800000000003</v>
      </c>
    </row>
    <row r="125" spans="1:18" x14ac:dyDescent="0.2">
      <c r="C125" s="13"/>
      <c r="E125" s="24"/>
      <c r="F125" s="24"/>
      <c r="H125" s="24"/>
      <c r="K125" s="194"/>
      <c r="L125" s="194"/>
      <c r="O125" s="14"/>
    </row>
    <row r="126" spans="1:18" x14ac:dyDescent="0.2">
      <c r="A126" s="12" t="s">
        <v>2920</v>
      </c>
      <c r="B126" s="26" t="s">
        <v>2953</v>
      </c>
      <c r="C126" s="13">
        <v>78369</v>
      </c>
      <c r="D126" s="13" t="s">
        <v>24</v>
      </c>
      <c r="E126" s="24">
        <v>18.670000000000002</v>
      </c>
      <c r="F126" s="24">
        <v>19.98</v>
      </c>
      <c r="G126" s="13">
        <v>60</v>
      </c>
      <c r="H126" s="24">
        <v>4.9800000000000004</v>
      </c>
      <c r="I126" s="13">
        <v>110244</v>
      </c>
      <c r="J126" s="734" t="s">
        <v>2922</v>
      </c>
      <c r="K126" s="194">
        <v>46.65</v>
      </c>
      <c r="L126" s="194">
        <v>48.12</v>
      </c>
      <c r="M126" s="13" t="s">
        <v>373</v>
      </c>
      <c r="N126" s="15">
        <v>4.8</v>
      </c>
      <c r="O126" s="14">
        <v>1.8467</v>
      </c>
      <c r="P126" s="14">
        <v>8.86416</v>
      </c>
      <c r="R126" s="14">
        <v>8.86416</v>
      </c>
    </row>
    <row r="127" spans="1:18" x14ac:dyDescent="0.2">
      <c r="C127" s="13"/>
      <c r="E127" s="24"/>
      <c r="F127" s="24"/>
      <c r="H127" s="24"/>
      <c r="I127" s="13">
        <v>100418</v>
      </c>
      <c r="J127" s="735" t="s">
        <v>2923</v>
      </c>
      <c r="K127" s="194"/>
      <c r="L127" s="194"/>
      <c r="N127" s="15">
        <v>5.44</v>
      </c>
      <c r="O127" s="14">
        <v>0.20749999999999999</v>
      </c>
      <c r="P127" s="14">
        <v>1.1288</v>
      </c>
      <c r="R127" s="14">
        <v>1.1288</v>
      </c>
    </row>
    <row r="128" spans="1:18" x14ac:dyDescent="0.2">
      <c r="C128" s="13"/>
      <c r="E128" s="24"/>
      <c r="F128" s="24"/>
      <c r="H128" s="24"/>
      <c r="I128" s="13">
        <v>100332</v>
      </c>
      <c r="J128" s="736" t="s">
        <v>2924</v>
      </c>
      <c r="K128" s="194"/>
      <c r="L128" s="194"/>
      <c r="N128" s="15">
        <v>1.03</v>
      </c>
      <c r="O128" s="14">
        <v>0.47760000000000002</v>
      </c>
      <c r="P128" s="14">
        <v>0.49192800000000003</v>
      </c>
      <c r="R128" s="14">
        <v>0.49192800000000003</v>
      </c>
    </row>
    <row r="129" spans="1:18" x14ac:dyDescent="0.2">
      <c r="C129" s="13"/>
      <c r="E129" s="24"/>
      <c r="F129" s="24"/>
      <c r="H129" s="24"/>
      <c r="K129" s="194"/>
      <c r="L129" s="194"/>
      <c r="O129" s="14"/>
    </row>
    <row r="130" spans="1:18" x14ac:dyDescent="0.2">
      <c r="A130" s="12" t="s">
        <v>2920</v>
      </c>
      <c r="B130" s="26" t="s">
        <v>2954</v>
      </c>
      <c r="C130" s="13">
        <v>63912</v>
      </c>
      <c r="D130" s="13" t="s">
        <v>24</v>
      </c>
      <c r="E130" s="24">
        <v>26.48</v>
      </c>
      <c r="F130" s="24">
        <v>30.32</v>
      </c>
      <c r="G130" s="13">
        <v>128</v>
      </c>
      <c r="H130" s="24">
        <v>3.31</v>
      </c>
      <c r="I130" s="13">
        <v>110244</v>
      </c>
      <c r="J130" s="734" t="s">
        <v>2922</v>
      </c>
      <c r="K130" s="194">
        <v>41.66</v>
      </c>
      <c r="L130" s="194">
        <v>43.68</v>
      </c>
      <c r="M130" s="13" t="s">
        <v>373</v>
      </c>
      <c r="N130" s="15">
        <v>2.4</v>
      </c>
      <c r="O130" s="14">
        <v>1.8467</v>
      </c>
      <c r="P130" s="14">
        <v>4.43208</v>
      </c>
      <c r="R130" s="14">
        <v>4.43208</v>
      </c>
    </row>
    <row r="131" spans="1:18" x14ac:dyDescent="0.2">
      <c r="C131" s="13"/>
      <c r="E131" s="24"/>
      <c r="F131" s="24"/>
      <c r="H131" s="24"/>
      <c r="I131" s="13">
        <v>100418</v>
      </c>
      <c r="J131" s="735" t="s">
        <v>2923</v>
      </c>
      <c r="K131" s="194"/>
      <c r="L131" s="194"/>
      <c r="N131" s="15">
        <v>7.89</v>
      </c>
      <c r="O131" s="14">
        <v>0.20749999999999999</v>
      </c>
      <c r="P131" s="14">
        <v>1.6371749999999998</v>
      </c>
      <c r="R131" s="14">
        <v>1.6371749999999998</v>
      </c>
    </row>
    <row r="132" spans="1:18" x14ac:dyDescent="0.2">
      <c r="C132" s="13"/>
      <c r="E132" s="24"/>
      <c r="F132" s="24"/>
      <c r="H132" s="24"/>
      <c r="I132" s="13">
        <v>100332</v>
      </c>
      <c r="J132" s="736" t="s">
        <v>2924</v>
      </c>
      <c r="K132" s="194"/>
      <c r="L132" s="194"/>
      <c r="N132" s="15">
        <v>1.39</v>
      </c>
      <c r="O132" s="14">
        <v>0.47760000000000002</v>
      </c>
      <c r="P132" s="14">
        <v>0.66386400000000001</v>
      </c>
      <c r="R132" s="14">
        <v>0.66386400000000001</v>
      </c>
    </row>
    <row r="133" spans="1:18" x14ac:dyDescent="0.2">
      <c r="C133" s="13"/>
      <c r="E133" s="24"/>
      <c r="F133" s="24"/>
      <c r="H133" s="24"/>
      <c r="K133" s="194"/>
      <c r="L133" s="194"/>
      <c r="O133" s="14"/>
    </row>
    <row r="134" spans="1:18" x14ac:dyDescent="0.2">
      <c r="A134" s="12" t="s">
        <v>2920</v>
      </c>
      <c r="B134" s="26" t="s">
        <v>2955</v>
      </c>
      <c r="C134" s="13">
        <v>63913</v>
      </c>
      <c r="D134" s="13" t="s">
        <v>24</v>
      </c>
      <c r="E134" s="24">
        <v>22.93</v>
      </c>
      <c r="F134" s="24">
        <v>24.68</v>
      </c>
      <c r="G134" s="13">
        <v>100</v>
      </c>
      <c r="H134" s="24">
        <v>3.67</v>
      </c>
      <c r="I134" s="13">
        <v>110244</v>
      </c>
      <c r="J134" s="734" t="s">
        <v>2922</v>
      </c>
      <c r="K134" s="194">
        <v>50.98</v>
      </c>
      <c r="L134" s="194">
        <v>52.82</v>
      </c>
      <c r="M134" s="13" t="s">
        <v>373</v>
      </c>
      <c r="N134" s="15">
        <v>2</v>
      </c>
      <c r="O134" s="14">
        <v>1.8467</v>
      </c>
      <c r="P134" s="14">
        <v>3.6934</v>
      </c>
      <c r="R134" s="14">
        <v>3.6934</v>
      </c>
    </row>
    <row r="135" spans="1:18" x14ac:dyDescent="0.2">
      <c r="C135" s="13"/>
      <c r="E135" s="24"/>
      <c r="F135" s="24"/>
      <c r="H135" s="24"/>
      <c r="I135" s="13">
        <v>100418</v>
      </c>
      <c r="J135" s="735" t="s">
        <v>2923</v>
      </c>
      <c r="K135" s="194"/>
      <c r="L135" s="194"/>
      <c r="N135" s="15">
        <v>6.62</v>
      </c>
      <c r="O135" s="14">
        <v>0.20749999999999999</v>
      </c>
      <c r="P135" s="14">
        <v>1.37365</v>
      </c>
      <c r="R135" s="14">
        <v>1.37365</v>
      </c>
    </row>
    <row r="136" spans="1:18" x14ac:dyDescent="0.2">
      <c r="C136" s="13"/>
      <c r="E136" s="24"/>
      <c r="F136" s="24"/>
      <c r="H136" s="24"/>
      <c r="I136" s="13">
        <v>100332</v>
      </c>
      <c r="J136" s="736" t="s">
        <v>2924</v>
      </c>
      <c r="K136" s="194"/>
      <c r="L136" s="194"/>
      <c r="N136" s="15">
        <v>1.1499999999999999</v>
      </c>
      <c r="O136" s="14">
        <v>0.47760000000000002</v>
      </c>
      <c r="P136" s="14">
        <v>0.54923999999999995</v>
      </c>
      <c r="R136" s="14">
        <v>0.54923999999999995</v>
      </c>
    </row>
    <row r="137" spans="1:18" x14ac:dyDescent="0.2">
      <c r="C137" s="13"/>
      <c r="E137" s="24"/>
      <c r="F137" s="24"/>
      <c r="H137" s="24"/>
      <c r="K137" s="194"/>
      <c r="L137" s="194"/>
      <c r="O137" s="14"/>
    </row>
    <row r="138" spans="1:18" x14ac:dyDescent="0.2">
      <c r="A138" s="12" t="s">
        <v>2920</v>
      </c>
      <c r="B138" s="26" t="s">
        <v>2956</v>
      </c>
      <c r="C138" s="13">
        <v>63916</v>
      </c>
      <c r="D138" s="13" t="s">
        <v>24</v>
      </c>
      <c r="E138" s="24">
        <v>22.93</v>
      </c>
      <c r="F138" s="24">
        <v>24.68</v>
      </c>
      <c r="G138" s="13">
        <v>100</v>
      </c>
      <c r="H138" s="24">
        <v>3.67</v>
      </c>
      <c r="I138" s="13">
        <v>110244</v>
      </c>
      <c r="J138" s="734" t="s">
        <v>2922</v>
      </c>
      <c r="K138" s="194">
        <v>53.68</v>
      </c>
      <c r="L138" s="194">
        <v>55.52</v>
      </c>
      <c r="M138" s="13" t="s">
        <v>373</v>
      </c>
      <c r="N138" s="15">
        <v>4</v>
      </c>
      <c r="O138" s="14">
        <v>1.8467</v>
      </c>
      <c r="P138" s="14">
        <v>7.3868</v>
      </c>
      <c r="R138" s="14">
        <v>7.3868</v>
      </c>
    </row>
    <row r="139" spans="1:18" x14ac:dyDescent="0.2">
      <c r="C139" s="13"/>
      <c r="E139" s="24"/>
      <c r="F139" s="24"/>
      <c r="H139" s="24"/>
      <c r="I139" s="13">
        <v>100418</v>
      </c>
      <c r="J139" s="735" t="s">
        <v>2923</v>
      </c>
      <c r="K139" s="194"/>
      <c r="L139" s="194"/>
      <c r="N139" s="15">
        <v>6.62</v>
      </c>
      <c r="O139" s="14">
        <v>0.20749999999999999</v>
      </c>
      <c r="P139" s="14">
        <v>1.37365</v>
      </c>
      <c r="R139" s="14">
        <v>1.37365</v>
      </c>
    </row>
    <row r="140" spans="1:18" x14ac:dyDescent="0.2">
      <c r="C140" s="13"/>
      <c r="E140" s="24"/>
      <c r="F140" s="24"/>
      <c r="H140" s="24"/>
      <c r="I140" s="13">
        <v>100332</v>
      </c>
      <c r="J140" s="736" t="s">
        <v>2924</v>
      </c>
      <c r="K140" s="194"/>
      <c r="L140" s="194"/>
      <c r="N140" s="15">
        <v>1.1499999999999999</v>
      </c>
      <c r="O140" s="14">
        <v>0.47760000000000002</v>
      </c>
      <c r="P140" s="14">
        <v>0.54923999999999995</v>
      </c>
      <c r="R140" s="14">
        <v>0.54923999999999995</v>
      </c>
    </row>
    <row r="141" spans="1:18" x14ac:dyDescent="0.2">
      <c r="C141" s="13"/>
      <c r="E141" s="24"/>
      <c r="F141" s="24"/>
      <c r="H141" s="24"/>
      <c r="K141" s="194"/>
      <c r="L141" s="194"/>
      <c r="O141" s="14"/>
    </row>
    <row r="142" spans="1:18" x14ac:dyDescent="0.2">
      <c r="A142" s="12" t="s">
        <v>2920</v>
      </c>
      <c r="B142" s="26" t="s">
        <v>2957</v>
      </c>
      <c r="C142" s="13">
        <v>78352</v>
      </c>
      <c r="D142" s="13" t="s">
        <v>24</v>
      </c>
      <c r="E142" s="24">
        <v>24</v>
      </c>
      <c r="F142" s="24">
        <v>27.11</v>
      </c>
      <c r="G142" s="13">
        <v>128</v>
      </c>
      <c r="H142" s="24">
        <v>3</v>
      </c>
      <c r="I142" s="13">
        <v>110244</v>
      </c>
      <c r="J142" s="734" t="s">
        <v>2922</v>
      </c>
      <c r="K142" s="194">
        <v>45.23</v>
      </c>
      <c r="L142" s="194">
        <v>47.25</v>
      </c>
      <c r="M142" s="13" t="s">
        <v>373</v>
      </c>
      <c r="N142" s="15">
        <v>2.2400000000000002</v>
      </c>
      <c r="O142" s="14">
        <v>1.8467</v>
      </c>
      <c r="P142" s="14">
        <v>4.1366080000000007</v>
      </c>
      <c r="R142" s="14">
        <v>4.1366080000000007</v>
      </c>
    </row>
    <row r="143" spans="1:18" x14ac:dyDescent="0.2">
      <c r="C143" s="13"/>
      <c r="E143" s="24"/>
      <c r="F143" s="24"/>
      <c r="H143" s="24"/>
      <c r="I143" s="13">
        <v>100418</v>
      </c>
      <c r="J143" s="735" t="s">
        <v>2923</v>
      </c>
      <c r="K143" s="194"/>
      <c r="L143" s="194"/>
      <c r="N143" s="15">
        <v>7.82</v>
      </c>
      <c r="O143" s="14">
        <v>0.20749999999999999</v>
      </c>
      <c r="P143" s="14">
        <v>1.6226499999999999</v>
      </c>
      <c r="R143" s="14">
        <v>1.6226499999999999</v>
      </c>
    </row>
    <row r="144" spans="1:18" x14ac:dyDescent="0.2">
      <c r="C144" s="13"/>
      <c r="E144" s="24"/>
      <c r="F144" s="24"/>
      <c r="H144" s="24"/>
      <c r="K144" s="194"/>
      <c r="L144" s="194"/>
      <c r="O144" s="14"/>
    </row>
    <row r="145" spans="1:18" x14ac:dyDescent="0.2">
      <c r="A145" s="12" t="s">
        <v>2920</v>
      </c>
      <c r="B145" s="26" t="s">
        <v>2958</v>
      </c>
      <c r="C145" s="13">
        <v>78353</v>
      </c>
      <c r="D145" s="13" t="s">
        <v>24</v>
      </c>
      <c r="E145" s="24">
        <v>23.6</v>
      </c>
      <c r="F145" s="24">
        <v>26.85</v>
      </c>
      <c r="G145" s="13">
        <v>128</v>
      </c>
      <c r="H145" s="24">
        <v>2.95</v>
      </c>
      <c r="I145" s="13">
        <v>110244</v>
      </c>
      <c r="J145" s="734" t="s">
        <v>2922</v>
      </c>
      <c r="K145" s="194">
        <v>50.07</v>
      </c>
      <c r="L145" s="194">
        <v>51.96</v>
      </c>
      <c r="M145" s="13" t="s">
        <v>373</v>
      </c>
      <c r="N145" s="15">
        <v>4.96</v>
      </c>
      <c r="O145" s="14">
        <v>1.8467</v>
      </c>
      <c r="P145" s="14">
        <v>9.1596320000000002</v>
      </c>
      <c r="R145" s="14">
        <v>9.1596320000000002</v>
      </c>
    </row>
    <row r="146" spans="1:18" x14ac:dyDescent="0.2">
      <c r="C146" s="13"/>
      <c r="E146" s="24"/>
      <c r="F146" s="24"/>
      <c r="H146" s="24"/>
      <c r="I146" s="13">
        <v>100418</v>
      </c>
      <c r="J146" s="735" t="s">
        <v>2923</v>
      </c>
      <c r="K146" s="194"/>
      <c r="L146" s="194"/>
      <c r="N146" s="15">
        <v>7.82</v>
      </c>
      <c r="O146" s="14">
        <v>0.20749999999999999</v>
      </c>
      <c r="P146" s="14">
        <v>1.6226499999999999</v>
      </c>
      <c r="R146" s="14">
        <v>1.6226499999999999</v>
      </c>
    </row>
    <row r="147" spans="1:18" x14ac:dyDescent="0.2">
      <c r="C147" s="13"/>
      <c r="E147" s="24"/>
      <c r="F147" s="24"/>
      <c r="H147" s="24"/>
      <c r="K147" s="194"/>
      <c r="L147" s="194"/>
      <c r="O147" s="14"/>
    </row>
    <row r="148" spans="1:18" x14ac:dyDescent="0.2">
      <c r="A148" s="12" t="s">
        <v>2920</v>
      </c>
      <c r="B148" s="26" t="s">
        <v>2959</v>
      </c>
      <c r="C148" s="13">
        <v>68523</v>
      </c>
      <c r="D148" s="13" t="s">
        <v>24</v>
      </c>
      <c r="E148" s="24">
        <v>24.48</v>
      </c>
      <c r="F148" s="24">
        <v>27.6</v>
      </c>
      <c r="G148" s="13">
        <v>72</v>
      </c>
      <c r="H148" s="24">
        <v>5.44</v>
      </c>
      <c r="I148" s="13">
        <v>110244</v>
      </c>
      <c r="J148" s="734" t="s">
        <v>2922</v>
      </c>
      <c r="K148" s="194">
        <v>46.31</v>
      </c>
      <c r="L148" s="194">
        <v>48.28</v>
      </c>
      <c r="M148" s="13" t="s">
        <v>373</v>
      </c>
      <c r="N148" s="15">
        <v>3.42</v>
      </c>
      <c r="O148" s="14">
        <v>1.8467</v>
      </c>
      <c r="P148" s="14">
        <v>6.3157139999999998</v>
      </c>
      <c r="R148" s="14">
        <v>6.3157139999999998</v>
      </c>
    </row>
    <row r="149" spans="1:18" x14ac:dyDescent="0.2">
      <c r="C149" s="13"/>
      <c r="E149" s="24"/>
      <c r="F149" s="24"/>
      <c r="H149" s="24"/>
      <c r="I149" s="13">
        <v>100418</v>
      </c>
      <c r="J149" s="735" t="s">
        <v>2923</v>
      </c>
      <c r="K149" s="194"/>
      <c r="L149" s="194"/>
      <c r="N149" s="15">
        <v>6.45</v>
      </c>
      <c r="O149" s="14">
        <v>0.20749999999999999</v>
      </c>
      <c r="P149" s="14">
        <v>1.3383749999999999</v>
      </c>
      <c r="R149" s="14">
        <v>1.3383749999999999</v>
      </c>
    </row>
    <row r="150" spans="1:18" x14ac:dyDescent="0.2">
      <c r="C150" s="13"/>
      <c r="E150" s="24"/>
      <c r="F150" s="24"/>
      <c r="H150" s="24"/>
      <c r="I150" s="13">
        <v>100332</v>
      </c>
      <c r="J150" s="736" t="s">
        <v>2924</v>
      </c>
      <c r="K150" s="194"/>
      <c r="L150" s="194"/>
      <c r="N150" s="15">
        <v>1.1299999999999999</v>
      </c>
      <c r="O150" s="14">
        <v>0.47760000000000002</v>
      </c>
      <c r="P150" s="14">
        <v>0.53968799999999995</v>
      </c>
      <c r="R150" s="14">
        <v>0.53968799999999995</v>
      </c>
    </row>
    <row r="151" spans="1:18" x14ac:dyDescent="0.2">
      <c r="C151" s="13"/>
      <c r="E151" s="24"/>
      <c r="F151" s="24"/>
      <c r="H151" s="24"/>
      <c r="K151" s="194"/>
      <c r="L151" s="194"/>
      <c r="O151" s="14"/>
    </row>
    <row r="152" spans="1:18" x14ac:dyDescent="0.2">
      <c r="A152" s="12" t="s">
        <v>2920</v>
      </c>
      <c r="B152" s="26" t="s">
        <v>2960</v>
      </c>
      <c r="C152" s="13">
        <v>68724</v>
      </c>
      <c r="D152" s="13" t="s">
        <v>24</v>
      </c>
      <c r="E152" s="24">
        <v>16.079999999999998</v>
      </c>
      <c r="F152" s="24">
        <v>18</v>
      </c>
      <c r="G152" s="13">
        <v>60</v>
      </c>
      <c r="H152" s="24">
        <v>4.29</v>
      </c>
      <c r="I152" s="13">
        <v>110244</v>
      </c>
      <c r="J152" s="734" t="s">
        <v>2922</v>
      </c>
      <c r="K152" s="194">
        <v>42.46</v>
      </c>
      <c r="L152" s="194">
        <v>44.19</v>
      </c>
      <c r="M152" s="13" t="s">
        <v>373</v>
      </c>
      <c r="N152" s="15">
        <v>6.28</v>
      </c>
      <c r="O152" s="14">
        <v>1.8467</v>
      </c>
      <c r="P152" s="14">
        <v>11.597276000000001</v>
      </c>
      <c r="R152" s="14">
        <v>11.597276000000001</v>
      </c>
    </row>
    <row r="153" spans="1:18" x14ac:dyDescent="0.2">
      <c r="C153" s="13"/>
      <c r="E153" s="24"/>
      <c r="F153" s="24"/>
      <c r="H153" s="24"/>
      <c r="I153" s="13">
        <v>100418</v>
      </c>
      <c r="J153" s="735" t="s">
        <v>2923</v>
      </c>
      <c r="K153" s="194"/>
      <c r="L153" s="194"/>
      <c r="N153" s="15">
        <v>4.45</v>
      </c>
      <c r="O153" s="14">
        <v>0.20749999999999999</v>
      </c>
      <c r="P153" s="14">
        <v>0.92337499999999995</v>
      </c>
      <c r="R153" s="14">
        <v>0.92337499999999995</v>
      </c>
    </row>
    <row r="154" spans="1:18" x14ac:dyDescent="0.2">
      <c r="C154" s="13"/>
      <c r="E154" s="24"/>
      <c r="F154" s="24"/>
      <c r="H154" s="24"/>
      <c r="K154" s="194"/>
      <c r="L154" s="194"/>
      <c r="O154" s="14"/>
    </row>
    <row r="155" spans="1:18" x14ac:dyDescent="0.2">
      <c r="A155" s="12" t="s">
        <v>2920</v>
      </c>
      <c r="B155" s="26" t="s">
        <v>2961</v>
      </c>
      <c r="C155" s="13">
        <v>72671</v>
      </c>
      <c r="D155" s="13" t="s">
        <v>24</v>
      </c>
      <c r="E155" s="24">
        <v>20.62</v>
      </c>
      <c r="F155" s="24">
        <v>22.75</v>
      </c>
      <c r="G155" s="13">
        <v>60</v>
      </c>
      <c r="H155" s="24">
        <v>5.5</v>
      </c>
      <c r="I155" s="13">
        <v>110244</v>
      </c>
      <c r="J155" s="734" t="s">
        <v>2922</v>
      </c>
      <c r="K155" s="194">
        <v>44.71</v>
      </c>
      <c r="L155" s="194">
        <v>46.44</v>
      </c>
      <c r="M155" s="13" t="s">
        <v>373</v>
      </c>
      <c r="N155" s="15">
        <v>7.5</v>
      </c>
      <c r="O155" s="14">
        <v>1.8467</v>
      </c>
      <c r="P155" s="14">
        <v>13.850250000000001</v>
      </c>
      <c r="R155" s="14">
        <v>13.850250000000001</v>
      </c>
    </row>
    <row r="156" spans="1:18" x14ac:dyDescent="0.2">
      <c r="C156" s="13"/>
      <c r="E156" s="24"/>
      <c r="F156" s="24"/>
      <c r="H156" s="24"/>
      <c r="I156" s="13">
        <v>100418</v>
      </c>
      <c r="J156" s="735" t="s">
        <v>2923</v>
      </c>
      <c r="K156" s="194"/>
      <c r="L156" s="194"/>
      <c r="N156" s="15">
        <v>2.25</v>
      </c>
      <c r="O156" s="14">
        <v>0.20749999999999999</v>
      </c>
      <c r="P156" s="14">
        <v>0.46687499999999998</v>
      </c>
      <c r="R156" s="14">
        <v>0.46687499999999998</v>
      </c>
    </row>
    <row r="157" spans="1:18" x14ac:dyDescent="0.2">
      <c r="C157" s="13"/>
      <c r="E157" s="24"/>
      <c r="F157" s="24"/>
      <c r="H157" s="24"/>
      <c r="I157" s="13">
        <v>100332</v>
      </c>
      <c r="J157" s="736" t="s">
        <v>2924</v>
      </c>
      <c r="K157" s="194"/>
      <c r="L157" s="194"/>
      <c r="N157" s="15">
        <v>1.41</v>
      </c>
      <c r="O157" s="14">
        <v>0.47760000000000002</v>
      </c>
      <c r="P157" s="14">
        <v>0.67341600000000001</v>
      </c>
      <c r="R157" s="14">
        <v>0.67341600000000001</v>
      </c>
    </row>
    <row r="158" spans="1:18" x14ac:dyDescent="0.2">
      <c r="C158" s="13"/>
      <c r="E158" s="24"/>
      <c r="F158" s="24"/>
      <c r="H158" s="24"/>
      <c r="K158" s="194"/>
      <c r="L158" s="194"/>
      <c r="O158" s="14"/>
    </row>
    <row r="159" spans="1:18" x14ac:dyDescent="0.2">
      <c r="A159" s="12" t="s">
        <v>2920</v>
      </c>
      <c r="B159" s="26" t="s">
        <v>2962</v>
      </c>
      <c r="C159" s="13">
        <v>72672</v>
      </c>
      <c r="D159" s="13" t="s">
        <v>24</v>
      </c>
      <c r="E159" s="24">
        <v>20.25</v>
      </c>
      <c r="F159" s="24">
        <v>22.75</v>
      </c>
      <c r="G159" s="13">
        <v>60</v>
      </c>
      <c r="H159" s="24">
        <v>5.4</v>
      </c>
      <c r="I159" s="13">
        <v>110244</v>
      </c>
      <c r="J159" s="734" t="s">
        <v>2922</v>
      </c>
      <c r="K159" s="194">
        <v>41.26</v>
      </c>
      <c r="L159" s="194">
        <v>42.99</v>
      </c>
      <c r="M159" s="13" t="s">
        <v>373</v>
      </c>
      <c r="N159" s="15">
        <v>5.63</v>
      </c>
      <c r="O159" s="14">
        <v>1.8467</v>
      </c>
      <c r="P159" s="14">
        <v>10.396920999999999</v>
      </c>
      <c r="R159" s="14">
        <v>10.396920999999999</v>
      </c>
    </row>
    <row r="160" spans="1:18" x14ac:dyDescent="0.2">
      <c r="C160" s="13"/>
      <c r="E160" s="24"/>
      <c r="F160" s="24"/>
      <c r="H160" s="24"/>
      <c r="I160" s="13">
        <v>100418</v>
      </c>
      <c r="J160" s="735" t="s">
        <v>2923</v>
      </c>
      <c r="K160" s="194"/>
      <c r="L160" s="194"/>
      <c r="N160" s="15">
        <v>2.25</v>
      </c>
      <c r="O160" s="14">
        <v>0.20749999999999999</v>
      </c>
      <c r="P160" s="14">
        <v>0.46687499999999998</v>
      </c>
      <c r="R160" s="14">
        <v>0.46687499999999998</v>
      </c>
    </row>
    <row r="161" spans="1:18" x14ac:dyDescent="0.2">
      <c r="C161" s="13"/>
      <c r="E161" s="24"/>
      <c r="F161" s="24"/>
      <c r="H161" s="24"/>
      <c r="I161" s="13">
        <v>100332</v>
      </c>
      <c r="J161" s="736" t="s">
        <v>2924</v>
      </c>
      <c r="K161" s="194"/>
      <c r="L161" s="194"/>
      <c r="N161" s="15">
        <v>1.3</v>
      </c>
      <c r="O161" s="14">
        <v>0.47760000000000002</v>
      </c>
      <c r="P161" s="14">
        <v>0.6208800000000001</v>
      </c>
      <c r="R161" s="14">
        <v>0.6208800000000001</v>
      </c>
    </row>
    <row r="162" spans="1:18" x14ac:dyDescent="0.2">
      <c r="C162" s="13"/>
      <c r="E162" s="24"/>
      <c r="F162" s="24"/>
      <c r="H162" s="24"/>
      <c r="K162" s="194"/>
      <c r="L162" s="194"/>
      <c r="O162" s="14"/>
    </row>
    <row r="163" spans="1:18" x14ac:dyDescent="0.2">
      <c r="A163" s="12" t="s">
        <v>2920</v>
      </c>
      <c r="B163" s="26" t="s">
        <v>2963</v>
      </c>
      <c r="C163" s="13">
        <v>78356</v>
      </c>
      <c r="D163" s="13" t="s">
        <v>24</v>
      </c>
      <c r="E163" s="24">
        <v>18.52</v>
      </c>
      <c r="F163" s="24">
        <v>22.1</v>
      </c>
      <c r="G163" s="13">
        <v>60</v>
      </c>
      <c r="H163" s="24">
        <v>4.9400000000000004</v>
      </c>
      <c r="I163" s="13">
        <v>110244</v>
      </c>
      <c r="J163" s="734" t="s">
        <v>2922</v>
      </c>
      <c r="K163" s="194">
        <v>40.22</v>
      </c>
      <c r="L163" s="194">
        <v>41.74</v>
      </c>
      <c r="M163" s="13" t="s">
        <v>373</v>
      </c>
      <c r="N163" s="15">
        <v>3.1</v>
      </c>
      <c r="O163" s="14">
        <v>1.8467</v>
      </c>
      <c r="P163" s="14">
        <v>5.7247700000000004</v>
      </c>
      <c r="R163" s="14">
        <v>5.7247700000000004</v>
      </c>
    </row>
    <row r="164" spans="1:18" x14ac:dyDescent="0.2">
      <c r="C164" s="13"/>
      <c r="E164" s="24"/>
      <c r="F164" s="24"/>
      <c r="H164" s="24"/>
      <c r="I164" s="13">
        <v>100418</v>
      </c>
      <c r="J164" s="735" t="s">
        <v>2923</v>
      </c>
      <c r="K164" s="194"/>
      <c r="L164" s="194"/>
      <c r="N164" s="15">
        <v>2.1800000000000002</v>
      </c>
      <c r="O164" s="14">
        <v>0.20749999999999999</v>
      </c>
      <c r="P164" s="14">
        <v>0.45235000000000003</v>
      </c>
      <c r="R164" s="14">
        <v>0.45235000000000003</v>
      </c>
    </row>
    <row r="165" spans="1:18" x14ac:dyDescent="0.2">
      <c r="C165" s="13"/>
      <c r="E165" s="24"/>
      <c r="F165" s="24"/>
      <c r="H165" s="24"/>
      <c r="I165" s="13">
        <v>100332</v>
      </c>
      <c r="J165" s="736" t="s">
        <v>2924</v>
      </c>
      <c r="K165" s="194"/>
      <c r="L165" s="194"/>
      <c r="N165" s="15">
        <v>1.08</v>
      </c>
      <c r="O165" s="14">
        <v>0.47760000000000002</v>
      </c>
      <c r="P165" s="14">
        <v>0.51580800000000004</v>
      </c>
      <c r="R165" s="14">
        <v>0.51580800000000004</v>
      </c>
    </row>
    <row r="166" spans="1:18" x14ac:dyDescent="0.2">
      <c r="C166" s="13"/>
      <c r="E166" s="24"/>
      <c r="F166" s="24"/>
      <c r="H166" s="24"/>
      <c r="K166" s="194"/>
      <c r="L166" s="194"/>
      <c r="O166" s="14"/>
    </row>
    <row r="167" spans="1:18" x14ac:dyDescent="0.2">
      <c r="A167" s="12" t="s">
        <v>2920</v>
      </c>
      <c r="B167" s="26" t="s">
        <v>2964</v>
      </c>
      <c r="C167" s="13">
        <v>78357</v>
      </c>
      <c r="D167" s="13" t="s">
        <v>24</v>
      </c>
      <c r="E167" s="24">
        <v>18.48</v>
      </c>
      <c r="F167" s="24">
        <v>22.26</v>
      </c>
      <c r="G167" s="13">
        <v>60</v>
      </c>
      <c r="H167" s="24">
        <v>4.93</v>
      </c>
      <c r="I167" s="13">
        <v>110244</v>
      </c>
      <c r="J167" s="734" t="s">
        <v>2922</v>
      </c>
      <c r="K167" s="194">
        <v>42.5</v>
      </c>
      <c r="L167" s="194">
        <v>44.02</v>
      </c>
      <c r="M167" s="13" t="s">
        <v>373</v>
      </c>
      <c r="N167" s="15">
        <v>2.2999999999999998</v>
      </c>
      <c r="O167" s="14">
        <v>1.8467</v>
      </c>
      <c r="P167" s="14">
        <v>4.2474099999999995</v>
      </c>
      <c r="R167" s="14">
        <v>4.2474099999999995</v>
      </c>
    </row>
    <row r="168" spans="1:18" x14ac:dyDescent="0.2">
      <c r="C168" s="13"/>
      <c r="E168" s="24"/>
      <c r="F168" s="24"/>
      <c r="H168" s="24"/>
      <c r="I168" s="13">
        <v>100418</v>
      </c>
      <c r="J168" s="735" t="s">
        <v>2923</v>
      </c>
      <c r="K168" s="194"/>
      <c r="L168" s="194"/>
      <c r="N168" s="15">
        <v>2.1800000000000002</v>
      </c>
      <c r="O168" s="14">
        <v>0.20749999999999999</v>
      </c>
      <c r="P168" s="14">
        <v>0.45235000000000003</v>
      </c>
      <c r="R168" s="14">
        <v>0.45235000000000003</v>
      </c>
    </row>
    <row r="169" spans="1:18" x14ac:dyDescent="0.2">
      <c r="C169" s="13"/>
      <c r="E169" s="24"/>
      <c r="F169" s="24"/>
      <c r="H169" s="24"/>
      <c r="I169" s="13">
        <v>100332</v>
      </c>
      <c r="J169" s="736" t="s">
        <v>2924</v>
      </c>
      <c r="K169" s="194"/>
      <c r="L169" s="194"/>
      <c r="N169" s="15">
        <v>1.08</v>
      </c>
      <c r="O169" s="14">
        <v>0.47760000000000002</v>
      </c>
      <c r="P169" s="14">
        <v>0.51580800000000004</v>
      </c>
      <c r="R169" s="14">
        <v>0.51580800000000004</v>
      </c>
    </row>
    <row r="170" spans="1:18" x14ac:dyDescent="0.2">
      <c r="C170" s="13"/>
      <c r="E170" s="24"/>
      <c r="F170" s="24"/>
      <c r="H170" s="24"/>
      <c r="K170" s="194"/>
      <c r="L170" s="194"/>
      <c r="O170" s="14"/>
    </row>
    <row r="171" spans="1:18" x14ac:dyDescent="0.2">
      <c r="A171" s="12" t="s">
        <v>2920</v>
      </c>
      <c r="B171" s="26" t="s">
        <v>2965</v>
      </c>
      <c r="C171" s="13">
        <v>78359</v>
      </c>
      <c r="D171" s="13" t="s">
        <v>24</v>
      </c>
      <c r="E171" s="24">
        <v>16.079999999999998</v>
      </c>
      <c r="F171" s="24">
        <v>19.25</v>
      </c>
      <c r="G171" s="13">
        <v>60</v>
      </c>
      <c r="H171" s="24">
        <v>4.29</v>
      </c>
      <c r="I171" s="13">
        <v>110244</v>
      </c>
      <c r="J171" s="734" t="s">
        <v>2922</v>
      </c>
      <c r="K171" s="194">
        <v>44.09</v>
      </c>
      <c r="L171" s="194">
        <v>45.61</v>
      </c>
      <c r="M171" s="13" t="s">
        <v>373</v>
      </c>
      <c r="N171" s="15">
        <v>1.75</v>
      </c>
      <c r="O171" s="14">
        <v>1.8467</v>
      </c>
      <c r="P171" s="14">
        <v>3.231725</v>
      </c>
      <c r="R171" s="14">
        <v>3.231725</v>
      </c>
    </row>
    <row r="172" spans="1:18" x14ac:dyDescent="0.2">
      <c r="C172" s="13"/>
      <c r="E172" s="24"/>
      <c r="F172" s="24"/>
      <c r="H172" s="24"/>
      <c r="I172" s="13">
        <v>100418</v>
      </c>
      <c r="J172" s="735" t="s">
        <v>2923</v>
      </c>
      <c r="K172" s="194"/>
      <c r="L172" s="194"/>
      <c r="N172" s="15">
        <v>2.1800000000000002</v>
      </c>
      <c r="O172" s="14">
        <v>0.20749999999999999</v>
      </c>
      <c r="P172" s="14">
        <v>0.45235000000000003</v>
      </c>
      <c r="R172" s="14">
        <v>0.45235000000000003</v>
      </c>
    </row>
    <row r="173" spans="1:18" x14ac:dyDescent="0.2">
      <c r="C173" s="13"/>
      <c r="E173" s="24"/>
      <c r="F173" s="24"/>
      <c r="H173" s="24"/>
      <c r="K173" s="194"/>
      <c r="L173" s="194"/>
      <c r="O173" s="14"/>
    </row>
    <row r="174" spans="1:18" x14ac:dyDescent="0.2">
      <c r="A174" s="12" t="s">
        <v>2920</v>
      </c>
      <c r="B174" s="26" t="s">
        <v>2966</v>
      </c>
      <c r="C174" s="13">
        <v>78361</v>
      </c>
      <c r="D174" s="13" t="s">
        <v>24</v>
      </c>
      <c r="E174" s="24">
        <v>16.079999999999998</v>
      </c>
      <c r="F174" s="24">
        <v>18.579999999999998</v>
      </c>
      <c r="G174" s="13">
        <v>60</v>
      </c>
      <c r="H174" s="24">
        <v>4.29</v>
      </c>
      <c r="I174" s="13">
        <v>110244</v>
      </c>
      <c r="J174" s="734" t="s">
        <v>2922</v>
      </c>
      <c r="K174" s="194">
        <v>44.03</v>
      </c>
      <c r="L174" s="194">
        <v>45.55</v>
      </c>
      <c r="M174" s="13" t="s">
        <v>373</v>
      </c>
      <c r="N174" s="15">
        <v>1.75</v>
      </c>
      <c r="O174" s="14">
        <v>1.8467</v>
      </c>
      <c r="P174" s="14">
        <v>3.231725</v>
      </c>
      <c r="R174" s="14">
        <v>3.231725</v>
      </c>
    </row>
    <row r="175" spans="1:18" x14ac:dyDescent="0.2">
      <c r="C175" s="13"/>
      <c r="E175" s="24"/>
      <c r="F175" s="24"/>
      <c r="H175" s="24"/>
      <c r="I175" s="13">
        <v>100418</v>
      </c>
      <c r="J175" s="735" t="s">
        <v>2923</v>
      </c>
      <c r="K175" s="194"/>
      <c r="L175" s="194"/>
      <c r="N175" s="15">
        <v>2.1800000000000002</v>
      </c>
      <c r="O175" s="14">
        <v>0.20749999999999999</v>
      </c>
      <c r="P175" s="14">
        <v>0.45235000000000003</v>
      </c>
      <c r="R175" s="14">
        <v>0.45235000000000003</v>
      </c>
    </row>
    <row r="176" spans="1:18" x14ac:dyDescent="0.2">
      <c r="C176" s="13"/>
      <c r="E176" s="24"/>
      <c r="F176" s="24"/>
      <c r="H176" s="24"/>
      <c r="K176" s="194"/>
      <c r="L176" s="194"/>
      <c r="O176" s="14"/>
    </row>
    <row r="177" spans="1:18" x14ac:dyDescent="0.2">
      <c r="A177" s="12" t="s">
        <v>2920</v>
      </c>
      <c r="B177" s="26" t="s">
        <v>2967</v>
      </c>
      <c r="C177" s="13">
        <v>73022</v>
      </c>
      <c r="D177" s="13" t="s">
        <v>24</v>
      </c>
      <c r="E177" s="24">
        <v>15.8</v>
      </c>
      <c r="F177" s="24">
        <v>21.76</v>
      </c>
      <c r="G177" s="13">
        <v>36</v>
      </c>
      <c r="H177" s="24">
        <v>7.02</v>
      </c>
      <c r="I177" s="13">
        <v>110244</v>
      </c>
      <c r="J177" s="734" t="s">
        <v>2922</v>
      </c>
      <c r="K177" s="194">
        <v>60.04</v>
      </c>
      <c r="L177" s="194">
        <v>61.56</v>
      </c>
      <c r="M177" s="13" t="s">
        <v>373</v>
      </c>
      <c r="N177" s="15">
        <v>4.3899999999999997</v>
      </c>
      <c r="O177" s="14">
        <v>1.8467</v>
      </c>
      <c r="P177" s="14">
        <v>8.1070130000000002</v>
      </c>
      <c r="R177" s="14">
        <v>8.1070130000000002</v>
      </c>
    </row>
    <row r="178" spans="1:18" x14ac:dyDescent="0.2">
      <c r="C178" s="13"/>
      <c r="E178" s="24"/>
      <c r="F178" s="24"/>
      <c r="H178" s="24"/>
      <c r="I178" s="13">
        <v>100418</v>
      </c>
      <c r="J178" s="735" t="s">
        <v>2923</v>
      </c>
      <c r="K178" s="194"/>
      <c r="L178" s="194"/>
      <c r="N178" s="15">
        <v>5.55</v>
      </c>
      <c r="O178" s="14">
        <v>0.20749999999999999</v>
      </c>
      <c r="P178" s="14">
        <v>1.1516249999999999</v>
      </c>
      <c r="R178" s="14">
        <v>1.1516249999999999</v>
      </c>
    </row>
    <row r="179" spans="1:18" x14ac:dyDescent="0.2">
      <c r="C179" s="13"/>
      <c r="E179" s="24"/>
      <c r="F179" s="24"/>
      <c r="H179" s="24"/>
      <c r="I179" s="13">
        <v>100332</v>
      </c>
      <c r="J179" s="736" t="s">
        <v>2924</v>
      </c>
      <c r="K179" s="194"/>
      <c r="L179" s="194"/>
      <c r="N179" s="15">
        <v>0.68</v>
      </c>
      <c r="O179" s="14">
        <v>0.47760000000000002</v>
      </c>
      <c r="P179" s="14">
        <v>0.32476800000000006</v>
      </c>
      <c r="R179" s="14">
        <v>0.32476800000000006</v>
      </c>
    </row>
    <row r="180" spans="1:18" x14ac:dyDescent="0.2">
      <c r="C180" s="13"/>
      <c r="E180" s="24"/>
      <c r="F180" s="24"/>
      <c r="H180" s="24"/>
      <c r="K180" s="194"/>
      <c r="L180" s="194"/>
      <c r="O180" s="14"/>
    </row>
    <row r="181" spans="1:18" x14ac:dyDescent="0.2">
      <c r="A181" s="12" t="s">
        <v>2920</v>
      </c>
      <c r="B181" s="26" t="s">
        <v>2968</v>
      </c>
      <c r="C181" s="13">
        <v>78372</v>
      </c>
      <c r="D181" s="13" t="s">
        <v>24</v>
      </c>
      <c r="E181" s="24">
        <v>26.4</v>
      </c>
      <c r="F181" s="24">
        <v>28.06</v>
      </c>
      <c r="G181" s="13">
        <v>96</v>
      </c>
      <c r="H181" s="24">
        <v>4.4000000000000004</v>
      </c>
      <c r="I181" s="13">
        <v>110244</v>
      </c>
      <c r="J181" s="734" t="s">
        <v>2922</v>
      </c>
      <c r="K181" s="194">
        <v>64.11</v>
      </c>
      <c r="L181" s="194">
        <v>66.209999999999994</v>
      </c>
      <c r="M181" s="13" t="s">
        <v>373</v>
      </c>
      <c r="N181" s="15">
        <v>9.1199999999999992</v>
      </c>
      <c r="O181" s="14">
        <v>1.8467</v>
      </c>
      <c r="P181" s="14">
        <v>16.841904</v>
      </c>
      <c r="R181" s="14">
        <v>16.841904</v>
      </c>
    </row>
    <row r="182" spans="1:18" x14ac:dyDescent="0.2">
      <c r="C182" s="13"/>
      <c r="E182" s="24"/>
      <c r="F182" s="24"/>
      <c r="H182" s="24"/>
      <c r="I182" s="13">
        <v>100418</v>
      </c>
      <c r="J182" s="735" t="s">
        <v>2923</v>
      </c>
      <c r="K182" s="194"/>
      <c r="L182" s="194"/>
      <c r="N182" s="15">
        <v>7.62</v>
      </c>
      <c r="O182" s="14">
        <v>0.20749999999999999</v>
      </c>
      <c r="P182" s="14">
        <v>1.5811500000000001</v>
      </c>
      <c r="R182" s="14">
        <v>1.5811500000000001</v>
      </c>
    </row>
    <row r="183" spans="1:18" x14ac:dyDescent="0.2">
      <c r="C183" s="13"/>
      <c r="E183" s="24"/>
      <c r="F183" s="24"/>
      <c r="H183" s="24"/>
      <c r="I183" s="13">
        <v>100332</v>
      </c>
      <c r="J183" s="736" t="s">
        <v>2924</v>
      </c>
      <c r="K183" s="194"/>
      <c r="L183" s="194"/>
      <c r="N183" s="15">
        <v>0.65</v>
      </c>
      <c r="O183" s="14">
        <v>0.47760000000000002</v>
      </c>
      <c r="P183" s="14">
        <v>0.31044000000000005</v>
      </c>
      <c r="R183" s="14">
        <v>0.31044000000000005</v>
      </c>
    </row>
    <row r="184" spans="1:18" x14ac:dyDescent="0.2">
      <c r="C184" s="13"/>
      <c r="E184" s="24"/>
      <c r="F184" s="24"/>
      <c r="H184" s="24"/>
      <c r="K184" s="194"/>
      <c r="L184" s="194"/>
      <c r="O184" s="14"/>
    </row>
    <row r="185" spans="1:18" x14ac:dyDescent="0.2">
      <c r="A185" s="12" t="s">
        <v>2920</v>
      </c>
      <c r="B185" s="26" t="s">
        <v>2969</v>
      </c>
      <c r="C185" s="13">
        <v>78373</v>
      </c>
      <c r="D185" s="13" t="s">
        <v>24</v>
      </c>
      <c r="E185" s="24">
        <v>26.4</v>
      </c>
      <c r="F185" s="24">
        <v>28.07</v>
      </c>
      <c r="G185" s="13">
        <v>96</v>
      </c>
      <c r="H185" s="24">
        <v>4.4000000000000004</v>
      </c>
      <c r="I185" s="13">
        <v>110244</v>
      </c>
      <c r="J185" s="734" t="s">
        <v>2922</v>
      </c>
      <c r="K185" s="194">
        <v>67.540000000000006</v>
      </c>
      <c r="L185" s="194">
        <v>69.64</v>
      </c>
      <c r="M185" s="13" t="s">
        <v>373</v>
      </c>
      <c r="N185" s="15">
        <v>6.72</v>
      </c>
      <c r="O185" s="14">
        <v>1.8467</v>
      </c>
      <c r="P185" s="14">
        <v>12.409824</v>
      </c>
      <c r="R185" s="14">
        <v>12.409824</v>
      </c>
    </row>
    <row r="186" spans="1:18" x14ac:dyDescent="0.2">
      <c r="C186" s="13"/>
      <c r="E186" s="24"/>
      <c r="F186" s="24"/>
      <c r="H186" s="24"/>
      <c r="I186" s="13">
        <v>100418</v>
      </c>
      <c r="J186" s="735" t="s">
        <v>2923</v>
      </c>
      <c r="K186" s="194"/>
      <c r="L186" s="194"/>
      <c r="N186" s="15">
        <v>7.62</v>
      </c>
      <c r="O186" s="14">
        <v>0.20749999999999999</v>
      </c>
      <c r="P186" s="14">
        <v>1.5811500000000001</v>
      </c>
      <c r="R186" s="14">
        <v>1.5811500000000001</v>
      </c>
    </row>
    <row r="187" spans="1:18" x14ac:dyDescent="0.2">
      <c r="C187" s="13"/>
      <c r="E187" s="24"/>
      <c r="F187" s="24"/>
      <c r="H187" s="24"/>
      <c r="I187" s="13">
        <v>100332</v>
      </c>
      <c r="J187" s="736" t="s">
        <v>2924</v>
      </c>
      <c r="K187" s="194"/>
      <c r="L187" s="194"/>
      <c r="N187" s="15">
        <v>0.65</v>
      </c>
      <c r="O187" s="14">
        <v>0.47760000000000002</v>
      </c>
      <c r="P187" s="14">
        <v>0.31044000000000005</v>
      </c>
      <c r="R187" s="14">
        <v>0.31044000000000005</v>
      </c>
    </row>
    <row r="188" spans="1:18" x14ac:dyDescent="0.2">
      <c r="C188" s="13"/>
      <c r="E188" s="24"/>
      <c r="F188" s="24"/>
      <c r="H188" s="24"/>
      <c r="K188" s="194"/>
      <c r="L188" s="194"/>
      <c r="O188" s="14"/>
    </row>
    <row r="189" spans="1:18" x14ac:dyDescent="0.2">
      <c r="A189" s="12" t="s">
        <v>2920</v>
      </c>
      <c r="B189" s="26" t="s">
        <v>2970</v>
      </c>
      <c r="C189" s="13">
        <v>69016</v>
      </c>
      <c r="D189" s="13" t="s">
        <v>24</v>
      </c>
      <c r="E189" s="24">
        <v>42</v>
      </c>
      <c r="F189" s="24">
        <v>44</v>
      </c>
      <c r="G189" s="13">
        <v>240</v>
      </c>
      <c r="H189" s="24">
        <v>2.8</v>
      </c>
      <c r="I189" s="13">
        <v>100113</v>
      </c>
      <c r="J189" s="734" t="s">
        <v>2971</v>
      </c>
      <c r="K189" s="194">
        <v>144.66999999999999</v>
      </c>
      <c r="L189" s="194">
        <v>147.96</v>
      </c>
      <c r="M189" s="13" t="s">
        <v>373</v>
      </c>
      <c r="N189" s="15">
        <v>40.36</v>
      </c>
      <c r="O189" s="14">
        <v>0.4526</v>
      </c>
      <c r="P189" s="14">
        <v>18.27</v>
      </c>
      <c r="R189" s="14">
        <v>18.27</v>
      </c>
    </row>
    <row r="190" spans="1:18" x14ac:dyDescent="0.2">
      <c r="C190" s="13"/>
      <c r="E190" s="24"/>
      <c r="F190" s="24"/>
      <c r="H190" s="24"/>
      <c r="K190" s="194"/>
      <c r="L190" s="194"/>
      <c r="O190" s="14"/>
    </row>
    <row r="191" spans="1:18" x14ac:dyDescent="0.2">
      <c r="A191" s="12" t="s">
        <v>2920</v>
      </c>
      <c r="B191" s="26" t="s">
        <v>2972</v>
      </c>
      <c r="C191" s="13">
        <v>69017</v>
      </c>
      <c r="D191" s="13" t="s">
        <v>24</v>
      </c>
      <c r="E191" s="24">
        <v>42</v>
      </c>
      <c r="F191" s="24">
        <v>44</v>
      </c>
      <c r="G191" s="13">
        <v>240</v>
      </c>
      <c r="H191" s="24">
        <v>2.8</v>
      </c>
      <c r="I191" s="13">
        <v>100113</v>
      </c>
      <c r="J191" s="734" t="s">
        <v>2971</v>
      </c>
      <c r="K191" s="194">
        <v>133.55000000000001</v>
      </c>
      <c r="L191" s="194">
        <v>136.84</v>
      </c>
      <c r="M191" s="13" t="s">
        <v>373</v>
      </c>
      <c r="N191" s="15">
        <v>40.36</v>
      </c>
      <c r="O191" s="14">
        <v>0.4526</v>
      </c>
      <c r="P191" s="14">
        <v>18.27</v>
      </c>
      <c r="R191" s="14">
        <v>18.27</v>
      </c>
    </row>
    <row r="192" spans="1:18" x14ac:dyDescent="0.2">
      <c r="C192" s="13"/>
      <c r="E192" s="24"/>
      <c r="F192" s="24"/>
      <c r="H192" s="24"/>
      <c r="K192" s="194"/>
      <c r="L192" s="194"/>
      <c r="O192" s="14"/>
    </row>
    <row r="193" spans="1:18" x14ac:dyDescent="0.2">
      <c r="A193" s="12" t="s">
        <v>2920</v>
      </c>
      <c r="B193" s="26" t="s">
        <v>2973</v>
      </c>
      <c r="C193" s="13">
        <v>69018</v>
      </c>
      <c r="D193" s="13" t="s">
        <v>24</v>
      </c>
      <c r="E193" s="24">
        <v>42</v>
      </c>
      <c r="F193" s="24">
        <v>44</v>
      </c>
      <c r="G193" s="13">
        <v>240</v>
      </c>
      <c r="H193" s="24">
        <v>2.8</v>
      </c>
      <c r="I193" s="13">
        <v>100113</v>
      </c>
      <c r="J193" s="734" t="s">
        <v>2971</v>
      </c>
      <c r="K193" s="194">
        <v>118.87</v>
      </c>
      <c r="L193" s="194">
        <v>122.16</v>
      </c>
      <c r="M193" s="13" t="s">
        <v>373</v>
      </c>
      <c r="N193" s="15">
        <v>45.06</v>
      </c>
      <c r="O193" s="14">
        <v>0.4526</v>
      </c>
      <c r="P193" s="14">
        <v>20.39</v>
      </c>
      <c r="R193" s="14">
        <v>20.39</v>
      </c>
    </row>
    <row r="194" spans="1:18" x14ac:dyDescent="0.2">
      <c r="C194" s="13"/>
      <c r="E194" s="24"/>
      <c r="F194" s="24"/>
      <c r="H194" s="24"/>
      <c r="K194" s="194"/>
      <c r="L194" s="194"/>
      <c r="O194" s="14"/>
    </row>
    <row r="195" spans="1:18" x14ac:dyDescent="0.2">
      <c r="A195" s="12" t="s">
        <v>2920</v>
      </c>
      <c r="B195" s="26" t="s">
        <v>2974</v>
      </c>
      <c r="C195" s="13">
        <v>69020</v>
      </c>
      <c r="D195" s="13" t="s">
        <v>24</v>
      </c>
      <c r="E195" s="24">
        <v>42</v>
      </c>
      <c r="F195" s="24">
        <v>44</v>
      </c>
      <c r="G195" s="13">
        <v>240</v>
      </c>
      <c r="H195" s="24">
        <v>2.8</v>
      </c>
      <c r="I195" s="13">
        <v>100113</v>
      </c>
      <c r="J195" s="734" t="s">
        <v>2971</v>
      </c>
      <c r="K195" s="194">
        <v>144.66999999999999</v>
      </c>
      <c r="L195" s="194">
        <v>147.96</v>
      </c>
      <c r="M195" s="13" t="s">
        <v>373</v>
      </c>
      <c r="N195" s="15">
        <v>40.36</v>
      </c>
      <c r="O195" s="14">
        <v>0.4526</v>
      </c>
      <c r="P195" s="14">
        <v>18.27</v>
      </c>
      <c r="R195" s="14">
        <v>18.27</v>
      </c>
    </row>
    <row r="196" spans="1:18" x14ac:dyDescent="0.2">
      <c r="C196" s="13"/>
      <c r="E196" s="24"/>
      <c r="F196" s="24"/>
      <c r="H196" s="24"/>
      <c r="K196" s="194"/>
      <c r="L196" s="194"/>
      <c r="O196" s="14"/>
    </row>
    <row r="197" spans="1:18" x14ac:dyDescent="0.2">
      <c r="A197" s="12" t="s">
        <v>2920</v>
      </c>
      <c r="B197" s="26" t="s">
        <v>2975</v>
      </c>
      <c r="C197" s="13">
        <v>55291</v>
      </c>
      <c r="D197" s="13" t="s">
        <v>24</v>
      </c>
      <c r="E197" s="24">
        <v>13.38</v>
      </c>
      <c r="F197" s="24">
        <v>14.38</v>
      </c>
      <c r="G197" s="13">
        <v>48</v>
      </c>
      <c r="H197" s="24">
        <v>4.46</v>
      </c>
      <c r="I197" s="13">
        <v>110244</v>
      </c>
      <c r="J197" s="734" t="s">
        <v>2922</v>
      </c>
      <c r="K197" s="194">
        <v>36.36</v>
      </c>
      <c r="L197" s="194">
        <v>37.380000000000003</v>
      </c>
      <c r="M197" s="13" t="s">
        <v>373</v>
      </c>
      <c r="N197" s="15">
        <v>3.86</v>
      </c>
      <c r="O197" s="14">
        <v>1.8467</v>
      </c>
      <c r="P197" s="14">
        <v>7.1282619999999994</v>
      </c>
      <c r="R197" s="14">
        <v>7.1282619999999994</v>
      </c>
    </row>
    <row r="198" spans="1:18" x14ac:dyDescent="0.2">
      <c r="C198" s="13"/>
      <c r="E198" s="24"/>
      <c r="F198" s="24"/>
      <c r="H198" s="24"/>
      <c r="I198" s="13">
        <v>100418</v>
      </c>
      <c r="J198" s="735" t="s">
        <v>2923</v>
      </c>
      <c r="K198" s="194"/>
      <c r="L198" s="194"/>
      <c r="N198" s="15">
        <v>3.64</v>
      </c>
      <c r="O198" s="14">
        <v>0.20749999999999999</v>
      </c>
      <c r="P198" s="14">
        <v>0.75529999999999997</v>
      </c>
      <c r="R198" s="14">
        <v>0.75529999999999997</v>
      </c>
    </row>
    <row r="199" spans="1:18" x14ac:dyDescent="0.2">
      <c r="C199" s="13"/>
      <c r="E199" s="24"/>
      <c r="F199" s="24"/>
      <c r="H199" s="24"/>
      <c r="I199" s="13">
        <v>100332</v>
      </c>
      <c r="J199" s="736" t="s">
        <v>2924</v>
      </c>
      <c r="K199" s="194"/>
      <c r="L199" s="194"/>
      <c r="N199" s="15">
        <v>0.48</v>
      </c>
      <c r="O199" s="14">
        <v>0.47760000000000002</v>
      </c>
      <c r="P199" s="14">
        <v>0.22924800000000001</v>
      </c>
      <c r="R199" s="14">
        <v>0.22924800000000001</v>
      </c>
    </row>
    <row r="200" spans="1:18" x14ac:dyDescent="0.2">
      <c r="C200" s="13"/>
      <c r="E200" s="24"/>
      <c r="F200" s="24"/>
      <c r="H200" s="24"/>
      <c r="K200" s="194"/>
      <c r="L200" s="194"/>
      <c r="O200" s="14"/>
    </row>
    <row r="201" spans="1:18" x14ac:dyDescent="0.2">
      <c r="A201" s="12" t="s">
        <v>2920</v>
      </c>
      <c r="B201" s="26" t="s">
        <v>2976</v>
      </c>
      <c r="C201" s="13">
        <v>55292</v>
      </c>
      <c r="D201" s="13" t="s">
        <v>24</v>
      </c>
      <c r="E201" s="24">
        <v>13.38</v>
      </c>
      <c r="F201" s="24">
        <v>14.38</v>
      </c>
      <c r="G201" s="13">
        <v>48</v>
      </c>
      <c r="H201" s="24">
        <v>4.46</v>
      </c>
      <c r="I201" s="13">
        <v>110244</v>
      </c>
      <c r="J201" s="734" t="s">
        <v>2922</v>
      </c>
      <c r="K201" s="194">
        <v>36.36</v>
      </c>
      <c r="L201" s="194">
        <v>37.380000000000003</v>
      </c>
      <c r="M201" s="13" t="s">
        <v>373</v>
      </c>
      <c r="N201" s="15">
        <v>3.1</v>
      </c>
      <c r="O201" s="14">
        <v>1.8467</v>
      </c>
      <c r="P201" s="14">
        <v>5.7247700000000004</v>
      </c>
      <c r="R201" s="14">
        <v>5.7247700000000004</v>
      </c>
    </row>
    <row r="202" spans="1:18" x14ac:dyDescent="0.2">
      <c r="C202" s="13"/>
      <c r="E202" s="24"/>
      <c r="F202" s="24"/>
      <c r="H202" s="24"/>
      <c r="I202" s="13">
        <v>100418</v>
      </c>
      <c r="J202" s="735" t="s">
        <v>2923</v>
      </c>
      <c r="K202" s="194"/>
      <c r="L202" s="194"/>
      <c r="N202" s="15">
        <v>3.64</v>
      </c>
      <c r="O202" s="14">
        <v>0.20749999999999999</v>
      </c>
      <c r="P202" s="14">
        <v>0.75529999999999997</v>
      </c>
      <c r="R202" s="14">
        <v>0.75529999999999997</v>
      </c>
    </row>
    <row r="203" spans="1:18" x14ac:dyDescent="0.2">
      <c r="C203" s="13"/>
      <c r="E203" s="24"/>
      <c r="F203" s="24"/>
      <c r="H203" s="24"/>
      <c r="K203" s="194"/>
      <c r="L203" s="194"/>
      <c r="O203" s="14"/>
    </row>
    <row r="204" spans="1:18" x14ac:dyDescent="0.2">
      <c r="A204" s="12" t="s">
        <v>2920</v>
      </c>
      <c r="B204" s="26" t="s">
        <v>2977</v>
      </c>
      <c r="C204" s="13">
        <v>55293</v>
      </c>
      <c r="D204" s="13" t="s">
        <v>24</v>
      </c>
      <c r="E204" s="24">
        <v>13.38</v>
      </c>
      <c r="F204" s="24">
        <v>14.38</v>
      </c>
      <c r="G204" s="13">
        <v>48</v>
      </c>
      <c r="H204" s="24">
        <v>4.46</v>
      </c>
      <c r="I204" s="13">
        <v>110244</v>
      </c>
      <c r="J204" s="734" t="s">
        <v>2922</v>
      </c>
      <c r="K204" s="194">
        <v>36.36</v>
      </c>
      <c r="L204" s="194">
        <v>37.380000000000003</v>
      </c>
      <c r="M204" s="13" t="s">
        <v>373</v>
      </c>
      <c r="N204" s="15">
        <v>3.05</v>
      </c>
      <c r="O204" s="14">
        <v>1.8467</v>
      </c>
      <c r="P204" s="14">
        <v>5.6324350000000001</v>
      </c>
      <c r="R204" s="14">
        <v>5.6324350000000001</v>
      </c>
    </row>
    <row r="205" spans="1:18" x14ac:dyDescent="0.2">
      <c r="C205" s="13"/>
      <c r="E205" s="24"/>
      <c r="F205" s="24"/>
      <c r="H205" s="24"/>
      <c r="I205" s="13">
        <v>100418</v>
      </c>
      <c r="J205" s="735" t="s">
        <v>2923</v>
      </c>
      <c r="K205" s="194"/>
      <c r="L205" s="194"/>
      <c r="N205" s="15">
        <v>3.64</v>
      </c>
      <c r="O205" s="14">
        <v>0.20749999999999999</v>
      </c>
      <c r="P205" s="14">
        <v>0.75529999999999997</v>
      </c>
      <c r="R205" s="14">
        <v>0.75529999999999997</v>
      </c>
    </row>
    <row r="206" spans="1:18" x14ac:dyDescent="0.2">
      <c r="C206" s="13"/>
      <c r="E206" s="24"/>
      <c r="F206" s="24"/>
      <c r="H206" s="24"/>
      <c r="I206" s="13">
        <v>100332</v>
      </c>
      <c r="J206" s="736" t="s">
        <v>2924</v>
      </c>
      <c r="K206" s="194"/>
      <c r="L206" s="194"/>
      <c r="N206" s="15">
        <v>0.77</v>
      </c>
      <c r="O206" s="14">
        <v>0.47760000000000002</v>
      </c>
      <c r="P206" s="14">
        <v>0.36775200000000002</v>
      </c>
      <c r="R206" s="14">
        <v>0.36775200000000002</v>
      </c>
    </row>
    <row r="207" spans="1:18" x14ac:dyDescent="0.2">
      <c r="C207" s="13"/>
      <c r="E207" s="24"/>
      <c r="F207" s="24"/>
      <c r="H207" s="24"/>
      <c r="K207" s="194"/>
      <c r="L207" s="194"/>
      <c r="O207" s="14"/>
    </row>
    <row r="208" spans="1:18" x14ac:dyDescent="0.2">
      <c r="A208" s="12" t="s">
        <v>2920</v>
      </c>
      <c r="B208" s="26" t="s">
        <v>2978</v>
      </c>
      <c r="C208" s="13">
        <v>55290</v>
      </c>
      <c r="D208" s="13" t="s">
        <v>24</v>
      </c>
      <c r="E208" s="24">
        <v>13.38</v>
      </c>
      <c r="F208" s="24">
        <v>14.38</v>
      </c>
      <c r="G208" s="13">
        <v>48</v>
      </c>
      <c r="H208" s="24">
        <v>4.46</v>
      </c>
      <c r="I208" s="13">
        <v>110244</v>
      </c>
      <c r="J208" s="734" t="s">
        <v>2922</v>
      </c>
      <c r="K208" s="194">
        <v>33.6</v>
      </c>
      <c r="L208" s="194">
        <v>34.619999999999997</v>
      </c>
      <c r="M208" s="13" t="s">
        <v>373</v>
      </c>
      <c r="N208" s="15">
        <v>3.05</v>
      </c>
      <c r="O208" s="14">
        <v>1.8467</v>
      </c>
      <c r="P208" s="14">
        <v>5.6324350000000001</v>
      </c>
      <c r="R208" s="14">
        <v>5.6324350000000001</v>
      </c>
    </row>
    <row r="209" spans="1:18" x14ac:dyDescent="0.2">
      <c r="C209" s="13"/>
      <c r="E209" s="24"/>
      <c r="F209" s="24"/>
      <c r="H209" s="24"/>
      <c r="I209" s="13">
        <v>100418</v>
      </c>
      <c r="J209" s="735" t="s">
        <v>2923</v>
      </c>
      <c r="K209" s="194"/>
      <c r="L209" s="194"/>
      <c r="N209" s="15">
        <v>3.64</v>
      </c>
      <c r="O209" s="14">
        <v>0.20749999999999999</v>
      </c>
      <c r="P209" s="14">
        <v>0.75529999999999997</v>
      </c>
      <c r="R209" s="14">
        <v>0.75529999999999997</v>
      </c>
    </row>
    <row r="210" spans="1:18" x14ac:dyDescent="0.2">
      <c r="C210" s="13"/>
      <c r="E210" s="24"/>
      <c r="F210" s="24"/>
      <c r="H210" s="24"/>
      <c r="I210" s="13">
        <v>100332</v>
      </c>
      <c r="J210" s="736" t="s">
        <v>2924</v>
      </c>
      <c r="K210" s="194"/>
      <c r="L210" s="194"/>
      <c r="N210" s="15">
        <v>0.77</v>
      </c>
      <c r="O210" s="14">
        <v>0.47760000000000002</v>
      </c>
      <c r="P210" s="14">
        <v>0.36775200000000002</v>
      </c>
      <c r="R210" s="14">
        <v>0.36775200000000002</v>
      </c>
    </row>
    <row r="211" spans="1:18" x14ac:dyDescent="0.2">
      <c r="C211" s="13"/>
      <c r="E211" s="24"/>
      <c r="F211" s="24"/>
      <c r="H211" s="24"/>
      <c r="K211" s="194"/>
      <c r="L211" s="194"/>
      <c r="O211" s="14"/>
    </row>
    <row r="212" spans="1:18" x14ac:dyDescent="0.2">
      <c r="A212" s="12" t="s">
        <v>2920</v>
      </c>
      <c r="B212" s="26" t="s">
        <v>2979</v>
      </c>
      <c r="C212" s="13">
        <v>55299</v>
      </c>
      <c r="D212" s="13" t="s">
        <v>24</v>
      </c>
      <c r="E212" s="24">
        <v>13.62</v>
      </c>
      <c r="F212" s="24">
        <v>16.7</v>
      </c>
      <c r="G212" s="13">
        <v>96</v>
      </c>
      <c r="H212" s="24">
        <v>2.27</v>
      </c>
      <c r="I212" s="13">
        <v>110244</v>
      </c>
      <c r="J212" s="734" t="s">
        <v>2922</v>
      </c>
      <c r="K212" s="194">
        <v>45.8</v>
      </c>
      <c r="L212" s="194">
        <v>47.04</v>
      </c>
      <c r="M212" s="13" t="s">
        <v>373</v>
      </c>
      <c r="N212" s="15">
        <v>4.95</v>
      </c>
      <c r="O212" s="14">
        <v>1.8467</v>
      </c>
      <c r="P212" s="14">
        <v>9.1411650000000009</v>
      </c>
      <c r="R212" s="14">
        <v>9.1411650000000009</v>
      </c>
    </row>
    <row r="213" spans="1:18" x14ac:dyDescent="0.2">
      <c r="C213" s="13"/>
      <c r="E213" s="24"/>
      <c r="F213" s="24"/>
      <c r="H213" s="24"/>
      <c r="I213" s="13">
        <v>100418</v>
      </c>
      <c r="J213" s="735" t="s">
        <v>2923</v>
      </c>
      <c r="K213" s="194"/>
      <c r="L213" s="194"/>
      <c r="N213" s="15">
        <v>4</v>
      </c>
      <c r="O213" s="14">
        <v>0.20749999999999999</v>
      </c>
      <c r="P213" s="14">
        <v>0.83</v>
      </c>
      <c r="R213" s="14">
        <v>0.83</v>
      </c>
    </row>
    <row r="214" spans="1:18" x14ac:dyDescent="0.2">
      <c r="C214" s="13"/>
      <c r="E214" s="24"/>
      <c r="F214" s="24"/>
      <c r="H214" s="24"/>
      <c r="I214" s="13">
        <v>100332</v>
      </c>
      <c r="J214" s="736" t="s">
        <v>2924</v>
      </c>
      <c r="K214" s="194"/>
      <c r="L214" s="194"/>
      <c r="N214" s="15">
        <v>0.37</v>
      </c>
      <c r="O214" s="14">
        <v>0.47760000000000002</v>
      </c>
      <c r="P214" s="14">
        <v>0.17671200000000001</v>
      </c>
      <c r="R214" s="14">
        <v>0.17671200000000001</v>
      </c>
    </row>
    <row r="215" spans="1:18" x14ac:dyDescent="0.2">
      <c r="C215" s="13"/>
      <c r="E215" s="24"/>
      <c r="F215" s="24"/>
      <c r="H215" s="24"/>
      <c r="K215" s="194"/>
      <c r="L215" s="194"/>
      <c r="O215" s="14"/>
    </row>
    <row r="216" spans="1:18" x14ac:dyDescent="0.2">
      <c r="A216" s="12" t="s">
        <v>2920</v>
      </c>
      <c r="B216" s="26" t="s">
        <v>3959</v>
      </c>
      <c r="C216" s="13">
        <v>73338</v>
      </c>
      <c r="D216" s="13" t="s">
        <v>24</v>
      </c>
      <c r="E216" s="24">
        <v>26.25</v>
      </c>
      <c r="F216" s="24">
        <v>28.75</v>
      </c>
      <c r="G216" s="13">
        <v>100</v>
      </c>
      <c r="H216" s="24">
        <v>4.2</v>
      </c>
      <c r="I216" s="13">
        <v>110244</v>
      </c>
      <c r="J216" s="734" t="s">
        <v>2922</v>
      </c>
      <c r="K216" s="194">
        <v>53.9</v>
      </c>
      <c r="L216" s="194">
        <v>56.03</v>
      </c>
      <c r="M216" s="13" t="s">
        <v>373</v>
      </c>
      <c r="N216" s="15">
        <v>10</v>
      </c>
      <c r="O216" s="14">
        <v>1.8467</v>
      </c>
      <c r="P216" s="14">
        <v>18.466999999999999</v>
      </c>
      <c r="R216" s="14">
        <v>18.466999999999999</v>
      </c>
    </row>
    <row r="217" spans="1:18" x14ac:dyDescent="0.2">
      <c r="C217" s="13"/>
      <c r="E217" s="24"/>
      <c r="F217" s="24"/>
      <c r="H217" s="24"/>
      <c r="I217" s="13">
        <v>100418</v>
      </c>
      <c r="J217" s="735" t="s">
        <v>2923</v>
      </c>
      <c r="K217" s="194"/>
      <c r="L217" s="194"/>
      <c r="N217" s="15">
        <v>7.46</v>
      </c>
      <c r="O217" s="14">
        <v>0.20749999999999999</v>
      </c>
      <c r="P217" s="14">
        <v>1.5479499999999999</v>
      </c>
      <c r="R217" s="14">
        <v>1.5479499999999999</v>
      </c>
    </row>
    <row r="218" spans="1:18" x14ac:dyDescent="0.2">
      <c r="C218" s="13"/>
      <c r="E218" s="24"/>
      <c r="F218" s="24"/>
      <c r="H218" s="24"/>
      <c r="J218" s="735"/>
      <c r="K218" s="194"/>
      <c r="L218" s="194"/>
      <c r="O218" s="14"/>
    </row>
    <row r="219" spans="1:18" x14ac:dyDescent="0.2">
      <c r="A219" s="12" t="s">
        <v>2920</v>
      </c>
      <c r="B219" s="26" t="s">
        <v>3960</v>
      </c>
      <c r="C219" s="13">
        <v>73338</v>
      </c>
      <c r="D219" s="13" t="s">
        <v>24</v>
      </c>
      <c r="E219" s="24">
        <v>26.25</v>
      </c>
      <c r="F219" s="24">
        <v>28.75</v>
      </c>
      <c r="G219" s="13">
        <v>200</v>
      </c>
      <c r="H219" s="24">
        <v>2.1</v>
      </c>
      <c r="I219" s="13">
        <v>110244</v>
      </c>
      <c r="J219" s="734" t="s">
        <v>2922</v>
      </c>
      <c r="K219" s="194">
        <v>53.9</v>
      </c>
      <c r="L219" s="194">
        <v>56.03</v>
      </c>
      <c r="M219" s="13" t="s">
        <v>373</v>
      </c>
      <c r="N219" s="15">
        <v>10</v>
      </c>
      <c r="O219" s="14">
        <v>1.8467</v>
      </c>
      <c r="P219" s="14">
        <v>18.466999999999999</v>
      </c>
      <c r="R219" s="14">
        <v>18.466999999999999</v>
      </c>
    </row>
    <row r="220" spans="1:18" x14ac:dyDescent="0.2">
      <c r="C220" s="13"/>
      <c r="E220" s="24"/>
      <c r="F220" s="24"/>
      <c r="H220" s="24"/>
      <c r="I220" s="13">
        <v>100418</v>
      </c>
      <c r="J220" s="735" t="s">
        <v>2923</v>
      </c>
      <c r="K220" s="194"/>
      <c r="L220" s="194"/>
      <c r="N220" s="15">
        <v>7.46</v>
      </c>
      <c r="O220" s="14">
        <v>0.20749999999999999</v>
      </c>
      <c r="P220" s="14">
        <v>1.5479499999999999</v>
      </c>
      <c r="R220" s="14">
        <v>1.5479499999999999</v>
      </c>
    </row>
    <row r="221" spans="1:18" x14ac:dyDescent="0.2">
      <c r="C221" s="13"/>
      <c r="E221" s="24"/>
      <c r="F221" s="24"/>
      <c r="H221" s="24"/>
      <c r="K221" s="194"/>
      <c r="L221" s="194"/>
      <c r="O221" s="14"/>
    </row>
    <row r="222" spans="1:18" x14ac:dyDescent="0.2">
      <c r="A222" s="12" t="s">
        <v>2920</v>
      </c>
      <c r="B222" s="26" t="s">
        <v>2980</v>
      </c>
      <c r="C222" s="13">
        <v>73158</v>
      </c>
      <c r="D222" s="13" t="s">
        <v>24</v>
      </c>
      <c r="E222" s="24">
        <v>27.6</v>
      </c>
      <c r="F222" s="24">
        <v>32.869999999999997</v>
      </c>
      <c r="G222" s="13">
        <v>96</v>
      </c>
      <c r="H222" s="24">
        <v>4.5999999999999996</v>
      </c>
      <c r="I222" s="13">
        <v>110244</v>
      </c>
      <c r="J222" s="734" t="s">
        <v>2922</v>
      </c>
      <c r="K222" s="194">
        <v>42.61</v>
      </c>
      <c r="L222" s="194">
        <v>44.81</v>
      </c>
      <c r="M222" s="13" t="s">
        <v>373</v>
      </c>
      <c r="N222" s="15">
        <v>4.5</v>
      </c>
      <c r="O222" s="14">
        <v>1.8467</v>
      </c>
      <c r="P222" s="14">
        <v>8.31</v>
      </c>
      <c r="R222" s="14">
        <v>8.31</v>
      </c>
    </row>
    <row r="223" spans="1:18" x14ac:dyDescent="0.2">
      <c r="C223" s="13"/>
      <c r="E223" s="24"/>
      <c r="F223" s="24"/>
      <c r="H223" s="24"/>
      <c r="I223" s="13">
        <v>100418</v>
      </c>
      <c r="J223" s="735" t="s">
        <v>2923</v>
      </c>
      <c r="K223" s="194"/>
      <c r="L223" s="194"/>
      <c r="N223" s="15">
        <v>7.43</v>
      </c>
      <c r="O223" s="14">
        <v>0.20749999999999999</v>
      </c>
      <c r="P223" s="14">
        <v>1.54</v>
      </c>
      <c r="R223" s="14">
        <v>1.54</v>
      </c>
    </row>
    <row r="224" spans="1:18" x14ac:dyDescent="0.2">
      <c r="C224" s="13"/>
      <c r="E224" s="24"/>
      <c r="F224" s="24"/>
      <c r="H224" s="24"/>
      <c r="I224" s="13">
        <v>100332</v>
      </c>
      <c r="J224" s="736" t="s">
        <v>2924</v>
      </c>
      <c r="K224" s="194"/>
      <c r="L224" s="194"/>
      <c r="N224" s="15">
        <v>1.5</v>
      </c>
      <c r="O224" s="14">
        <v>0.47760000000000002</v>
      </c>
      <c r="P224" s="14">
        <v>0.72</v>
      </c>
      <c r="R224" s="14">
        <v>0.72</v>
      </c>
    </row>
    <row r="225" spans="1:18" x14ac:dyDescent="0.2">
      <c r="C225" s="13"/>
      <c r="E225" s="24"/>
      <c r="F225" s="24"/>
      <c r="H225" s="24"/>
      <c r="K225" s="194"/>
      <c r="L225" s="194"/>
      <c r="O225" s="14"/>
    </row>
    <row r="226" spans="1:18" x14ac:dyDescent="0.2">
      <c r="A226" s="12" t="s">
        <v>2920</v>
      </c>
      <c r="B226" s="26" t="s">
        <v>2981</v>
      </c>
      <c r="C226" s="13">
        <v>73159</v>
      </c>
      <c r="D226" s="13" t="s">
        <v>24</v>
      </c>
      <c r="E226" s="24">
        <v>26.88</v>
      </c>
      <c r="F226" s="24">
        <v>31.17</v>
      </c>
      <c r="G226" s="13">
        <v>96</v>
      </c>
      <c r="H226" s="24">
        <v>4.4800000000000004</v>
      </c>
      <c r="I226" s="13">
        <v>110244</v>
      </c>
      <c r="J226" s="734" t="s">
        <v>2922</v>
      </c>
      <c r="K226" s="194">
        <v>42.61</v>
      </c>
      <c r="L226" s="194">
        <v>44.81</v>
      </c>
      <c r="M226" s="13" t="s">
        <v>373</v>
      </c>
      <c r="N226" s="15">
        <v>3.33</v>
      </c>
      <c r="O226" s="14">
        <v>1.8467</v>
      </c>
      <c r="P226" s="14">
        <v>6.15</v>
      </c>
      <c r="R226" s="14">
        <v>6.15</v>
      </c>
    </row>
    <row r="227" spans="1:18" x14ac:dyDescent="0.2">
      <c r="C227" s="23"/>
      <c r="I227" s="13">
        <v>100418</v>
      </c>
      <c r="J227" s="735" t="s">
        <v>2923</v>
      </c>
      <c r="K227" s="194"/>
      <c r="L227" s="194"/>
      <c r="N227" s="15">
        <v>7.43</v>
      </c>
      <c r="O227" s="14">
        <v>0.20749999999999999</v>
      </c>
      <c r="P227" s="14">
        <v>1.54</v>
      </c>
      <c r="R227" s="14">
        <v>1.54</v>
      </c>
    </row>
    <row r="228" spans="1:18" x14ac:dyDescent="0.2">
      <c r="C228" s="23"/>
      <c r="I228" s="13">
        <v>100332</v>
      </c>
      <c r="J228" s="736" t="s">
        <v>2924</v>
      </c>
      <c r="K228" s="194"/>
      <c r="L228" s="194"/>
      <c r="N228" s="15">
        <v>1.5</v>
      </c>
      <c r="O228" s="14">
        <v>0.47760000000000002</v>
      </c>
      <c r="P228" s="14">
        <v>0.72</v>
      </c>
      <c r="R228" s="14">
        <v>0.72</v>
      </c>
    </row>
  </sheetData>
  <protectedRanges>
    <protectedRange password="8F60" sqref="S6" name="Calculations_40"/>
  </protectedRanges>
  <conditionalFormatting sqref="C4:C6">
    <cfRule type="duplicateValues" dxfId="65" priority="3"/>
  </conditionalFormatting>
  <conditionalFormatting sqref="D4:D6">
    <cfRule type="duplicateValues" dxfId="64" priority="4"/>
  </conditionalFormatting>
  <conditionalFormatting sqref="D1:D3">
    <cfRule type="duplicateValues" dxfId="63" priority="1"/>
  </conditionalFormatting>
  <conditionalFormatting sqref="E1:E3">
    <cfRule type="duplicateValues" dxfId="62" priority="2"/>
  </conditionalFormatting>
  <pageMargins left="0.7" right="0.7" top="0.75" bottom="0.75" header="0.3" footer="0.3"/>
  <pageSetup scale="51" orientation="landscape" r:id="rId1"/>
  <rowBreaks count="1" manualBreakCount="1">
    <brk id="154" max="16383" man="1"/>
  </rowBreaks>
  <colBreaks count="1" manualBreakCount="1">
    <brk id="18" max="1048575" man="1"/>
  </colBreaks>
  <legacyDrawing r:id="rId2"/>
</worksheet>
</file>

<file path=xl/worksheets/sheet6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32E5E9-8EC2-4884-B21B-0F8173EB637C}">
  <dimension ref="A1:W78"/>
  <sheetViews>
    <sheetView zoomScale="90" zoomScaleNormal="90" workbookViewId="0">
      <pane xSplit="3" ySplit="6" topLeftCell="D7" activePane="bottomRight" state="frozen"/>
      <selection pane="topRight" activeCell="F1" sqref="F1"/>
      <selection pane="bottomLeft" activeCell="A7" sqref="A7"/>
      <selection pane="bottomRight" activeCell="B13" sqref="B13"/>
    </sheetView>
  </sheetViews>
  <sheetFormatPr defaultColWidth="9.28515625" defaultRowHeight="12.75" x14ac:dyDescent="0.2"/>
  <cols>
    <col min="1" max="1" width="17.85546875" style="12" bestFit="1" customWidth="1"/>
    <col min="2" max="2" width="51.7109375" style="12" customWidth="1"/>
    <col min="3" max="3" width="24" style="12" bestFit="1" customWidth="1"/>
    <col min="4" max="4" width="9.5703125" style="13" bestFit="1" customWidth="1"/>
    <col min="5" max="6" width="9.42578125" style="24" bestFit="1" customWidth="1"/>
    <col min="7" max="7" width="7.7109375" style="24" bestFit="1" customWidth="1"/>
    <col min="8" max="8" width="6.7109375" style="24" bestFit="1" customWidth="1"/>
    <col min="9" max="9" width="8.28515625" style="13" bestFit="1" customWidth="1"/>
    <col min="10" max="10" width="27.5703125" style="13" bestFit="1" customWidth="1"/>
    <col min="11" max="16" width="20.5703125" style="14" bestFit="1" customWidth="1"/>
    <col min="17" max="17" width="10.28515625" style="15" bestFit="1" customWidth="1"/>
    <col min="18" max="19" width="8.5703125" style="14" bestFit="1" customWidth="1"/>
    <col min="20" max="20" width="5.7109375" style="17" customWidth="1"/>
    <col min="21" max="21" width="14.7109375" style="14" bestFit="1" customWidth="1"/>
    <col min="22" max="22" width="14.28515625" style="14" bestFit="1" customWidth="1"/>
    <col min="23" max="23" width="6.140625" style="13" bestFit="1" customWidth="1"/>
    <col min="24" max="16384" width="9.28515625" style="12"/>
  </cols>
  <sheetData>
    <row r="1" spans="1:23" s="22" customFormat="1" x14ac:dyDescent="0.2">
      <c r="A1" s="77"/>
      <c r="B1" s="78" t="s">
        <v>41</v>
      </c>
      <c r="C1" s="78"/>
      <c r="D1" s="78"/>
      <c r="E1" s="550"/>
      <c r="F1" s="550"/>
      <c r="G1" s="550"/>
      <c r="H1" s="550"/>
      <c r="I1" s="79"/>
      <c r="J1" s="79"/>
      <c r="K1" s="81"/>
      <c r="L1" s="81"/>
      <c r="M1" s="81"/>
      <c r="N1" s="81"/>
      <c r="O1" s="81"/>
      <c r="P1" s="81"/>
      <c r="Q1" s="80"/>
      <c r="R1" s="81"/>
      <c r="S1" s="81"/>
      <c r="T1" s="82"/>
      <c r="U1" s="83"/>
      <c r="V1" s="84"/>
      <c r="W1" s="85"/>
    </row>
    <row r="2" spans="1:23" s="22" customFormat="1" x14ac:dyDescent="0.2">
      <c r="A2" s="86"/>
      <c r="B2" s="87" t="s">
        <v>40</v>
      </c>
      <c r="C2" s="87"/>
      <c r="D2" s="87"/>
      <c r="E2" s="551"/>
      <c r="F2" s="551"/>
      <c r="G2" s="551"/>
      <c r="H2" s="551"/>
      <c r="I2" s="89"/>
      <c r="J2" s="89"/>
      <c r="K2" s="91"/>
      <c r="L2" s="91"/>
      <c r="M2" s="91"/>
      <c r="N2" s="91"/>
      <c r="O2" s="91"/>
      <c r="P2" s="91"/>
      <c r="Q2" s="90"/>
      <c r="R2" s="91"/>
      <c r="S2" s="91"/>
      <c r="T2" s="92"/>
      <c r="U2" s="93"/>
      <c r="V2" s="94"/>
      <c r="W2" s="57"/>
    </row>
    <row r="3" spans="1:23" s="22" customFormat="1" x14ac:dyDescent="0.2">
      <c r="A3" s="86"/>
      <c r="B3" s="95" t="s">
        <v>0</v>
      </c>
      <c r="C3" s="95"/>
      <c r="D3" s="95"/>
      <c r="E3" s="552"/>
      <c r="F3" s="552"/>
      <c r="G3" s="552"/>
      <c r="H3" s="552"/>
      <c r="I3" s="97"/>
      <c r="J3" s="97"/>
      <c r="K3" s="99"/>
      <c r="L3" s="99"/>
      <c r="M3" s="99"/>
      <c r="N3" s="99"/>
      <c r="O3" s="99"/>
      <c r="P3" s="99"/>
      <c r="Q3" s="98"/>
      <c r="R3" s="99"/>
      <c r="S3" s="99"/>
      <c r="T3" s="100"/>
      <c r="U3" s="101"/>
      <c r="V3" s="94"/>
      <c r="W3" s="57"/>
    </row>
    <row r="4" spans="1:23" s="22" customFormat="1" ht="13.5" thickBot="1" x14ac:dyDescent="0.25">
      <c r="A4" s="86"/>
      <c r="B4" s="95"/>
      <c r="C4" s="95"/>
      <c r="D4" s="96"/>
      <c r="E4" s="552"/>
      <c r="F4" s="552"/>
      <c r="G4" s="552"/>
      <c r="H4" s="552"/>
      <c r="I4" s="97"/>
      <c r="J4" s="97"/>
      <c r="K4" s="99"/>
      <c r="L4" s="99"/>
      <c r="M4" s="99"/>
      <c r="N4" s="99"/>
      <c r="O4" s="99"/>
      <c r="P4" s="99"/>
      <c r="Q4" s="98"/>
      <c r="R4" s="99"/>
      <c r="S4" s="99"/>
      <c r="T4" s="100"/>
      <c r="U4" s="101"/>
      <c r="V4" s="94"/>
      <c r="W4" s="57"/>
    </row>
    <row r="5" spans="1:23" ht="15.75" customHeight="1" thickBot="1" x14ac:dyDescent="0.25">
      <c r="A5" s="26"/>
      <c r="B5" s="102"/>
      <c r="C5" s="103" t="s">
        <v>1</v>
      </c>
      <c r="D5" s="104"/>
      <c r="E5" s="106"/>
      <c r="F5" s="106"/>
      <c r="G5" s="106"/>
      <c r="H5" s="106"/>
      <c r="I5" s="105"/>
      <c r="J5" s="106"/>
      <c r="K5" s="108"/>
      <c r="L5" s="108"/>
      <c r="M5" s="108"/>
      <c r="N5" s="108"/>
      <c r="O5" s="108"/>
      <c r="P5" s="108"/>
      <c r="Q5" s="107"/>
      <c r="R5" s="108"/>
      <c r="S5" s="108"/>
      <c r="T5" s="109"/>
      <c r="U5" s="110" t="s">
        <v>14</v>
      </c>
      <c r="V5" s="111"/>
      <c r="W5" s="27"/>
    </row>
    <row r="6" spans="1:23" ht="64.5" thickBot="1" x14ac:dyDescent="0.25">
      <c r="A6" s="112" t="s">
        <v>3</v>
      </c>
      <c r="B6" s="113" t="s">
        <v>8</v>
      </c>
      <c r="C6" s="114" t="s">
        <v>18</v>
      </c>
      <c r="D6" s="115" t="s">
        <v>9</v>
      </c>
      <c r="E6" s="737" t="s">
        <v>5</v>
      </c>
      <c r="F6" s="737" t="s">
        <v>20</v>
      </c>
      <c r="G6" s="738" t="s">
        <v>37</v>
      </c>
      <c r="H6" s="737" t="s">
        <v>38</v>
      </c>
      <c r="I6" s="116" t="s">
        <v>10</v>
      </c>
      <c r="J6" s="115" t="s">
        <v>11</v>
      </c>
      <c r="K6" s="117" t="s">
        <v>2982</v>
      </c>
      <c r="L6" s="739" t="s">
        <v>2983</v>
      </c>
      <c r="M6" s="117" t="s">
        <v>2984</v>
      </c>
      <c r="N6" s="117" t="s">
        <v>2985</v>
      </c>
      <c r="O6" s="739" t="s">
        <v>2986</v>
      </c>
      <c r="P6" s="117" t="s">
        <v>2987</v>
      </c>
      <c r="Q6" s="2" t="s">
        <v>27</v>
      </c>
      <c r="R6" s="1" t="s">
        <v>12</v>
      </c>
      <c r="S6" s="1" t="s">
        <v>13</v>
      </c>
      <c r="T6" s="119"/>
      <c r="U6" s="1" t="s">
        <v>16</v>
      </c>
      <c r="V6" s="120" t="s">
        <v>17</v>
      </c>
      <c r="W6" s="117" t="s">
        <v>7</v>
      </c>
    </row>
    <row r="7" spans="1:23" x14ac:dyDescent="0.2">
      <c r="A7" s="12" t="s">
        <v>2988</v>
      </c>
      <c r="B7" s="12" t="s">
        <v>2989</v>
      </c>
      <c r="C7" s="740">
        <v>10071179000464</v>
      </c>
      <c r="D7" s="13" t="s">
        <v>24</v>
      </c>
      <c r="E7" s="24">
        <v>15</v>
      </c>
      <c r="F7" s="24">
        <v>16.25</v>
      </c>
      <c r="G7" s="24">
        <v>71.849999999999994</v>
      </c>
      <c r="H7" s="24">
        <v>3.34</v>
      </c>
      <c r="I7" s="13">
        <v>100506</v>
      </c>
      <c r="J7" s="13" t="s">
        <v>2990</v>
      </c>
      <c r="K7" s="14">
        <v>23.1</v>
      </c>
      <c r="L7" s="14">
        <v>22.6</v>
      </c>
      <c r="M7" s="14">
        <v>22.5</v>
      </c>
      <c r="N7" s="14">
        <v>23.38</v>
      </c>
      <c r="O7" s="14">
        <v>22.78</v>
      </c>
      <c r="P7" s="14">
        <v>22.65</v>
      </c>
      <c r="Q7" s="15">
        <v>18.75</v>
      </c>
      <c r="R7" s="14">
        <v>0.1313</v>
      </c>
      <c r="S7" s="14">
        <v>2.46</v>
      </c>
      <c r="U7" s="14">
        <v>2.46</v>
      </c>
      <c r="V7" s="14" t="s">
        <v>2850</v>
      </c>
    </row>
    <row r="8" spans="1:23" x14ac:dyDescent="0.2">
      <c r="A8" s="12" t="s">
        <v>2988</v>
      </c>
      <c r="B8" s="12" t="s">
        <v>2991</v>
      </c>
      <c r="C8" s="740">
        <v>10071179000488</v>
      </c>
      <c r="D8" s="13" t="s">
        <v>24</v>
      </c>
      <c r="E8" s="24">
        <v>15</v>
      </c>
      <c r="F8" s="24">
        <v>16.25</v>
      </c>
      <c r="G8" s="24">
        <v>72.94</v>
      </c>
      <c r="H8" s="24">
        <v>3.29</v>
      </c>
      <c r="I8" s="13">
        <v>100506</v>
      </c>
      <c r="J8" s="13" t="s">
        <v>2990</v>
      </c>
      <c r="K8" s="14">
        <v>23.55</v>
      </c>
      <c r="L8" s="14">
        <v>23.05</v>
      </c>
      <c r="M8" s="14">
        <v>22.95</v>
      </c>
      <c r="N8" s="14">
        <v>23.83</v>
      </c>
      <c r="O8" s="14">
        <v>23.23</v>
      </c>
      <c r="P8" s="14">
        <v>23.1</v>
      </c>
      <c r="Q8" s="15">
        <v>18.75</v>
      </c>
      <c r="R8" s="14">
        <v>0.1313</v>
      </c>
      <c r="S8" s="14">
        <v>2.46</v>
      </c>
      <c r="U8" s="14">
        <v>2.46</v>
      </c>
      <c r="V8" s="14" t="s">
        <v>2850</v>
      </c>
    </row>
    <row r="9" spans="1:23" x14ac:dyDescent="0.2">
      <c r="A9" s="12" t="s">
        <v>2988</v>
      </c>
      <c r="B9" s="12" t="s">
        <v>2992</v>
      </c>
      <c r="C9" s="740">
        <v>10071179004172</v>
      </c>
      <c r="D9" s="13" t="s">
        <v>24</v>
      </c>
      <c r="E9" s="24">
        <v>27</v>
      </c>
      <c r="F9" s="24">
        <v>29</v>
      </c>
      <c r="G9" s="24">
        <v>171.42</v>
      </c>
      <c r="H9" s="24">
        <v>2.52</v>
      </c>
      <c r="I9" s="13">
        <v>100506</v>
      </c>
      <c r="J9" s="13" t="s">
        <v>2990</v>
      </c>
      <c r="K9" s="14">
        <v>29.4</v>
      </c>
      <c r="L9" s="14">
        <v>28.5</v>
      </c>
      <c r="M9" s="14">
        <v>28.33</v>
      </c>
      <c r="N9" s="14">
        <v>29.89</v>
      </c>
      <c r="O9" s="14">
        <v>28.82</v>
      </c>
      <c r="P9" s="14">
        <v>28.6</v>
      </c>
      <c r="Q9" s="15">
        <v>49.1</v>
      </c>
      <c r="R9" s="14">
        <v>0.1313</v>
      </c>
      <c r="S9" s="14">
        <v>6.45</v>
      </c>
      <c r="U9" s="14">
        <v>6.45</v>
      </c>
      <c r="V9" s="14" t="s">
        <v>2850</v>
      </c>
    </row>
    <row r="10" spans="1:23" x14ac:dyDescent="0.2">
      <c r="A10" s="12" t="s">
        <v>2988</v>
      </c>
      <c r="B10" s="12" t="s">
        <v>2993</v>
      </c>
      <c r="C10" s="740">
        <v>10071179004189</v>
      </c>
      <c r="D10" s="13" t="s">
        <v>24</v>
      </c>
      <c r="E10" s="24">
        <v>30</v>
      </c>
      <c r="F10" s="24">
        <v>32</v>
      </c>
      <c r="G10" s="24">
        <v>190.47</v>
      </c>
      <c r="H10" s="24">
        <v>2.52</v>
      </c>
      <c r="I10" s="13">
        <v>100506</v>
      </c>
      <c r="J10" s="13" t="s">
        <v>2990</v>
      </c>
      <c r="K10" s="14">
        <v>22.14</v>
      </c>
      <c r="L10" s="14">
        <v>21.15</v>
      </c>
      <c r="M10" s="14">
        <v>20.95</v>
      </c>
      <c r="N10" s="14">
        <v>22.68</v>
      </c>
      <c r="O10" s="14">
        <v>21.5</v>
      </c>
      <c r="P10" s="14">
        <v>21.25</v>
      </c>
      <c r="Q10" s="15">
        <v>54.55</v>
      </c>
      <c r="R10" s="14">
        <v>0.1313</v>
      </c>
      <c r="S10" s="14">
        <v>7.16</v>
      </c>
      <c r="U10" s="14">
        <v>7.16</v>
      </c>
      <c r="V10" s="14" t="s">
        <v>2850</v>
      </c>
    </row>
    <row r="11" spans="1:23" x14ac:dyDescent="0.2">
      <c r="A11" s="12" t="s">
        <v>2988</v>
      </c>
      <c r="B11" s="12" t="s">
        <v>2994</v>
      </c>
      <c r="C11" s="740">
        <v>10071179020356</v>
      </c>
      <c r="D11" s="13" t="s">
        <v>24</v>
      </c>
      <c r="E11" s="24">
        <v>15</v>
      </c>
      <c r="F11" s="24">
        <v>17</v>
      </c>
      <c r="G11" s="24">
        <v>75.47</v>
      </c>
      <c r="H11" s="24">
        <v>3.18</v>
      </c>
      <c r="I11" s="13">
        <v>100980</v>
      </c>
      <c r="J11" s="13" t="s">
        <v>2995</v>
      </c>
      <c r="K11" s="14">
        <v>20.8</v>
      </c>
      <c r="L11" s="14">
        <v>20.27</v>
      </c>
      <c r="M11" s="14">
        <v>20.170000000000002</v>
      </c>
      <c r="N11" s="14">
        <v>21.09</v>
      </c>
      <c r="O11" s="14">
        <v>20.46</v>
      </c>
      <c r="P11" s="14">
        <v>20.329999999999998</v>
      </c>
      <c r="Q11" s="15">
        <v>29.41</v>
      </c>
      <c r="R11" s="14">
        <v>0.2646</v>
      </c>
      <c r="S11" s="14">
        <v>7.78</v>
      </c>
      <c r="U11" s="14">
        <v>7.78</v>
      </c>
      <c r="V11" s="14" t="s">
        <v>2850</v>
      </c>
    </row>
    <row r="12" spans="1:23" x14ac:dyDescent="0.2">
      <c r="A12" s="12" t="s">
        <v>2988</v>
      </c>
      <c r="B12" s="12" t="s">
        <v>2996</v>
      </c>
      <c r="C12" s="740">
        <v>10071179024361</v>
      </c>
      <c r="D12" s="13" t="s">
        <v>24</v>
      </c>
      <c r="E12" s="24">
        <v>15</v>
      </c>
      <c r="F12" s="24">
        <v>17</v>
      </c>
      <c r="G12" s="24">
        <v>69.97</v>
      </c>
      <c r="H12" s="24">
        <v>3.43</v>
      </c>
      <c r="I12" s="13">
        <v>100980</v>
      </c>
      <c r="J12" s="13" t="s">
        <v>2995</v>
      </c>
      <c r="K12" s="14">
        <v>20.350000000000001</v>
      </c>
      <c r="L12" s="14">
        <v>19.82</v>
      </c>
      <c r="M12" s="14">
        <v>19.72</v>
      </c>
      <c r="N12" s="14">
        <v>20.64</v>
      </c>
      <c r="O12" s="14">
        <v>20.010000000000002</v>
      </c>
      <c r="P12" s="14">
        <v>19.88</v>
      </c>
      <c r="Q12" s="15">
        <v>29.41</v>
      </c>
      <c r="R12" s="14">
        <v>0.2646</v>
      </c>
      <c r="S12" s="14">
        <v>7.78</v>
      </c>
      <c r="U12" s="14">
        <v>7.78</v>
      </c>
      <c r="V12" s="14" t="s">
        <v>2850</v>
      </c>
    </row>
    <row r="13" spans="1:23" x14ac:dyDescent="0.2">
      <c r="A13" s="12" t="s">
        <v>2988</v>
      </c>
      <c r="B13" s="12" t="s">
        <v>2997</v>
      </c>
      <c r="C13" s="740">
        <v>10071179026709</v>
      </c>
      <c r="D13" s="13" t="s">
        <v>24</v>
      </c>
      <c r="E13" s="24">
        <v>30</v>
      </c>
      <c r="F13" s="24">
        <v>32</v>
      </c>
      <c r="G13" s="24">
        <v>209.6</v>
      </c>
      <c r="H13" s="24">
        <v>2.29</v>
      </c>
      <c r="I13" s="13">
        <v>100506</v>
      </c>
      <c r="J13" s="13" t="s">
        <v>2990</v>
      </c>
      <c r="K13" s="14">
        <v>22.74</v>
      </c>
      <c r="L13" s="14">
        <v>21.75</v>
      </c>
      <c r="M13" s="14">
        <v>21.55</v>
      </c>
      <c r="N13" s="14">
        <v>23.28</v>
      </c>
      <c r="O13" s="14">
        <v>22.1</v>
      </c>
      <c r="P13" s="14">
        <v>21.85</v>
      </c>
      <c r="Q13" s="15">
        <v>54.55</v>
      </c>
      <c r="R13" s="14">
        <v>0.1313</v>
      </c>
      <c r="S13" s="14">
        <v>7.16</v>
      </c>
      <c r="U13" s="14">
        <v>7.16</v>
      </c>
      <c r="V13" s="14" t="s">
        <v>2850</v>
      </c>
    </row>
    <row r="14" spans="1:23" s="13" customFormat="1" x14ac:dyDescent="0.2">
      <c r="A14" s="12" t="s">
        <v>2988</v>
      </c>
      <c r="B14" s="12" t="s">
        <v>2998</v>
      </c>
      <c r="C14" s="740">
        <v>10071179027058</v>
      </c>
      <c r="D14" s="13" t="s">
        <v>24</v>
      </c>
      <c r="E14" s="24">
        <v>15</v>
      </c>
      <c r="F14" s="24">
        <v>17</v>
      </c>
      <c r="G14" s="24">
        <v>69.16</v>
      </c>
      <c r="H14" s="24">
        <v>3.47</v>
      </c>
      <c r="I14" s="13">
        <v>100980</v>
      </c>
      <c r="J14" s="13" t="s">
        <v>2995</v>
      </c>
      <c r="K14" s="14">
        <v>23.8</v>
      </c>
      <c r="L14" s="14">
        <v>23.27</v>
      </c>
      <c r="M14" s="14">
        <v>23.17</v>
      </c>
      <c r="N14" s="14">
        <v>24.09</v>
      </c>
      <c r="O14" s="14">
        <v>23.46</v>
      </c>
      <c r="P14" s="14">
        <v>23.33</v>
      </c>
      <c r="Q14" s="15">
        <v>18.75</v>
      </c>
      <c r="R14" s="14">
        <v>0.2646</v>
      </c>
      <c r="S14" s="14">
        <v>4.96</v>
      </c>
      <c r="T14" s="17"/>
      <c r="U14" s="14">
        <v>4.96</v>
      </c>
      <c r="V14" s="14" t="s">
        <v>2850</v>
      </c>
    </row>
    <row r="15" spans="1:23" s="13" customFormat="1" x14ac:dyDescent="0.2">
      <c r="A15" s="12" t="s">
        <v>2988</v>
      </c>
      <c r="B15" s="12" t="s">
        <v>2999</v>
      </c>
      <c r="C15" s="740">
        <v>10071179027515</v>
      </c>
      <c r="D15" s="13" t="s">
        <v>24</v>
      </c>
      <c r="E15" s="24">
        <v>30</v>
      </c>
      <c r="F15" s="24">
        <v>32</v>
      </c>
      <c r="G15" s="24">
        <v>197.53</v>
      </c>
      <c r="H15" s="24">
        <v>2.4300000000000002</v>
      </c>
      <c r="I15" s="13">
        <v>100506</v>
      </c>
      <c r="J15" s="13" t="s">
        <v>2990</v>
      </c>
      <c r="K15" s="14">
        <v>23.34</v>
      </c>
      <c r="L15" s="14">
        <v>22.35</v>
      </c>
      <c r="M15" s="14">
        <v>22.15</v>
      </c>
      <c r="N15" s="14">
        <v>23.88</v>
      </c>
      <c r="O15" s="14">
        <v>22.7</v>
      </c>
      <c r="P15" s="14">
        <v>22.45</v>
      </c>
      <c r="Q15" s="15">
        <v>54.55</v>
      </c>
      <c r="R15" s="14">
        <v>0.1313</v>
      </c>
      <c r="S15" s="14">
        <v>7.16</v>
      </c>
      <c r="T15" s="17"/>
      <c r="U15" s="14">
        <v>7.16</v>
      </c>
      <c r="V15" s="14" t="s">
        <v>2850</v>
      </c>
    </row>
    <row r="16" spans="1:23" s="13" customFormat="1" x14ac:dyDescent="0.2">
      <c r="A16" s="12" t="s">
        <v>2988</v>
      </c>
      <c r="B16" s="12" t="s">
        <v>3000</v>
      </c>
      <c r="C16" s="740">
        <v>10071179027812</v>
      </c>
      <c r="D16" s="13" t="s">
        <v>24</v>
      </c>
      <c r="E16" s="24">
        <v>15</v>
      </c>
      <c r="F16" s="24">
        <v>17</v>
      </c>
      <c r="G16" s="24">
        <v>76.19</v>
      </c>
      <c r="H16" s="24">
        <v>3.15</v>
      </c>
      <c r="I16" s="13">
        <v>100980</v>
      </c>
      <c r="J16" s="13" t="s">
        <v>2995</v>
      </c>
      <c r="K16" s="14">
        <v>20.05</v>
      </c>
      <c r="L16" s="14">
        <v>19.52</v>
      </c>
      <c r="M16" s="14">
        <v>19.420000000000002</v>
      </c>
      <c r="N16" s="14">
        <v>20.34</v>
      </c>
      <c r="O16" s="14">
        <v>19.71</v>
      </c>
      <c r="P16" s="14">
        <v>19.579999999999998</v>
      </c>
      <c r="Q16" s="15">
        <v>29.41</v>
      </c>
      <c r="R16" s="14">
        <v>0.2646</v>
      </c>
      <c r="S16" s="14">
        <v>7.78</v>
      </c>
      <c r="T16" s="17"/>
      <c r="U16" s="14">
        <v>7.78</v>
      </c>
      <c r="V16" s="14" t="s">
        <v>2850</v>
      </c>
    </row>
    <row r="17" spans="1:22" s="13" customFormat="1" x14ac:dyDescent="0.2">
      <c r="A17" s="12" t="s">
        <v>2988</v>
      </c>
      <c r="B17" s="12" t="s">
        <v>3001</v>
      </c>
      <c r="C17" s="740">
        <v>10071179027829</v>
      </c>
      <c r="D17" s="13" t="s">
        <v>24</v>
      </c>
      <c r="E17" s="24">
        <v>15</v>
      </c>
      <c r="F17" s="24">
        <v>17</v>
      </c>
      <c r="G17" s="24">
        <v>81.91</v>
      </c>
      <c r="H17" s="24">
        <v>2.93</v>
      </c>
      <c r="I17" s="13">
        <v>100980</v>
      </c>
      <c r="J17" s="13" t="s">
        <v>2995</v>
      </c>
      <c r="K17" s="14">
        <v>22</v>
      </c>
      <c r="L17" s="14">
        <v>21.47</v>
      </c>
      <c r="M17" s="14">
        <v>21.37</v>
      </c>
      <c r="N17" s="14">
        <v>22.29</v>
      </c>
      <c r="O17" s="14">
        <v>21.66</v>
      </c>
      <c r="P17" s="14">
        <v>21.53</v>
      </c>
      <c r="Q17" s="15">
        <v>29.41</v>
      </c>
      <c r="R17" s="14">
        <v>0.2646</v>
      </c>
      <c r="S17" s="14">
        <v>7.78</v>
      </c>
      <c r="T17" s="17"/>
      <c r="U17" s="14">
        <v>7.78</v>
      </c>
      <c r="V17" s="14" t="s">
        <v>2850</v>
      </c>
    </row>
    <row r="18" spans="1:22" s="13" customFormat="1" x14ac:dyDescent="0.2">
      <c r="A18" s="12" t="s">
        <v>2988</v>
      </c>
      <c r="B18" s="12" t="s">
        <v>3002</v>
      </c>
      <c r="C18" s="740">
        <v>10071179027836</v>
      </c>
      <c r="D18" s="13" t="s">
        <v>24</v>
      </c>
      <c r="E18" s="24">
        <v>15</v>
      </c>
      <c r="F18" s="24">
        <v>17</v>
      </c>
      <c r="G18" s="24">
        <v>65.75</v>
      </c>
      <c r="H18" s="24">
        <v>3.65</v>
      </c>
      <c r="I18" s="13">
        <v>100980</v>
      </c>
      <c r="J18" s="13" t="s">
        <v>2995</v>
      </c>
      <c r="K18" s="14">
        <v>21.1</v>
      </c>
      <c r="L18" s="14">
        <v>20.57</v>
      </c>
      <c r="M18" s="14">
        <v>20.47</v>
      </c>
      <c r="N18" s="14">
        <v>21.39</v>
      </c>
      <c r="O18" s="14">
        <v>20.76</v>
      </c>
      <c r="P18" s="14">
        <v>20.63</v>
      </c>
      <c r="Q18" s="15">
        <v>29.41</v>
      </c>
      <c r="R18" s="14">
        <v>0.2646</v>
      </c>
      <c r="S18" s="14">
        <v>7.78</v>
      </c>
      <c r="T18" s="17"/>
      <c r="U18" s="14">
        <v>7.78</v>
      </c>
      <c r="V18" s="14" t="s">
        <v>2850</v>
      </c>
    </row>
    <row r="19" spans="1:22" s="13" customFormat="1" x14ac:dyDescent="0.2">
      <c r="A19" s="12" t="s">
        <v>2988</v>
      </c>
      <c r="B19" s="12" t="s">
        <v>3003</v>
      </c>
      <c r="C19" s="740">
        <v>10071179027843</v>
      </c>
      <c r="D19" s="13" t="s">
        <v>24</v>
      </c>
      <c r="E19" s="24">
        <v>15</v>
      </c>
      <c r="F19" s="24">
        <v>17</v>
      </c>
      <c r="G19" s="24">
        <v>76.19</v>
      </c>
      <c r="H19" s="24">
        <v>3.15</v>
      </c>
      <c r="I19" s="13">
        <v>100980</v>
      </c>
      <c r="J19" s="13" t="s">
        <v>2995</v>
      </c>
      <c r="K19" s="14">
        <v>22.75</v>
      </c>
      <c r="L19" s="14">
        <v>22.22</v>
      </c>
      <c r="M19" s="14">
        <v>22.12</v>
      </c>
      <c r="N19" s="14">
        <v>23.04</v>
      </c>
      <c r="O19" s="14">
        <v>22.41</v>
      </c>
      <c r="P19" s="14">
        <v>22.28</v>
      </c>
      <c r="Q19" s="15">
        <v>29.41</v>
      </c>
      <c r="R19" s="14">
        <v>0.2646</v>
      </c>
      <c r="S19" s="14">
        <v>7.78</v>
      </c>
      <c r="T19" s="17"/>
      <c r="U19" s="14">
        <v>7.78</v>
      </c>
      <c r="V19" s="14" t="s">
        <v>2850</v>
      </c>
    </row>
    <row r="20" spans="1:22" s="13" customFormat="1" x14ac:dyDescent="0.2">
      <c r="A20" s="12" t="s">
        <v>2988</v>
      </c>
      <c r="B20" s="12" t="s">
        <v>3004</v>
      </c>
      <c r="C20" s="740">
        <v>10071179030133</v>
      </c>
      <c r="D20" s="13" t="s">
        <v>24</v>
      </c>
      <c r="E20" s="24">
        <v>30</v>
      </c>
      <c r="F20" s="24">
        <v>32</v>
      </c>
      <c r="G20" s="24">
        <v>199.17</v>
      </c>
      <c r="H20" s="24">
        <v>2.41</v>
      </c>
      <c r="I20" s="13">
        <v>100506</v>
      </c>
      <c r="J20" s="13" t="s">
        <v>2990</v>
      </c>
      <c r="K20" s="14">
        <v>25.14</v>
      </c>
      <c r="L20" s="14">
        <v>24.15</v>
      </c>
      <c r="M20" s="14">
        <v>23.95</v>
      </c>
      <c r="N20" s="14">
        <v>25.68</v>
      </c>
      <c r="O20" s="14">
        <v>24.5</v>
      </c>
      <c r="P20" s="14">
        <v>24.25</v>
      </c>
      <c r="Q20" s="15">
        <v>54.55</v>
      </c>
      <c r="R20" s="14">
        <v>0.1313</v>
      </c>
      <c r="S20" s="14">
        <v>7.16</v>
      </c>
      <c r="T20" s="17"/>
      <c r="U20" s="14">
        <v>7.16</v>
      </c>
      <c r="V20" s="14" t="s">
        <v>2850</v>
      </c>
    </row>
    <row r="21" spans="1:22" s="13" customFormat="1" x14ac:dyDescent="0.2">
      <c r="A21" s="12" t="s">
        <v>2988</v>
      </c>
      <c r="B21" s="12" t="s">
        <v>3005</v>
      </c>
      <c r="C21" s="740">
        <v>10071179032168</v>
      </c>
      <c r="D21" s="13" t="s">
        <v>24</v>
      </c>
      <c r="E21" s="24">
        <v>24</v>
      </c>
      <c r="F21" s="24">
        <v>26</v>
      </c>
      <c r="G21" s="24">
        <v>181.99</v>
      </c>
      <c r="H21" s="24">
        <v>2.11</v>
      </c>
      <c r="I21" s="13">
        <v>100506</v>
      </c>
      <c r="J21" s="13" t="s">
        <v>2990</v>
      </c>
      <c r="K21" s="14">
        <v>27.83</v>
      </c>
      <c r="L21" s="14">
        <v>27.03</v>
      </c>
      <c r="M21" s="14">
        <v>26.87</v>
      </c>
      <c r="N21" s="14">
        <v>28.27</v>
      </c>
      <c r="O21" s="14">
        <v>27.31</v>
      </c>
      <c r="P21" s="14">
        <v>27.11</v>
      </c>
      <c r="Q21" s="15">
        <v>43.63</v>
      </c>
      <c r="R21" s="14">
        <v>0.1313</v>
      </c>
      <c r="S21" s="14">
        <v>5.73</v>
      </c>
      <c r="T21" s="17"/>
      <c r="U21" s="14">
        <v>5.73</v>
      </c>
      <c r="V21" s="14" t="s">
        <v>2850</v>
      </c>
    </row>
    <row r="22" spans="1:22" s="13" customFormat="1" x14ac:dyDescent="0.2">
      <c r="A22" s="12" t="s">
        <v>2988</v>
      </c>
      <c r="B22" s="12" t="s">
        <v>3006</v>
      </c>
      <c r="C22" s="740">
        <v>10071179032175</v>
      </c>
      <c r="D22" s="13" t="s">
        <v>24</v>
      </c>
      <c r="E22" s="24">
        <v>24</v>
      </c>
      <c r="F22" s="24">
        <v>26</v>
      </c>
      <c r="G22" s="24">
        <v>180.28</v>
      </c>
      <c r="H22" s="24">
        <v>2.13</v>
      </c>
      <c r="I22" s="13">
        <v>100506</v>
      </c>
      <c r="J22" s="13" t="s">
        <v>2990</v>
      </c>
      <c r="K22" s="14">
        <v>27.83</v>
      </c>
      <c r="L22" s="14">
        <v>27.03</v>
      </c>
      <c r="M22" s="14">
        <v>26.87</v>
      </c>
      <c r="N22" s="14">
        <v>28.27</v>
      </c>
      <c r="O22" s="14">
        <v>27.31</v>
      </c>
      <c r="P22" s="14">
        <v>27.11</v>
      </c>
      <c r="Q22" s="15">
        <v>43.63</v>
      </c>
      <c r="R22" s="14">
        <v>0.1313</v>
      </c>
      <c r="S22" s="14">
        <v>5.73</v>
      </c>
      <c r="T22" s="17"/>
      <c r="U22" s="14">
        <v>5.73</v>
      </c>
      <c r="V22" s="14" t="s">
        <v>2850</v>
      </c>
    </row>
    <row r="23" spans="1:22" s="13" customFormat="1" x14ac:dyDescent="0.2">
      <c r="A23" s="12" t="s">
        <v>2988</v>
      </c>
      <c r="B23" s="12" t="s">
        <v>3007</v>
      </c>
      <c r="C23" s="740">
        <v>10071179032182</v>
      </c>
      <c r="D23" s="13" t="s">
        <v>24</v>
      </c>
      <c r="E23" s="24">
        <v>24</v>
      </c>
      <c r="F23" s="24">
        <v>26</v>
      </c>
      <c r="G23" s="24">
        <v>173.75</v>
      </c>
      <c r="H23" s="24">
        <v>2.21</v>
      </c>
      <c r="I23" s="13">
        <v>100506</v>
      </c>
      <c r="J23" s="13" t="s">
        <v>2990</v>
      </c>
      <c r="K23" s="14">
        <v>27.83</v>
      </c>
      <c r="L23" s="14">
        <v>27.03</v>
      </c>
      <c r="M23" s="14">
        <v>26.87</v>
      </c>
      <c r="N23" s="14">
        <v>28.27</v>
      </c>
      <c r="O23" s="14">
        <v>27.31</v>
      </c>
      <c r="P23" s="14">
        <v>27.11</v>
      </c>
      <c r="Q23" s="15">
        <v>43.63</v>
      </c>
      <c r="R23" s="14">
        <v>0.1313</v>
      </c>
      <c r="S23" s="14">
        <v>5.73</v>
      </c>
      <c r="T23" s="17"/>
      <c r="U23" s="14">
        <v>5.73</v>
      </c>
      <c r="V23" s="14" t="s">
        <v>2850</v>
      </c>
    </row>
    <row r="24" spans="1:22" s="13" customFormat="1" x14ac:dyDescent="0.2">
      <c r="A24" s="12" t="s">
        <v>2988</v>
      </c>
      <c r="B24" s="12" t="s">
        <v>3008</v>
      </c>
      <c r="C24" s="740">
        <v>10071179036289</v>
      </c>
      <c r="D24" s="13" t="s">
        <v>24</v>
      </c>
      <c r="E24" s="24">
        <v>30</v>
      </c>
      <c r="F24" s="24">
        <v>32</v>
      </c>
      <c r="G24" s="24">
        <v>233</v>
      </c>
      <c r="H24" s="24">
        <v>2.06</v>
      </c>
      <c r="I24" s="13">
        <v>100506</v>
      </c>
      <c r="J24" s="13" t="s">
        <v>2990</v>
      </c>
      <c r="K24" s="14">
        <v>24.84</v>
      </c>
      <c r="L24" s="14">
        <v>23.85</v>
      </c>
      <c r="M24" s="14">
        <v>23.65</v>
      </c>
      <c r="N24" s="14">
        <v>25.38</v>
      </c>
      <c r="O24" s="14">
        <v>24.2</v>
      </c>
      <c r="P24" s="14">
        <v>23.95</v>
      </c>
      <c r="Q24" s="15">
        <v>54.55</v>
      </c>
      <c r="R24" s="14">
        <v>0.1313</v>
      </c>
      <c r="S24" s="14">
        <v>7.16</v>
      </c>
      <c r="T24" s="17"/>
      <c r="U24" s="14">
        <v>7.16</v>
      </c>
      <c r="V24" s="14" t="s">
        <v>2850</v>
      </c>
    </row>
    <row r="25" spans="1:22" s="13" customFormat="1" x14ac:dyDescent="0.2">
      <c r="A25" s="12" t="s">
        <v>2988</v>
      </c>
      <c r="B25" s="12" t="s">
        <v>3009</v>
      </c>
      <c r="C25" s="740">
        <v>10071179036296</v>
      </c>
      <c r="D25" s="13" t="s">
        <v>24</v>
      </c>
      <c r="E25" s="24">
        <v>30</v>
      </c>
      <c r="F25" s="24">
        <v>32</v>
      </c>
      <c r="G25" s="24">
        <v>200.83</v>
      </c>
      <c r="H25" s="24">
        <v>2.39</v>
      </c>
      <c r="I25" s="13">
        <v>100506</v>
      </c>
      <c r="J25" s="13" t="s">
        <v>2990</v>
      </c>
      <c r="K25" s="14">
        <v>24.84</v>
      </c>
      <c r="L25" s="14">
        <v>23.85</v>
      </c>
      <c r="M25" s="14">
        <v>23.65</v>
      </c>
      <c r="N25" s="14">
        <v>25.38</v>
      </c>
      <c r="O25" s="14">
        <v>24.2</v>
      </c>
      <c r="P25" s="14">
        <v>23.95</v>
      </c>
      <c r="Q25" s="15">
        <v>54.55</v>
      </c>
      <c r="R25" s="14">
        <v>0.1313</v>
      </c>
      <c r="S25" s="14">
        <v>7.16</v>
      </c>
      <c r="T25" s="17"/>
      <c r="U25" s="14">
        <v>7.16</v>
      </c>
      <c r="V25" s="14" t="s">
        <v>2850</v>
      </c>
    </row>
    <row r="26" spans="1:22" s="13" customFormat="1" x14ac:dyDescent="0.2">
      <c r="A26" s="12" t="s">
        <v>2988</v>
      </c>
      <c r="B26" s="12" t="s">
        <v>3010</v>
      </c>
      <c r="C26" s="740">
        <v>10071179036302</v>
      </c>
      <c r="D26" s="13" t="s">
        <v>24</v>
      </c>
      <c r="E26" s="24">
        <v>30</v>
      </c>
      <c r="F26" s="24">
        <v>32</v>
      </c>
      <c r="G26" s="24">
        <v>199.17</v>
      </c>
      <c r="H26" s="24">
        <v>2.41</v>
      </c>
      <c r="I26" s="13">
        <v>100506</v>
      </c>
      <c r="J26" s="13" t="s">
        <v>2990</v>
      </c>
      <c r="K26" s="14">
        <v>25.14</v>
      </c>
      <c r="L26" s="14">
        <v>24.15</v>
      </c>
      <c r="M26" s="14">
        <v>23.95</v>
      </c>
      <c r="N26" s="14">
        <v>25.68</v>
      </c>
      <c r="O26" s="14">
        <v>24.5</v>
      </c>
      <c r="P26" s="14">
        <v>24.25</v>
      </c>
      <c r="Q26" s="15">
        <v>54.55</v>
      </c>
      <c r="R26" s="14">
        <v>0.1313</v>
      </c>
      <c r="S26" s="14">
        <v>7.16</v>
      </c>
      <c r="T26" s="17"/>
      <c r="U26" s="14">
        <v>7.16</v>
      </c>
      <c r="V26" s="14" t="s">
        <v>2850</v>
      </c>
    </row>
    <row r="27" spans="1:22" s="13" customFormat="1" x14ac:dyDescent="0.2">
      <c r="A27" s="12" t="s">
        <v>2988</v>
      </c>
      <c r="B27" s="12" t="s">
        <v>3011</v>
      </c>
      <c r="C27" s="740">
        <v>10071179036319</v>
      </c>
      <c r="D27" s="13" t="s">
        <v>24</v>
      </c>
      <c r="E27" s="24">
        <v>30</v>
      </c>
      <c r="F27" s="24">
        <v>32</v>
      </c>
      <c r="G27" s="24">
        <v>231.88</v>
      </c>
      <c r="H27" s="24">
        <v>2.0699999999999998</v>
      </c>
      <c r="I27" s="13">
        <v>100506</v>
      </c>
      <c r="J27" s="13" t="s">
        <v>2990</v>
      </c>
      <c r="K27" s="14">
        <v>24.84</v>
      </c>
      <c r="L27" s="14">
        <v>23.85</v>
      </c>
      <c r="M27" s="14">
        <v>23.65</v>
      </c>
      <c r="N27" s="14">
        <v>25.38</v>
      </c>
      <c r="O27" s="14">
        <v>24.2</v>
      </c>
      <c r="P27" s="14">
        <v>23.95</v>
      </c>
      <c r="Q27" s="15">
        <v>54.55</v>
      </c>
      <c r="R27" s="14">
        <v>0.1313</v>
      </c>
      <c r="S27" s="14">
        <v>7.16</v>
      </c>
      <c r="T27" s="17"/>
      <c r="U27" s="14">
        <v>7.16</v>
      </c>
      <c r="V27" s="14" t="s">
        <v>2850</v>
      </c>
    </row>
    <row r="28" spans="1:22" s="13" customFormat="1" x14ac:dyDescent="0.2">
      <c r="A28" s="12" t="s">
        <v>2988</v>
      </c>
      <c r="B28" s="12" t="s">
        <v>3012</v>
      </c>
      <c r="C28" s="740">
        <v>10071179036333</v>
      </c>
      <c r="D28" s="13" t="s">
        <v>24</v>
      </c>
      <c r="E28" s="24">
        <v>30</v>
      </c>
      <c r="F28" s="24">
        <v>32</v>
      </c>
      <c r="G28" s="24">
        <v>171.42</v>
      </c>
      <c r="H28" s="24">
        <v>2.8</v>
      </c>
      <c r="I28" s="13">
        <v>100506</v>
      </c>
      <c r="J28" s="13" t="s">
        <v>2990</v>
      </c>
      <c r="K28" s="14">
        <v>25.44</v>
      </c>
      <c r="L28" s="14">
        <v>24.45</v>
      </c>
      <c r="M28" s="14">
        <v>24.25</v>
      </c>
      <c r="N28" s="14">
        <v>25.98</v>
      </c>
      <c r="O28" s="14">
        <v>24.8</v>
      </c>
      <c r="P28" s="14">
        <v>24.55</v>
      </c>
      <c r="Q28" s="15">
        <v>54.55</v>
      </c>
      <c r="R28" s="14">
        <v>0.1313</v>
      </c>
      <c r="S28" s="14">
        <v>7.16</v>
      </c>
      <c r="T28" s="17"/>
      <c r="U28" s="14">
        <v>7.16</v>
      </c>
      <c r="V28" s="14" t="s">
        <v>2850</v>
      </c>
    </row>
    <row r="29" spans="1:22" s="13" customFormat="1" x14ac:dyDescent="0.2">
      <c r="A29" s="12" t="s">
        <v>2988</v>
      </c>
      <c r="B29" s="12" t="s">
        <v>3013</v>
      </c>
      <c r="C29" s="740">
        <v>10071179036357</v>
      </c>
      <c r="D29" s="13" t="s">
        <v>24</v>
      </c>
      <c r="E29" s="24">
        <v>30</v>
      </c>
      <c r="F29" s="24">
        <v>32</v>
      </c>
      <c r="G29" s="24">
        <v>200.83</v>
      </c>
      <c r="H29" s="24">
        <v>2.39</v>
      </c>
      <c r="I29" s="13">
        <v>100506</v>
      </c>
      <c r="J29" s="13" t="s">
        <v>2990</v>
      </c>
      <c r="K29" s="14">
        <v>25.44</v>
      </c>
      <c r="L29" s="14">
        <v>24.45</v>
      </c>
      <c r="M29" s="14">
        <v>24.25</v>
      </c>
      <c r="N29" s="14">
        <v>25.98</v>
      </c>
      <c r="O29" s="14">
        <v>24.8</v>
      </c>
      <c r="P29" s="14">
        <v>24.55</v>
      </c>
      <c r="Q29" s="15">
        <v>54.55</v>
      </c>
      <c r="R29" s="14">
        <v>0.1313</v>
      </c>
      <c r="S29" s="14">
        <v>7.16</v>
      </c>
      <c r="T29" s="17"/>
      <c r="U29" s="14">
        <v>7.16</v>
      </c>
      <c r="V29" s="14" t="s">
        <v>2850</v>
      </c>
    </row>
    <row r="30" spans="1:22" s="13" customFormat="1" x14ac:dyDescent="0.2">
      <c r="A30" s="12" t="s">
        <v>2988</v>
      </c>
      <c r="B30" s="12" t="s">
        <v>3014</v>
      </c>
      <c r="C30" s="740">
        <v>10071179036715</v>
      </c>
      <c r="D30" s="13" t="s">
        <v>24</v>
      </c>
      <c r="E30" s="24">
        <v>30</v>
      </c>
      <c r="F30" s="24">
        <v>32</v>
      </c>
      <c r="G30" s="24">
        <v>189.72</v>
      </c>
      <c r="H30" s="24">
        <v>2.5299999999999998</v>
      </c>
      <c r="I30" s="13">
        <v>100506</v>
      </c>
      <c r="J30" s="13" t="s">
        <v>2990</v>
      </c>
      <c r="K30" s="14">
        <v>23.04</v>
      </c>
      <c r="L30" s="14">
        <v>22.05</v>
      </c>
      <c r="M30" s="14">
        <v>21.85</v>
      </c>
      <c r="N30" s="14">
        <v>23.58</v>
      </c>
      <c r="O30" s="14">
        <v>22.4</v>
      </c>
      <c r="P30" s="14">
        <v>22.15</v>
      </c>
      <c r="Q30" s="15">
        <v>54.55</v>
      </c>
      <c r="R30" s="14">
        <v>0.1313</v>
      </c>
      <c r="S30" s="14">
        <v>7.16</v>
      </c>
      <c r="T30" s="17"/>
      <c r="U30" s="14">
        <v>7.16</v>
      </c>
      <c r="V30" s="14" t="s">
        <v>2850</v>
      </c>
    </row>
    <row r="31" spans="1:22" s="13" customFormat="1" x14ac:dyDescent="0.2">
      <c r="A31" s="12" t="s">
        <v>2988</v>
      </c>
      <c r="B31" s="12" t="s">
        <v>3015</v>
      </c>
      <c r="C31" s="740">
        <v>10071179036722</v>
      </c>
      <c r="D31" s="13" t="s">
        <v>24</v>
      </c>
      <c r="E31" s="24">
        <v>30</v>
      </c>
      <c r="F31" s="24">
        <v>32</v>
      </c>
      <c r="G31" s="24">
        <v>162.16</v>
      </c>
      <c r="H31" s="24">
        <v>2.96</v>
      </c>
      <c r="I31" s="13">
        <v>100506</v>
      </c>
      <c r="J31" s="13" t="s">
        <v>2990</v>
      </c>
      <c r="K31" s="14">
        <v>24.24</v>
      </c>
      <c r="L31" s="14">
        <v>23.25</v>
      </c>
      <c r="M31" s="14">
        <v>23.05</v>
      </c>
      <c r="N31" s="14">
        <v>24.78</v>
      </c>
      <c r="O31" s="14">
        <v>23.6</v>
      </c>
      <c r="P31" s="14">
        <v>23.35</v>
      </c>
      <c r="Q31" s="15">
        <v>54.55</v>
      </c>
      <c r="R31" s="14">
        <v>0.1313</v>
      </c>
      <c r="S31" s="14">
        <v>7.16</v>
      </c>
      <c r="T31" s="17"/>
      <c r="U31" s="14">
        <v>7.16</v>
      </c>
      <c r="V31" s="14" t="s">
        <v>2850</v>
      </c>
    </row>
    <row r="32" spans="1:22" s="13" customFormat="1" x14ac:dyDescent="0.2">
      <c r="A32" s="12" t="s">
        <v>2988</v>
      </c>
      <c r="B32" s="12" t="s">
        <v>3016</v>
      </c>
      <c r="C32" s="740">
        <v>10071179037927</v>
      </c>
      <c r="D32" s="13" t="s">
        <v>24</v>
      </c>
      <c r="E32" s="24">
        <v>15</v>
      </c>
      <c r="F32" s="24">
        <v>16.25</v>
      </c>
      <c r="G32" s="24">
        <v>71</v>
      </c>
      <c r="H32" s="24">
        <v>3.38</v>
      </c>
      <c r="I32" s="13">
        <v>100506</v>
      </c>
      <c r="J32" s="13" t="s">
        <v>2990</v>
      </c>
      <c r="K32" s="14">
        <v>25.06</v>
      </c>
      <c r="L32" s="14">
        <v>24.56</v>
      </c>
      <c r="M32" s="14">
        <v>24.46</v>
      </c>
      <c r="N32" s="14">
        <v>25.34</v>
      </c>
      <c r="O32" s="14">
        <v>24.74</v>
      </c>
      <c r="P32" s="14">
        <v>24.61</v>
      </c>
      <c r="Q32" s="15">
        <v>18.75</v>
      </c>
      <c r="R32" s="14">
        <v>0.1313</v>
      </c>
      <c r="S32" s="14">
        <v>2.46</v>
      </c>
      <c r="T32" s="17"/>
      <c r="U32" s="14">
        <v>2.46</v>
      </c>
      <c r="V32" s="14" t="s">
        <v>2850</v>
      </c>
    </row>
    <row r="33" spans="1:22" s="13" customFormat="1" x14ac:dyDescent="0.2">
      <c r="A33" s="12" t="s">
        <v>2988</v>
      </c>
      <c r="B33" s="12" t="s">
        <v>3017</v>
      </c>
      <c r="C33" s="740">
        <v>10071179042860</v>
      </c>
      <c r="D33" s="13" t="s">
        <v>24</v>
      </c>
      <c r="E33" s="24">
        <v>30</v>
      </c>
      <c r="F33" s="24">
        <v>32</v>
      </c>
      <c r="G33" s="24">
        <v>217.19</v>
      </c>
      <c r="H33" s="24">
        <v>2.21</v>
      </c>
      <c r="I33" s="13">
        <v>100506</v>
      </c>
      <c r="J33" s="13" t="s">
        <v>2990</v>
      </c>
      <c r="K33" s="14">
        <v>28.14</v>
      </c>
      <c r="L33" s="14">
        <v>27.15</v>
      </c>
      <c r="M33" s="14">
        <v>26.95</v>
      </c>
      <c r="N33" s="14">
        <v>28.68</v>
      </c>
      <c r="O33" s="14">
        <v>27.5</v>
      </c>
      <c r="P33" s="14">
        <v>27.25</v>
      </c>
      <c r="Q33" s="15">
        <v>54.55</v>
      </c>
      <c r="R33" s="14">
        <v>0.1313</v>
      </c>
      <c r="S33" s="14">
        <v>7.16</v>
      </c>
      <c r="T33" s="17"/>
      <c r="U33" s="14">
        <v>7.16</v>
      </c>
      <c r="V33" s="14" t="s">
        <v>2850</v>
      </c>
    </row>
    <row r="34" spans="1:22" s="13" customFormat="1" x14ac:dyDescent="0.2">
      <c r="A34" s="12" t="s">
        <v>2988</v>
      </c>
      <c r="B34" s="12" t="s">
        <v>3018</v>
      </c>
      <c r="C34" s="740">
        <v>10071179045748</v>
      </c>
      <c r="D34" s="13" t="s">
        <v>24</v>
      </c>
      <c r="E34" s="24">
        <v>20</v>
      </c>
      <c r="F34" s="24">
        <v>21.5</v>
      </c>
      <c r="G34" s="24">
        <v>97.26</v>
      </c>
      <c r="H34" s="24">
        <v>3.29</v>
      </c>
      <c r="I34" s="13">
        <v>100506</v>
      </c>
      <c r="J34" s="13" t="s">
        <v>2990</v>
      </c>
      <c r="K34" s="14">
        <v>30.38</v>
      </c>
      <c r="L34" s="14">
        <v>29.72</v>
      </c>
      <c r="M34" s="14">
        <v>29.58</v>
      </c>
      <c r="N34" s="14">
        <v>30.74</v>
      </c>
      <c r="O34" s="14">
        <v>29.95</v>
      </c>
      <c r="P34" s="14">
        <v>29.78</v>
      </c>
      <c r="Q34" s="15">
        <v>25</v>
      </c>
      <c r="R34" s="14">
        <v>0.1313</v>
      </c>
      <c r="S34" s="14">
        <v>3.28</v>
      </c>
      <c r="T34" s="17"/>
      <c r="U34" s="14">
        <v>3.28</v>
      </c>
      <c r="V34" s="14" t="s">
        <v>2850</v>
      </c>
    </row>
    <row r="35" spans="1:22" s="13" customFormat="1" x14ac:dyDescent="0.2">
      <c r="A35" s="12" t="s">
        <v>2988</v>
      </c>
      <c r="B35" s="12" t="s">
        <v>3019</v>
      </c>
      <c r="C35" s="740">
        <v>10071179046011</v>
      </c>
      <c r="D35" s="13" t="s">
        <v>24</v>
      </c>
      <c r="E35" s="24">
        <v>27</v>
      </c>
      <c r="F35" s="24">
        <v>28.35</v>
      </c>
      <c r="G35" s="24">
        <v>205.71</v>
      </c>
      <c r="H35" s="24">
        <v>2.1</v>
      </c>
      <c r="I35" s="13">
        <v>100506</v>
      </c>
      <c r="J35" s="13" t="s">
        <v>2990</v>
      </c>
      <c r="K35" s="14">
        <v>27.7</v>
      </c>
      <c r="L35" s="14">
        <v>26.82</v>
      </c>
      <c r="M35" s="14">
        <v>26.65</v>
      </c>
      <c r="N35" s="14">
        <v>28.17</v>
      </c>
      <c r="O35" s="14">
        <v>27.13</v>
      </c>
      <c r="P35" s="14">
        <v>26.91</v>
      </c>
      <c r="Q35" s="15">
        <v>49.1</v>
      </c>
      <c r="R35" s="14">
        <v>0.1313</v>
      </c>
      <c r="S35" s="14">
        <v>6.45</v>
      </c>
      <c r="T35" s="17"/>
      <c r="U35" s="14">
        <v>6.45</v>
      </c>
      <c r="V35" s="14" t="s">
        <v>2850</v>
      </c>
    </row>
    <row r="36" spans="1:22" s="13" customFormat="1" x14ac:dyDescent="0.2">
      <c r="A36" s="12" t="s">
        <v>2988</v>
      </c>
      <c r="B36" s="12" t="s">
        <v>3020</v>
      </c>
      <c r="C36" s="740">
        <v>10071179046141</v>
      </c>
      <c r="D36" s="13" t="s">
        <v>24</v>
      </c>
      <c r="E36" s="24">
        <v>30</v>
      </c>
      <c r="F36" s="24">
        <v>31.5</v>
      </c>
      <c r="G36" s="24">
        <v>197.53</v>
      </c>
      <c r="H36" s="24">
        <v>2.4300000000000002</v>
      </c>
      <c r="I36" s="13">
        <v>100506</v>
      </c>
      <c r="J36" s="13" t="s">
        <v>2990</v>
      </c>
      <c r="K36" s="14">
        <v>29.88</v>
      </c>
      <c r="L36" s="14">
        <v>28.9</v>
      </c>
      <c r="M36" s="14">
        <v>28.71</v>
      </c>
      <c r="N36" s="14">
        <v>30.41</v>
      </c>
      <c r="O36" s="14">
        <v>29.24</v>
      </c>
      <c r="P36" s="14">
        <v>29</v>
      </c>
      <c r="Q36" s="15">
        <v>54.55</v>
      </c>
      <c r="R36" s="14">
        <v>0.1313</v>
      </c>
      <c r="S36" s="14">
        <v>7.16</v>
      </c>
      <c r="T36" s="17"/>
      <c r="U36" s="14">
        <v>7.16</v>
      </c>
      <c r="V36" s="14" t="s">
        <v>2850</v>
      </c>
    </row>
    <row r="37" spans="1:22" s="13" customFormat="1" x14ac:dyDescent="0.2">
      <c r="A37" s="12" t="s">
        <v>2988</v>
      </c>
      <c r="B37" s="12" t="s">
        <v>3021</v>
      </c>
      <c r="C37" s="740">
        <v>10071179048350</v>
      </c>
      <c r="D37" s="13" t="s">
        <v>24</v>
      </c>
      <c r="E37" s="24">
        <v>30</v>
      </c>
      <c r="F37" s="24">
        <v>32</v>
      </c>
      <c r="G37" s="24">
        <v>222.22</v>
      </c>
      <c r="H37" s="24">
        <v>2.16</v>
      </c>
      <c r="I37" s="13">
        <v>100506</v>
      </c>
      <c r="J37" s="13" t="s">
        <v>2990</v>
      </c>
      <c r="K37" s="14">
        <v>26.34</v>
      </c>
      <c r="L37" s="14">
        <v>25.35</v>
      </c>
      <c r="M37" s="14">
        <v>25.15</v>
      </c>
      <c r="N37" s="14">
        <v>26.88</v>
      </c>
      <c r="O37" s="14">
        <v>25.7</v>
      </c>
      <c r="P37" s="14">
        <v>25.45</v>
      </c>
      <c r="Q37" s="15">
        <v>54.55</v>
      </c>
      <c r="R37" s="14">
        <v>0.1313</v>
      </c>
      <c r="S37" s="14">
        <v>7.16</v>
      </c>
      <c r="T37" s="17"/>
      <c r="U37" s="14">
        <v>7.16</v>
      </c>
      <c r="V37" s="14" t="s">
        <v>2850</v>
      </c>
    </row>
    <row r="38" spans="1:22" s="13" customFormat="1" x14ac:dyDescent="0.2">
      <c r="A38" s="12" t="s">
        <v>2988</v>
      </c>
      <c r="B38" s="12" t="s">
        <v>3022</v>
      </c>
      <c r="C38" s="740">
        <v>10071179049555</v>
      </c>
      <c r="D38" s="13" t="s">
        <v>24</v>
      </c>
      <c r="E38" s="24">
        <v>30</v>
      </c>
      <c r="F38" s="24">
        <v>31.75</v>
      </c>
      <c r="G38" s="24">
        <v>182.5</v>
      </c>
      <c r="H38" s="24">
        <v>2.63</v>
      </c>
      <c r="I38" s="13">
        <v>100506</v>
      </c>
      <c r="J38" s="13" t="s">
        <v>2990</v>
      </c>
      <c r="K38" s="14">
        <v>24.81</v>
      </c>
      <c r="L38" s="14">
        <v>23.82</v>
      </c>
      <c r="M38" s="14">
        <v>23.63</v>
      </c>
      <c r="N38" s="14">
        <v>25.34</v>
      </c>
      <c r="O38" s="14">
        <v>24.17</v>
      </c>
      <c r="P38" s="14">
        <v>23.93</v>
      </c>
      <c r="Q38" s="15">
        <v>54.55</v>
      </c>
      <c r="R38" s="14">
        <v>0.1313</v>
      </c>
      <c r="S38" s="14">
        <v>7.16</v>
      </c>
      <c r="T38" s="17"/>
      <c r="U38" s="14">
        <v>7.16</v>
      </c>
      <c r="V38" s="14" t="s">
        <v>2850</v>
      </c>
    </row>
    <row r="39" spans="1:22" s="13" customFormat="1" x14ac:dyDescent="0.2">
      <c r="A39" s="12" t="s">
        <v>2988</v>
      </c>
      <c r="B39" s="12" t="s">
        <v>3023</v>
      </c>
      <c r="C39" s="740">
        <v>10071179049562</v>
      </c>
      <c r="D39" s="13" t="s">
        <v>24</v>
      </c>
      <c r="E39" s="24">
        <v>27</v>
      </c>
      <c r="F39" s="24">
        <v>29</v>
      </c>
      <c r="G39" s="24">
        <v>201.86</v>
      </c>
      <c r="H39" s="24">
        <v>2.13</v>
      </c>
      <c r="I39" s="13">
        <v>100506</v>
      </c>
      <c r="J39" s="13" t="s">
        <v>2990</v>
      </c>
      <c r="K39" s="14">
        <v>18.87</v>
      </c>
      <c r="L39" s="14">
        <v>17.97</v>
      </c>
      <c r="M39" s="14">
        <v>17.8</v>
      </c>
      <c r="N39" s="14">
        <v>19.36</v>
      </c>
      <c r="O39" s="14">
        <v>18.29</v>
      </c>
      <c r="P39" s="14">
        <v>18.07</v>
      </c>
      <c r="Q39" s="15">
        <v>49.1</v>
      </c>
      <c r="R39" s="14">
        <v>0.1313</v>
      </c>
      <c r="S39" s="14">
        <v>6.45</v>
      </c>
      <c r="T39" s="17"/>
      <c r="U39" s="14">
        <v>6.45</v>
      </c>
      <c r="V39" s="14" t="s">
        <v>2850</v>
      </c>
    </row>
    <row r="40" spans="1:22" s="13" customFormat="1" x14ac:dyDescent="0.2">
      <c r="A40" s="12" t="s">
        <v>2988</v>
      </c>
      <c r="B40" s="12" t="s">
        <v>3024</v>
      </c>
      <c r="C40" s="740">
        <v>10071179049579</v>
      </c>
      <c r="D40" s="13" t="s">
        <v>24</v>
      </c>
      <c r="E40" s="24">
        <v>27</v>
      </c>
      <c r="F40" s="24">
        <v>29</v>
      </c>
      <c r="G40" s="24">
        <v>172.8</v>
      </c>
      <c r="H40" s="24">
        <v>2.5</v>
      </c>
      <c r="I40" s="13">
        <v>100506</v>
      </c>
      <c r="J40" s="13" t="s">
        <v>2990</v>
      </c>
      <c r="K40" s="14">
        <v>18.87</v>
      </c>
      <c r="L40" s="14">
        <v>17.97</v>
      </c>
      <c r="M40" s="14">
        <v>17.8</v>
      </c>
      <c r="N40" s="14">
        <v>19.36</v>
      </c>
      <c r="O40" s="14">
        <v>18.29</v>
      </c>
      <c r="P40" s="14">
        <v>18.07</v>
      </c>
      <c r="Q40" s="15">
        <v>49.1</v>
      </c>
      <c r="R40" s="14">
        <v>0.1313</v>
      </c>
      <c r="S40" s="14">
        <v>6.45</v>
      </c>
      <c r="T40" s="17"/>
      <c r="U40" s="14">
        <v>6.45</v>
      </c>
      <c r="V40" s="14" t="s">
        <v>2850</v>
      </c>
    </row>
    <row r="41" spans="1:22" s="13" customFormat="1" x14ac:dyDescent="0.2">
      <c r="A41" s="12" t="s">
        <v>2988</v>
      </c>
      <c r="B41" s="12" t="s">
        <v>3025</v>
      </c>
      <c r="C41" s="740">
        <v>10071179049586</v>
      </c>
      <c r="D41" s="13" t="s">
        <v>24</v>
      </c>
      <c r="E41" s="24">
        <v>30</v>
      </c>
      <c r="F41" s="24">
        <v>32</v>
      </c>
      <c r="G41" s="24">
        <v>209.6</v>
      </c>
      <c r="H41" s="24">
        <v>2.29</v>
      </c>
      <c r="I41" s="13">
        <v>100506</v>
      </c>
      <c r="J41" s="13" t="s">
        <v>2990</v>
      </c>
      <c r="K41" s="14">
        <v>19.14</v>
      </c>
      <c r="L41" s="14">
        <v>18.149999999999999</v>
      </c>
      <c r="M41" s="14">
        <v>17.95</v>
      </c>
      <c r="N41" s="14">
        <v>19.68</v>
      </c>
      <c r="O41" s="14">
        <v>18.5</v>
      </c>
      <c r="P41" s="14">
        <v>18.25</v>
      </c>
      <c r="Q41" s="15">
        <v>54.55</v>
      </c>
      <c r="R41" s="14">
        <v>0.1313</v>
      </c>
      <c r="S41" s="14">
        <v>7.16</v>
      </c>
      <c r="T41" s="17"/>
      <c r="U41" s="14">
        <v>7.16</v>
      </c>
      <c r="V41" s="14" t="s">
        <v>2850</v>
      </c>
    </row>
    <row r="42" spans="1:22" s="13" customFormat="1" x14ac:dyDescent="0.2">
      <c r="A42" s="12" t="s">
        <v>2988</v>
      </c>
      <c r="B42" s="12" t="s">
        <v>3026</v>
      </c>
      <c r="C42" s="740">
        <v>10071179049821</v>
      </c>
      <c r="D42" s="13" t="s">
        <v>24</v>
      </c>
      <c r="E42" s="24">
        <v>30</v>
      </c>
      <c r="F42" s="24">
        <v>32</v>
      </c>
      <c r="G42" s="24">
        <v>219.17</v>
      </c>
      <c r="H42" s="24">
        <v>2.19</v>
      </c>
      <c r="I42" s="13">
        <v>100506</v>
      </c>
      <c r="J42" s="13" t="s">
        <v>2990</v>
      </c>
      <c r="K42" s="14">
        <v>30.24</v>
      </c>
      <c r="L42" s="14">
        <v>29.25</v>
      </c>
      <c r="M42" s="14">
        <v>29.05</v>
      </c>
      <c r="N42" s="14">
        <v>30.78</v>
      </c>
      <c r="O42" s="14">
        <v>29.6</v>
      </c>
      <c r="P42" s="14">
        <v>29.35</v>
      </c>
      <c r="Q42" s="15">
        <v>54.55</v>
      </c>
      <c r="R42" s="14">
        <v>0.1313</v>
      </c>
      <c r="S42" s="14">
        <v>7.16</v>
      </c>
      <c r="T42" s="17"/>
      <c r="U42" s="14">
        <v>7.16</v>
      </c>
      <c r="V42" s="14" t="s">
        <v>2850</v>
      </c>
    </row>
    <row r="43" spans="1:22" s="13" customFormat="1" x14ac:dyDescent="0.2">
      <c r="A43" s="12" t="s">
        <v>2988</v>
      </c>
      <c r="B43" s="12" t="s">
        <v>3027</v>
      </c>
      <c r="C43" s="740">
        <v>10071179221227</v>
      </c>
      <c r="D43" s="13" t="s">
        <v>24</v>
      </c>
      <c r="E43" s="24">
        <v>30</v>
      </c>
      <c r="F43" s="24">
        <v>32</v>
      </c>
      <c r="G43" s="24">
        <v>242.42</v>
      </c>
      <c r="H43" s="24">
        <v>1.98</v>
      </c>
      <c r="I43" s="13">
        <v>100506</v>
      </c>
      <c r="J43" s="13" t="s">
        <v>2990</v>
      </c>
      <c r="K43" s="14">
        <v>17.940000000000001</v>
      </c>
      <c r="L43" s="14">
        <v>16.95</v>
      </c>
      <c r="M43" s="14">
        <v>16.75</v>
      </c>
      <c r="N43" s="14">
        <v>18.48</v>
      </c>
      <c r="O43" s="14">
        <v>17.3</v>
      </c>
      <c r="P43" s="14">
        <v>17.05</v>
      </c>
      <c r="Q43" s="15">
        <v>54.55</v>
      </c>
      <c r="R43" s="14">
        <v>0.1313</v>
      </c>
      <c r="S43" s="14">
        <v>7.16</v>
      </c>
      <c r="T43" s="17"/>
      <c r="U43" s="14">
        <v>7.16</v>
      </c>
      <c r="V43" s="14" t="s">
        <v>2850</v>
      </c>
    </row>
    <row r="44" spans="1:22" s="13" customFormat="1" x14ac:dyDescent="0.2">
      <c r="A44" s="12" t="s">
        <v>2988</v>
      </c>
      <c r="B44" s="12" t="s">
        <v>3028</v>
      </c>
      <c r="C44" s="740">
        <v>10071179221241</v>
      </c>
      <c r="D44" s="13" t="s">
        <v>24</v>
      </c>
      <c r="E44" s="24">
        <v>27</v>
      </c>
      <c r="F44" s="24">
        <v>29</v>
      </c>
      <c r="G44" s="24">
        <v>191.15</v>
      </c>
      <c r="H44" s="24">
        <v>2.2599999999999998</v>
      </c>
      <c r="I44" s="13">
        <v>100506</v>
      </c>
      <c r="J44" s="13" t="s">
        <v>2990</v>
      </c>
      <c r="K44" s="14">
        <v>17.25</v>
      </c>
      <c r="L44" s="14">
        <v>16.350000000000001</v>
      </c>
      <c r="M44" s="14">
        <v>16.18</v>
      </c>
      <c r="N44" s="14">
        <v>17.739999999999998</v>
      </c>
      <c r="O44" s="14">
        <v>16.670000000000002</v>
      </c>
      <c r="P44" s="14">
        <v>16.45</v>
      </c>
      <c r="Q44" s="15">
        <v>49.1</v>
      </c>
      <c r="R44" s="14">
        <v>0.1313</v>
      </c>
      <c r="S44" s="14">
        <v>6.45</v>
      </c>
      <c r="T44" s="17"/>
      <c r="U44" s="14">
        <v>6.45</v>
      </c>
      <c r="V44" s="14" t="s">
        <v>2850</v>
      </c>
    </row>
    <row r="45" spans="1:22" s="13" customFormat="1" x14ac:dyDescent="0.2">
      <c r="A45" s="12" t="s">
        <v>2988</v>
      </c>
      <c r="B45" s="12" t="s">
        <v>3029</v>
      </c>
      <c r="C45" s="740">
        <v>10071179231264</v>
      </c>
      <c r="D45" s="13" t="s">
        <v>24</v>
      </c>
      <c r="E45" s="24">
        <v>17</v>
      </c>
      <c r="F45" s="24">
        <v>19</v>
      </c>
      <c r="G45" s="24">
        <v>92.73</v>
      </c>
      <c r="H45" s="24">
        <v>2.89</v>
      </c>
      <c r="I45" s="13">
        <v>100506</v>
      </c>
      <c r="J45" s="13" t="s">
        <v>2990</v>
      </c>
      <c r="K45" s="14">
        <v>31.35</v>
      </c>
      <c r="L45" s="14">
        <v>30.76</v>
      </c>
      <c r="M45" s="14">
        <v>30.64</v>
      </c>
      <c r="N45" s="14">
        <v>31.67</v>
      </c>
      <c r="O45" s="14">
        <v>30.97</v>
      </c>
      <c r="P45" s="14">
        <v>30.82</v>
      </c>
      <c r="Q45" s="15">
        <v>30.91</v>
      </c>
      <c r="R45" s="14">
        <v>0.1313</v>
      </c>
      <c r="S45" s="14">
        <v>4.0599999999999996</v>
      </c>
      <c r="T45" s="17"/>
      <c r="U45" s="14">
        <v>4.0599999999999996</v>
      </c>
      <c r="V45" s="14" t="s">
        <v>2850</v>
      </c>
    </row>
    <row r="46" spans="1:22" s="13" customFormat="1" x14ac:dyDescent="0.2">
      <c r="A46" s="12" t="s">
        <v>2988</v>
      </c>
      <c r="B46" s="12" t="s">
        <v>3030</v>
      </c>
      <c r="C46" s="740">
        <v>10071179238010</v>
      </c>
      <c r="D46" s="13" t="s">
        <v>24</v>
      </c>
      <c r="E46" s="24">
        <v>30</v>
      </c>
      <c r="F46" s="24">
        <v>32</v>
      </c>
      <c r="G46" s="24">
        <v>178.43</v>
      </c>
      <c r="H46" s="24">
        <v>2.69</v>
      </c>
      <c r="I46" s="13">
        <v>100506</v>
      </c>
      <c r="J46" s="13" t="s">
        <v>2990</v>
      </c>
      <c r="K46" s="14">
        <v>20.94</v>
      </c>
      <c r="L46" s="14">
        <v>19.95</v>
      </c>
      <c r="M46" s="14">
        <v>19.75</v>
      </c>
      <c r="N46" s="14">
        <v>21.48</v>
      </c>
      <c r="O46" s="14">
        <v>20.3</v>
      </c>
      <c r="P46" s="14">
        <v>20.05</v>
      </c>
      <c r="Q46" s="15">
        <v>54.55</v>
      </c>
      <c r="R46" s="14">
        <v>0.1313</v>
      </c>
      <c r="S46" s="14">
        <v>7.16</v>
      </c>
      <c r="T46" s="17"/>
      <c r="U46" s="14">
        <v>7.16</v>
      </c>
      <c r="V46" s="14" t="s">
        <v>2850</v>
      </c>
    </row>
    <row r="47" spans="1:22" s="13" customFormat="1" x14ac:dyDescent="0.2">
      <c r="A47" s="12" t="s">
        <v>2988</v>
      </c>
      <c r="B47" s="12" t="s">
        <v>3031</v>
      </c>
      <c r="C47" s="740">
        <v>10071179238027</v>
      </c>
      <c r="D47" s="13" t="s">
        <v>24</v>
      </c>
      <c r="E47" s="24">
        <v>30</v>
      </c>
      <c r="F47" s="24">
        <v>32</v>
      </c>
      <c r="G47" s="24">
        <v>178.43</v>
      </c>
      <c r="H47" s="24">
        <v>2.69</v>
      </c>
      <c r="I47" s="13">
        <v>100506</v>
      </c>
      <c r="J47" s="13" t="s">
        <v>2990</v>
      </c>
      <c r="K47" s="14">
        <v>20.94</v>
      </c>
      <c r="L47" s="14">
        <v>19.95</v>
      </c>
      <c r="M47" s="14">
        <v>19.75</v>
      </c>
      <c r="N47" s="14">
        <v>21.48</v>
      </c>
      <c r="O47" s="14">
        <v>20.3</v>
      </c>
      <c r="P47" s="14">
        <v>20.05</v>
      </c>
      <c r="Q47" s="15">
        <v>54.55</v>
      </c>
      <c r="R47" s="14">
        <v>0.1313</v>
      </c>
      <c r="S47" s="14">
        <v>7.16</v>
      </c>
      <c r="T47" s="17"/>
      <c r="U47" s="14">
        <v>7.16</v>
      </c>
      <c r="V47" s="14" t="s">
        <v>2850</v>
      </c>
    </row>
    <row r="48" spans="1:22" s="13" customFormat="1" x14ac:dyDescent="0.2">
      <c r="A48" s="12" t="s">
        <v>2988</v>
      </c>
      <c r="B48" s="12" t="s">
        <v>3032</v>
      </c>
      <c r="C48" s="740">
        <v>10071179239932</v>
      </c>
      <c r="D48" s="13" t="s">
        <v>24</v>
      </c>
      <c r="E48" s="24">
        <v>30</v>
      </c>
      <c r="F48" s="24">
        <v>32</v>
      </c>
      <c r="G48" s="24">
        <v>242.42</v>
      </c>
      <c r="H48" s="24">
        <v>1.98</v>
      </c>
      <c r="I48" s="13">
        <v>100506</v>
      </c>
      <c r="J48" s="13" t="s">
        <v>2990</v>
      </c>
      <c r="K48" s="14">
        <v>29.84</v>
      </c>
      <c r="L48" s="14">
        <v>28.85</v>
      </c>
      <c r="M48" s="14">
        <v>28.65</v>
      </c>
      <c r="N48" s="14">
        <v>30.38</v>
      </c>
      <c r="O48" s="14">
        <v>29.2</v>
      </c>
      <c r="P48" s="14">
        <v>28.95</v>
      </c>
      <c r="Q48" s="15">
        <v>54.55</v>
      </c>
      <c r="R48" s="14">
        <v>0.1313</v>
      </c>
      <c r="S48" s="14">
        <v>7.16</v>
      </c>
      <c r="T48" s="17"/>
      <c r="U48" s="14">
        <v>7.16</v>
      </c>
      <c r="V48" s="14" t="s">
        <v>2850</v>
      </c>
    </row>
    <row r="49" spans="1:22" s="13" customFormat="1" x14ac:dyDescent="0.2">
      <c r="A49" s="12" t="s">
        <v>2988</v>
      </c>
      <c r="B49" s="12" t="s">
        <v>3033</v>
      </c>
      <c r="C49" s="740">
        <v>10071179259312</v>
      </c>
      <c r="D49" s="13" t="s">
        <v>24</v>
      </c>
      <c r="E49" s="24">
        <v>30</v>
      </c>
      <c r="F49" s="24">
        <v>32</v>
      </c>
      <c r="G49" s="24">
        <v>209.6</v>
      </c>
      <c r="H49" s="24">
        <v>2.29</v>
      </c>
      <c r="I49" s="13">
        <v>100506</v>
      </c>
      <c r="J49" s="13" t="s">
        <v>2990</v>
      </c>
      <c r="K49" s="14">
        <v>21.84</v>
      </c>
      <c r="L49" s="14">
        <v>20.85</v>
      </c>
      <c r="M49" s="14">
        <v>20.65</v>
      </c>
      <c r="N49" s="14">
        <v>22.38</v>
      </c>
      <c r="O49" s="14">
        <v>21.2</v>
      </c>
      <c r="P49" s="14">
        <v>20.95</v>
      </c>
      <c r="Q49" s="15">
        <v>54.55</v>
      </c>
      <c r="R49" s="14">
        <v>0.1313</v>
      </c>
      <c r="S49" s="14">
        <v>7.16</v>
      </c>
      <c r="T49" s="17"/>
      <c r="U49" s="14">
        <v>7.16</v>
      </c>
      <c r="V49" s="14" t="s">
        <v>2850</v>
      </c>
    </row>
    <row r="50" spans="1:22" s="13" customFormat="1" x14ac:dyDescent="0.2">
      <c r="A50" s="12" t="s">
        <v>2988</v>
      </c>
      <c r="B50" s="12" t="s">
        <v>3034</v>
      </c>
      <c r="C50" s="740">
        <v>10071179280224</v>
      </c>
      <c r="D50" s="13" t="s">
        <v>24</v>
      </c>
      <c r="E50" s="24">
        <v>30</v>
      </c>
      <c r="F50" s="24">
        <v>31.75</v>
      </c>
      <c r="G50" s="24">
        <v>106.66</v>
      </c>
      <c r="H50" s="24">
        <v>4.5</v>
      </c>
      <c r="I50" s="13">
        <v>100506</v>
      </c>
      <c r="J50" s="13" t="s">
        <v>2990</v>
      </c>
      <c r="K50" s="14">
        <v>24.21</v>
      </c>
      <c r="L50" s="14">
        <v>23.22</v>
      </c>
      <c r="M50" s="14">
        <v>23.03</v>
      </c>
      <c r="N50" s="14">
        <v>24.74</v>
      </c>
      <c r="O50" s="14">
        <v>23.57</v>
      </c>
      <c r="P50" s="14">
        <v>23.33</v>
      </c>
      <c r="Q50" s="15">
        <v>54.55</v>
      </c>
      <c r="R50" s="14">
        <v>0.1313</v>
      </c>
      <c r="S50" s="14">
        <v>7.16</v>
      </c>
      <c r="T50" s="17"/>
      <c r="U50" s="14">
        <v>7.16</v>
      </c>
      <c r="V50" s="14" t="s">
        <v>2850</v>
      </c>
    </row>
    <row r="51" spans="1:22" s="13" customFormat="1" x14ac:dyDescent="0.2">
      <c r="A51" s="12" t="s">
        <v>2988</v>
      </c>
      <c r="B51" s="12" t="s">
        <v>3035</v>
      </c>
      <c r="C51" s="740">
        <v>10071179283010</v>
      </c>
      <c r="D51" s="13" t="s">
        <v>24</v>
      </c>
      <c r="E51" s="24">
        <v>30</v>
      </c>
      <c r="F51" s="24">
        <v>32</v>
      </c>
      <c r="G51" s="24">
        <v>106.66</v>
      </c>
      <c r="H51" s="24">
        <v>4.5</v>
      </c>
      <c r="I51" s="13">
        <v>100506</v>
      </c>
      <c r="J51" s="13" t="s">
        <v>2990</v>
      </c>
      <c r="K51" s="14">
        <v>23.94</v>
      </c>
      <c r="L51" s="14">
        <v>22.95</v>
      </c>
      <c r="M51" s="14">
        <v>22.75</v>
      </c>
      <c r="N51" s="14">
        <v>24.48</v>
      </c>
      <c r="O51" s="14">
        <v>23.3</v>
      </c>
      <c r="P51" s="14">
        <v>23.05</v>
      </c>
      <c r="Q51" s="15">
        <v>54.55</v>
      </c>
      <c r="R51" s="14">
        <v>0.1313</v>
      </c>
      <c r="S51" s="14">
        <v>7.16</v>
      </c>
      <c r="T51" s="17"/>
      <c r="U51" s="14">
        <v>7.16</v>
      </c>
      <c r="V51" s="14" t="s">
        <v>2850</v>
      </c>
    </row>
    <row r="52" spans="1:22" s="13" customFormat="1" x14ac:dyDescent="0.2">
      <c r="A52" s="12" t="s">
        <v>2988</v>
      </c>
      <c r="B52" s="12" t="s">
        <v>3036</v>
      </c>
      <c r="C52" s="740">
        <v>10071179299028</v>
      </c>
      <c r="D52" s="13" t="s">
        <v>24</v>
      </c>
      <c r="E52" s="24">
        <v>20</v>
      </c>
      <c r="F52" s="24">
        <v>21</v>
      </c>
      <c r="G52" s="24">
        <v>80</v>
      </c>
      <c r="H52" s="24">
        <v>4</v>
      </c>
      <c r="I52" s="13">
        <v>100506</v>
      </c>
      <c r="J52" s="13" t="s">
        <v>2990</v>
      </c>
      <c r="K52" s="14">
        <v>20.72</v>
      </c>
      <c r="L52" s="14">
        <v>20.07</v>
      </c>
      <c r="M52" s="14">
        <v>19.940000000000001</v>
      </c>
      <c r="N52" s="14">
        <v>21.07</v>
      </c>
      <c r="O52" s="14">
        <v>20.3</v>
      </c>
      <c r="P52" s="14">
        <v>20.13</v>
      </c>
      <c r="Q52" s="15">
        <v>36.36</v>
      </c>
      <c r="R52" s="14">
        <v>0.1313</v>
      </c>
      <c r="S52" s="14">
        <v>4.7699999999999996</v>
      </c>
      <c r="T52" s="17"/>
      <c r="U52" s="14">
        <v>4.7699999999999996</v>
      </c>
      <c r="V52" s="14" t="s">
        <v>2850</v>
      </c>
    </row>
    <row r="53" spans="1:22" s="13" customFormat="1" x14ac:dyDescent="0.2">
      <c r="A53" s="12" t="s">
        <v>2988</v>
      </c>
      <c r="B53" s="12" t="s">
        <v>3037</v>
      </c>
      <c r="C53" s="740">
        <v>10071179299257</v>
      </c>
      <c r="D53" s="13" t="s">
        <v>24</v>
      </c>
      <c r="E53" s="24">
        <v>24</v>
      </c>
      <c r="F53" s="24">
        <v>26</v>
      </c>
      <c r="G53" s="24">
        <v>88.27</v>
      </c>
      <c r="H53" s="24">
        <v>4.3499999999999996</v>
      </c>
      <c r="I53" s="13">
        <v>100506</v>
      </c>
      <c r="J53" s="13" t="s">
        <v>2990</v>
      </c>
      <c r="K53" s="14">
        <v>21.36</v>
      </c>
      <c r="L53" s="14">
        <v>20.56</v>
      </c>
      <c r="M53" s="14">
        <v>20.399999999999999</v>
      </c>
      <c r="N53" s="14">
        <v>21.8</v>
      </c>
      <c r="O53" s="14">
        <v>20.84</v>
      </c>
      <c r="P53" s="14">
        <v>20.64</v>
      </c>
      <c r="Q53" s="15">
        <v>43.64</v>
      </c>
      <c r="R53" s="14">
        <v>0.1313</v>
      </c>
      <c r="S53" s="14">
        <v>5.73</v>
      </c>
      <c r="T53" s="17"/>
      <c r="U53" s="14">
        <v>5.73</v>
      </c>
      <c r="V53" s="14" t="s">
        <v>2850</v>
      </c>
    </row>
    <row r="54" spans="1:22" s="13" customFormat="1" x14ac:dyDescent="0.2">
      <c r="A54" s="12" t="s">
        <v>2988</v>
      </c>
      <c r="B54" s="12" t="s">
        <v>3038</v>
      </c>
      <c r="C54" s="740">
        <v>10071179299264</v>
      </c>
      <c r="D54" s="13" t="s">
        <v>24</v>
      </c>
      <c r="E54" s="24">
        <v>24</v>
      </c>
      <c r="F54" s="24">
        <v>26</v>
      </c>
      <c r="G54" s="24">
        <v>88.27</v>
      </c>
      <c r="H54" s="24">
        <v>4.3499999999999996</v>
      </c>
      <c r="I54" s="13">
        <v>100506</v>
      </c>
      <c r="J54" s="13" t="s">
        <v>2990</v>
      </c>
      <c r="K54" s="14">
        <v>23.04</v>
      </c>
      <c r="L54" s="14">
        <v>22.24</v>
      </c>
      <c r="M54" s="14">
        <v>22.08</v>
      </c>
      <c r="N54" s="14">
        <v>23.48</v>
      </c>
      <c r="O54" s="14">
        <v>22.52</v>
      </c>
      <c r="P54" s="14">
        <v>22.32</v>
      </c>
      <c r="Q54" s="15">
        <v>43.64</v>
      </c>
      <c r="R54" s="14">
        <v>0.1313</v>
      </c>
      <c r="S54" s="14">
        <v>5.73</v>
      </c>
      <c r="T54" s="17"/>
      <c r="U54" s="14">
        <v>5.73</v>
      </c>
      <c r="V54" s="14" t="s">
        <v>2850</v>
      </c>
    </row>
    <row r="55" spans="1:22" s="13" customFormat="1" x14ac:dyDescent="0.2">
      <c r="A55" s="12" t="s">
        <v>2988</v>
      </c>
      <c r="B55" s="12" t="s">
        <v>3039</v>
      </c>
      <c r="C55" s="740">
        <v>10071179299271</v>
      </c>
      <c r="D55" s="13" t="s">
        <v>24</v>
      </c>
      <c r="E55" s="24">
        <v>24</v>
      </c>
      <c r="F55" s="24">
        <v>26</v>
      </c>
      <c r="G55" s="24">
        <v>88.27</v>
      </c>
      <c r="H55" s="24">
        <v>4.3499999999999996</v>
      </c>
      <c r="I55" s="13">
        <v>100506</v>
      </c>
      <c r="J55" s="13" t="s">
        <v>2990</v>
      </c>
      <c r="K55" s="14">
        <v>25.92</v>
      </c>
      <c r="L55" s="14">
        <v>25.12</v>
      </c>
      <c r="M55" s="14">
        <v>24.96</v>
      </c>
      <c r="N55" s="14">
        <v>26.36</v>
      </c>
      <c r="O55" s="14">
        <v>25.4</v>
      </c>
      <c r="P55" s="14">
        <v>25.2</v>
      </c>
      <c r="Q55" s="15">
        <v>43.64</v>
      </c>
      <c r="R55" s="14">
        <v>0.1313</v>
      </c>
      <c r="S55" s="14">
        <v>5.73</v>
      </c>
      <c r="T55" s="17"/>
      <c r="U55" s="14">
        <v>5.73</v>
      </c>
      <c r="V55" s="14" t="s">
        <v>2850</v>
      </c>
    </row>
    <row r="56" spans="1:22" s="13" customFormat="1" x14ac:dyDescent="0.2">
      <c r="A56" s="12" t="s">
        <v>2988</v>
      </c>
      <c r="B56" s="12" t="s">
        <v>3040</v>
      </c>
      <c r="C56" s="740">
        <v>10071179328209</v>
      </c>
      <c r="D56" s="13" t="s">
        <v>24</v>
      </c>
      <c r="E56" s="24">
        <v>36</v>
      </c>
      <c r="F56" s="24">
        <v>38</v>
      </c>
      <c r="G56" s="24">
        <v>190.72</v>
      </c>
      <c r="H56" s="24">
        <v>3.02</v>
      </c>
      <c r="I56" s="13">
        <v>100506</v>
      </c>
      <c r="J56" s="13" t="s">
        <v>2990</v>
      </c>
      <c r="K56" s="14">
        <v>26.52</v>
      </c>
      <c r="L56" s="14">
        <v>25.34</v>
      </c>
      <c r="M56" s="14">
        <v>25.11</v>
      </c>
      <c r="N56" s="14">
        <v>27.16</v>
      </c>
      <c r="O56" s="14">
        <v>25.75</v>
      </c>
      <c r="P56" s="14">
        <v>25.46</v>
      </c>
      <c r="Q56" s="15">
        <v>65.45</v>
      </c>
      <c r="R56" s="14">
        <v>0.1313</v>
      </c>
      <c r="S56" s="14">
        <v>8.59</v>
      </c>
      <c r="T56" s="17"/>
      <c r="U56" s="14">
        <v>8.59</v>
      </c>
      <c r="V56" s="14" t="s">
        <v>2850</v>
      </c>
    </row>
    <row r="57" spans="1:22" s="13" customFormat="1" x14ac:dyDescent="0.2">
      <c r="A57" s="12" t="s">
        <v>2988</v>
      </c>
      <c r="B57" s="12" t="s">
        <v>3041</v>
      </c>
      <c r="C57" s="740">
        <v>10071179364580</v>
      </c>
      <c r="D57" s="13" t="s">
        <v>24</v>
      </c>
      <c r="E57" s="24">
        <v>18</v>
      </c>
      <c r="F57" s="24">
        <v>19.5</v>
      </c>
      <c r="G57" s="24">
        <v>74.41</v>
      </c>
      <c r="H57" s="24">
        <v>3.87</v>
      </c>
      <c r="I57" s="13">
        <v>100506</v>
      </c>
      <c r="J57" s="13" t="s">
        <v>2990</v>
      </c>
      <c r="K57" s="14">
        <v>12.42</v>
      </c>
      <c r="L57" s="14">
        <v>11.82</v>
      </c>
      <c r="M57" s="14">
        <v>11.7</v>
      </c>
      <c r="N57" s="14">
        <v>12.75</v>
      </c>
      <c r="O57" s="14">
        <v>12.03</v>
      </c>
      <c r="P57" s="14">
        <v>11.88</v>
      </c>
      <c r="Q57" s="15">
        <v>32.729999999999997</v>
      </c>
      <c r="R57" s="14">
        <v>0.1313</v>
      </c>
      <c r="S57" s="14">
        <v>4.3</v>
      </c>
      <c r="T57" s="17"/>
      <c r="U57" s="14">
        <v>4.3</v>
      </c>
      <c r="V57" s="14" t="s">
        <v>2850</v>
      </c>
    </row>
    <row r="58" spans="1:22" s="13" customFormat="1" x14ac:dyDescent="0.2">
      <c r="A58" s="12" t="s">
        <v>2988</v>
      </c>
      <c r="B58" s="12" t="s">
        <v>3042</v>
      </c>
      <c r="C58" s="740">
        <v>10071179372271</v>
      </c>
      <c r="D58" s="13" t="s">
        <v>24</v>
      </c>
      <c r="E58" s="24">
        <v>24</v>
      </c>
      <c r="F58" s="24">
        <v>26.75</v>
      </c>
      <c r="G58" s="24">
        <v>85.33</v>
      </c>
      <c r="H58" s="24">
        <v>4.5</v>
      </c>
      <c r="I58" s="13">
        <v>100506</v>
      </c>
      <c r="J58" s="13" t="s">
        <v>2990</v>
      </c>
      <c r="K58" s="14">
        <v>22.18</v>
      </c>
      <c r="L58" s="14">
        <v>21.35</v>
      </c>
      <c r="M58" s="14">
        <v>21.19</v>
      </c>
      <c r="N58" s="14">
        <v>22.63</v>
      </c>
      <c r="O58" s="14">
        <v>21.64</v>
      </c>
      <c r="P58" s="14">
        <v>21.44</v>
      </c>
      <c r="Q58" s="15">
        <v>43.63</v>
      </c>
      <c r="R58" s="14">
        <v>0.1313</v>
      </c>
      <c r="S58" s="14">
        <v>5.73</v>
      </c>
      <c r="T58" s="17"/>
      <c r="U58" s="14">
        <v>5.73</v>
      </c>
      <c r="V58" s="14" t="s">
        <v>2850</v>
      </c>
    </row>
    <row r="59" spans="1:22" s="13" customFormat="1" x14ac:dyDescent="0.2">
      <c r="A59" s="12" t="s">
        <v>2988</v>
      </c>
      <c r="B59" s="12" t="s">
        <v>3043</v>
      </c>
      <c r="C59" s="740">
        <v>10071179430018</v>
      </c>
      <c r="D59" s="13" t="s">
        <v>24</v>
      </c>
      <c r="E59" s="24">
        <v>30</v>
      </c>
      <c r="F59" s="24">
        <v>32</v>
      </c>
      <c r="G59" s="24">
        <v>106.66</v>
      </c>
      <c r="H59" s="24">
        <v>4.5</v>
      </c>
      <c r="I59" s="13">
        <v>100506</v>
      </c>
      <c r="J59" s="13" t="s">
        <v>2990</v>
      </c>
      <c r="K59" s="14">
        <v>26.34</v>
      </c>
      <c r="L59" s="14">
        <v>25.35</v>
      </c>
      <c r="M59" s="14">
        <v>25.15</v>
      </c>
      <c r="N59" s="14">
        <v>26.88</v>
      </c>
      <c r="O59" s="14">
        <v>25.7</v>
      </c>
      <c r="P59" s="14">
        <v>25.45</v>
      </c>
      <c r="Q59" s="15">
        <v>54.55</v>
      </c>
      <c r="R59" s="14">
        <v>0.1313</v>
      </c>
      <c r="S59" s="14">
        <v>7.16</v>
      </c>
      <c r="T59" s="17"/>
      <c r="U59" s="14">
        <v>7.16</v>
      </c>
      <c r="V59" s="14" t="s">
        <v>2850</v>
      </c>
    </row>
    <row r="60" spans="1:22" s="13" customFormat="1" x14ac:dyDescent="0.2">
      <c r="A60" s="12" t="s">
        <v>2988</v>
      </c>
      <c r="B60" s="12" t="s">
        <v>3044</v>
      </c>
      <c r="C60" s="740">
        <v>10071179462033</v>
      </c>
      <c r="D60" s="13" t="s">
        <v>24</v>
      </c>
      <c r="E60" s="24">
        <v>27</v>
      </c>
      <c r="F60" s="24">
        <v>29</v>
      </c>
      <c r="G60" s="24">
        <v>191.15</v>
      </c>
      <c r="H60" s="24">
        <v>2.2599999999999998</v>
      </c>
      <c r="I60" s="13">
        <v>100506</v>
      </c>
      <c r="J60" s="13" t="s">
        <v>2990</v>
      </c>
      <c r="K60" s="14">
        <v>19.68</v>
      </c>
      <c r="L60" s="14">
        <v>18.78</v>
      </c>
      <c r="M60" s="14">
        <v>18.61</v>
      </c>
      <c r="N60" s="14">
        <v>20.170000000000002</v>
      </c>
      <c r="O60" s="14">
        <v>19.100000000000001</v>
      </c>
      <c r="P60" s="14">
        <v>18.88</v>
      </c>
      <c r="Q60" s="15">
        <v>49.1</v>
      </c>
      <c r="R60" s="14">
        <v>0.1313</v>
      </c>
      <c r="S60" s="14">
        <v>6.45</v>
      </c>
      <c r="T60" s="17"/>
      <c r="U60" s="14">
        <v>6.45</v>
      </c>
      <c r="V60" s="14" t="s">
        <v>2850</v>
      </c>
    </row>
    <row r="61" spans="1:22" s="13" customFormat="1" x14ac:dyDescent="0.2">
      <c r="A61" s="12" t="s">
        <v>2988</v>
      </c>
      <c r="B61" s="12" t="s">
        <v>3045</v>
      </c>
      <c r="C61" s="740">
        <v>10071179470144</v>
      </c>
      <c r="D61" s="13" t="s">
        <v>24</v>
      </c>
      <c r="E61" s="24">
        <v>30</v>
      </c>
      <c r="F61" s="24">
        <v>32</v>
      </c>
      <c r="G61" s="24">
        <v>218.18</v>
      </c>
      <c r="H61" s="24">
        <v>2.2000000000000002</v>
      </c>
      <c r="I61" s="13">
        <v>100506</v>
      </c>
      <c r="J61" s="13" t="s">
        <v>2990</v>
      </c>
      <c r="K61" s="14">
        <v>28.74</v>
      </c>
      <c r="L61" s="14">
        <v>27.75</v>
      </c>
      <c r="M61" s="14">
        <v>27.55</v>
      </c>
      <c r="N61" s="14">
        <v>29.28</v>
      </c>
      <c r="O61" s="14">
        <v>28.1</v>
      </c>
      <c r="P61" s="14">
        <v>27.85</v>
      </c>
      <c r="Q61" s="15">
        <v>54.55</v>
      </c>
      <c r="R61" s="14">
        <v>0.1313</v>
      </c>
      <c r="S61" s="14">
        <v>7.16</v>
      </c>
      <c r="T61" s="17"/>
      <c r="U61" s="14">
        <v>7.16</v>
      </c>
      <c r="V61" s="14" t="s">
        <v>2850</v>
      </c>
    </row>
    <row r="62" spans="1:22" s="13" customFormat="1" x14ac:dyDescent="0.2">
      <c r="A62" s="12" t="s">
        <v>2988</v>
      </c>
      <c r="B62" s="12" t="s">
        <v>3046</v>
      </c>
      <c r="C62" s="740">
        <v>10071179471011</v>
      </c>
      <c r="D62" s="13" t="s">
        <v>24</v>
      </c>
      <c r="E62" s="24">
        <v>30</v>
      </c>
      <c r="F62" s="24">
        <v>32</v>
      </c>
      <c r="G62" s="24">
        <v>189.72</v>
      </c>
      <c r="H62" s="24">
        <v>2.5299999999999998</v>
      </c>
      <c r="I62" s="13">
        <v>100506</v>
      </c>
      <c r="J62" s="13" t="s">
        <v>2990</v>
      </c>
      <c r="K62" s="14">
        <v>25.29</v>
      </c>
      <c r="L62" s="14">
        <v>24.3</v>
      </c>
      <c r="M62" s="14">
        <v>24.1</v>
      </c>
      <c r="N62" s="14">
        <v>25.83</v>
      </c>
      <c r="O62" s="14">
        <v>24.65</v>
      </c>
      <c r="P62" s="14">
        <v>24.4</v>
      </c>
      <c r="Q62" s="15">
        <v>54.55</v>
      </c>
      <c r="R62" s="14">
        <v>0.1313</v>
      </c>
      <c r="S62" s="14">
        <v>7.16</v>
      </c>
      <c r="T62" s="17"/>
      <c r="U62" s="14">
        <v>7.16</v>
      </c>
      <c r="V62" s="14" t="s">
        <v>2850</v>
      </c>
    </row>
    <row r="63" spans="1:22" s="13" customFormat="1" x14ac:dyDescent="0.2">
      <c r="A63" s="12" t="s">
        <v>2988</v>
      </c>
      <c r="B63" s="12" t="s">
        <v>3047</v>
      </c>
      <c r="C63" s="740">
        <v>10071179471080</v>
      </c>
      <c r="D63" s="13" t="s">
        <v>24</v>
      </c>
      <c r="E63" s="24">
        <v>30</v>
      </c>
      <c r="F63" s="24">
        <v>32</v>
      </c>
      <c r="G63" s="24">
        <v>196.72</v>
      </c>
      <c r="H63" s="24">
        <v>2.44</v>
      </c>
      <c r="I63" s="13">
        <v>100506</v>
      </c>
      <c r="J63" s="13" t="s">
        <v>2990</v>
      </c>
      <c r="K63" s="14">
        <v>24.24</v>
      </c>
      <c r="L63" s="14">
        <v>23.25</v>
      </c>
      <c r="M63" s="14">
        <v>23.05</v>
      </c>
      <c r="N63" s="14">
        <v>24.78</v>
      </c>
      <c r="O63" s="14">
        <v>23.6</v>
      </c>
      <c r="P63" s="14">
        <v>23.35</v>
      </c>
      <c r="Q63" s="15">
        <v>54.55</v>
      </c>
      <c r="R63" s="14">
        <v>0.1313</v>
      </c>
      <c r="S63" s="14">
        <v>7.16</v>
      </c>
      <c r="T63" s="17"/>
      <c r="U63" s="14">
        <v>7.16</v>
      </c>
      <c r="V63" s="14" t="s">
        <v>2850</v>
      </c>
    </row>
    <row r="64" spans="1:22" s="13" customFormat="1" x14ac:dyDescent="0.2">
      <c r="A64" s="12" t="s">
        <v>2988</v>
      </c>
      <c r="B64" s="12" t="s">
        <v>3048</v>
      </c>
      <c r="C64" s="740">
        <v>10071179473039</v>
      </c>
      <c r="D64" s="13" t="s">
        <v>24</v>
      </c>
      <c r="E64" s="24">
        <v>30</v>
      </c>
      <c r="F64" s="24">
        <v>32</v>
      </c>
      <c r="G64" s="24">
        <v>166.66</v>
      </c>
      <c r="H64" s="24">
        <v>2.88</v>
      </c>
      <c r="I64" s="13">
        <v>100506</v>
      </c>
      <c r="J64" s="13" t="s">
        <v>2990</v>
      </c>
      <c r="K64" s="14">
        <v>25.44</v>
      </c>
      <c r="L64" s="14">
        <v>24.45</v>
      </c>
      <c r="M64" s="14">
        <v>24.25</v>
      </c>
      <c r="N64" s="14">
        <v>25.98</v>
      </c>
      <c r="O64" s="14">
        <v>24.8</v>
      </c>
      <c r="P64" s="14">
        <v>24.55</v>
      </c>
      <c r="Q64" s="15">
        <v>54.55</v>
      </c>
      <c r="R64" s="14">
        <v>0.1313</v>
      </c>
      <c r="S64" s="14">
        <v>7.16</v>
      </c>
      <c r="T64" s="17"/>
      <c r="U64" s="14">
        <v>7.16</v>
      </c>
      <c r="V64" s="14" t="s">
        <v>2850</v>
      </c>
    </row>
    <row r="65" spans="1:22" s="13" customFormat="1" x14ac:dyDescent="0.2">
      <c r="A65" s="12" t="s">
        <v>2988</v>
      </c>
      <c r="B65" s="12" t="s">
        <v>3049</v>
      </c>
      <c r="C65" s="740">
        <v>10071179474029</v>
      </c>
      <c r="D65" s="13" t="s">
        <v>24</v>
      </c>
      <c r="E65" s="24">
        <v>30</v>
      </c>
      <c r="F65" s="24">
        <v>32</v>
      </c>
      <c r="G65" s="24">
        <v>192.77</v>
      </c>
      <c r="H65" s="24">
        <v>2.4900000000000002</v>
      </c>
      <c r="I65" s="13">
        <v>100506</v>
      </c>
      <c r="J65" s="13" t="s">
        <v>2990</v>
      </c>
      <c r="K65" s="14">
        <v>26.34</v>
      </c>
      <c r="L65" s="14">
        <v>25.35</v>
      </c>
      <c r="M65" s="14">
        <v>25.15</v>
      </c>
      <c r="N65" s="14">
        <v>26.88</v>
      </c>
      <c r="O65" s="14">
        <v>25.7</v>
      </c>
      <c r="P65" s="14">
        <v>25.45</v>
      </c>
      <c r="Q65" s="15">
        <v>54.55</v>
      </c>
      <c r="R65" s="14">
        <v>0.1313</v>
      </c>
      <c r="S65" s="14">
        <v>7.16</v>
      </c>
      <c r="T65" s="17"/>
      <c r="U65" s="14">
        <v>7.16</v>
      </c>
      <c r="V65" s="14" t="s">
        <v>2850</v>
      </c>
    </row>
    <row r="66" spans="1:22" s="13" customFormat="1" x14ac:dyDescent="0.2">
      <c r="A66" s="12" t="s">
        <v>2988</v>
      </c>
      <c r="B66" s="12" t="s">
        <v>3050</v>
      </c>
      <c r="C66" s="740">
        <v>10071179474128</v>
      </c>
      <c r="D66" s="13" t="s">
        <v>24</v>
      </c>
      <c r="E66" s="24">
        <v>30</v>
      </c>
      <c r="F66" s="24">
        <v>32</v>
      </c>
      <c r="G66" s="24">
        <v>191.23</v>
      </c>
      <c r="H66" s="24">
        <v>2.5099999999999998</v>
      </c>
      <c r="I66" s="13">
        <v>100506</v>
      </c>
      <c r="J66" s="13" t="s">
        <v>2990</v>
      </c>
      <c r="K66" s="14">
        <v>24.24</v>
      </c>
      <c r="L66" s="14">
        <v>23.25</v>
      </c>
      <c r="M66" s="14">
        <v>23.05</v>
      </c>
      <c r="N66" s="14">
        <v>24.78</v>
      </c>
      <c r="O66" s="14">
        <v>23.6</v>
      </c>
      <c r="P66" s="14">
        <v>23.35</v>
      </c>
      <c r="Q66" s="15">
        <v>54.55</v>
      </c>
      <c r="R66" s="14">
        <v>0.1313</v>
      </c>
      <c r="S66" s="14">
        <v>7.16</v>
      </c>
      <c r="T66" s="17"/>
      <c r="U66" s="14">
        <v>7.16</v>
      </c>
      <c r="V66" s="14" t="s">
        <v>2850</v>
      </c>
    </row>
    <row r="67" spans="1:22" s="13" customFormat="1" x14ac:dyDescent="0.2">
      <c r="A67" s="12" t="s">
        <v>2988</v>
      </c>
      <c r="B67" s="12" t="s">
        <v>3051</v>
      </c>
      <c r="C67" s="740">
        <v>10071179477273</v>
      </c>
      <c r="D67" s="13" t="s">
        <v>24</v>
      </c>
      <c r="E67" s="24">
        <v>36</v>
      </c>
      <c r="F67" s="24">
        <v>38</v>
      </c>
      <c r="G67" s="24">
        <v>178.88</v>
      </c>
      <c r="H67" s="24">
        <v>3.22</v>
      </c>
      <c r="I67" s="13">
        <v>100506</v>
      </c>
      <c r="J67" s="13" t="s">
        <v>2990</v>
      </c>
      <c r="K67" s="14">
        <v>30.3</v>
      </c>
      <c r="L67" s="14">
        <v>29.12</v>
      </c>
      <c r="M67" s="14">
        <v>28.89</v>
      </c>
      <c r="N67" s="14">
        <v>30.94</v>
      </c>
      <c r="O67" s="14">
        <v>29.53</v>
      </c>
      <c r="P67" s="14">
        <v>29.24</v>
      </c>
      <c r="Q67" s="15">
        <v>65.45</v>
      </c>
      <c r="R67" s="14">
        <v>0.1313</v>
      </c>
      <c r="S67" s="14">
        <v>8.59</v>
      </c>
      <c r="T67" s="17"/>
      <c r="U67" s="14">
        <v>8.59</v>
      </c>
      <c r="V67" s="14" t="s">
        <v>2850</v>
      </c>
    </row>
    <row r="68" spans="1:22" s="13" customFormat="1" x14ac:dyDescent="0.2">
      <c r="A68" s="12" t="s">
        <v>2988</v>
      </c>
      <c r="B68" s="12" t="s">
        <v>3052</v>
      </c>
      <c r="C68" s="740">
        <v>10071179478010</v>
      </c>
      <c r="D68" s="13" t="s">
        <v>24</v>
      </c>
      <c r="E68" s="24">
        <v>30</v>
      </c>
      <c r="F68" s="24">
        <v>32</v>
      </c>
      <c r="G68" s="24">
        <v>160.53</v>
      </c>
      <c r="H68" s="24">
        <v>2.99</v>
      </c>
      <c r="I68" s="13">
        <v>100506</v>
      </c>
      <c r="J68" s="13" t="s">
        <v>2990</v>
      </c>
      <c r="K68" s="14">
        <v>24.84</v>
      </c>
      <c r="L68" s="14">
        <v>23.85</v>
      </c>
      <c r="M68" s="14">
        <v>23.65</v>
      </c>
      <c r="N68" s="14">
        <v>25.38</v>
      </c>
      <c r="O68" s="14">
        <v>24.2</v>
      </c>
      <c r="P68" s="14">
        <v>23.95</v>
      </c>
      <c r="Q68" s="15">
        <v>54.55</v>
      </c>
      <c r="R68" s="14">
        <v>0.1313</v>
      </c>
      <c r="S68" s="14">
        <v>7.16</v>
      </c>
      <c r="T68" s="17"/>
      <c r="U68" s="14">
        <v>7.16</v>
      </c>
      <c r="V68" s="14" t="s">
        <v>2850</v>
      </c>
    </row>
    <row r="69" spans="1:22" s="13" customFormat="1" x14ac:dyDescent="0.2">
      <c r="A69" s="12" t="s">
        <v>2988</v>
      </c>
      <c r="B69" s="12" t="s">
        <v>3053</v>
      </c>
      <c r="C69" s="740">
        <v>10071179478027</v>
      </c>
      <c r="D69" s="13" t="s">
        <v>24</v>
      </c>
      <c r="E69" s="24">
        <v>30</v>
      </c>
      <c r="F69" s="24">
        <v>32</v>
      </c>
      <c r="G69" s="24">
        <v>163.82</v>
      </c>
      <c r="H69" s="24">
        <v>2.93</v>
      </c>
      <c r="I69" s="13">
        <v>100506</v>
      </c>
      <c r="J69" s="13" t="s">
        <v>2990</v>
      </c>
      <c r="K69" s="14">
        <v>26.34</v>
      </c>
      <c r="L69" s="14">
        <v>25.35</v>
      </c>
      <c r="M69" s="14">
        <v>25.15</v>
      </c>
      <c r="N69" s="14">
        <v>26.88</v>
      </c>
      <c r="O69" s="14">
        <v>25.7</v>
      </c>
      <c r="P69" s="14">
        <v>25.45</v>
      </c>
      <c r="Q69" s="15">
        <v>54.55</v>
      </c>
      <c r="R69" s="14">
        <v>0.1313</v>
      </c>
      <c r="S69" s="14">
        <v>7.16</v>
      </c>
      <c r="T69" s="17"/>
      <c r="U69" s="14">
        <v>7.16</v>
      </c>
      <c r="V69" s="14" t="s">
        <v>2850</v>
      </c>
    </row>
    <row r="70" spans="1:22" s="13" customFormat="1" x14ac:dyDescent="0.2">
      <c r="A70" s="12" t="s">
        <v>2988</v>
      </c>
      <c r="B70" s="12" t="s">
        <v>3054</v>
      </c>
      <c r="C70" s="740">
        <v>10071179478089</v>
      </c>
      <c r="D70" s="13" t="s">
        <v>24</v>
      </c>
      <c r="E70" s="24">
        <v>30</v>
      </c>
      <c r="F70" s="24">
        <v>32</v>
      </c>
      <c r="G70" s="24">
        <v>161.07</v>
      </c>
      <c r="H70" s="24">
        <v>2.98</v>
      </c>
      <c r="I70" s="13">
        <v>100506</v>
      </c>
      <c r="J70" s="13" t="s">
        <v>2990</v>
      </c>
      <c r="K70" s="14">
        <v>25.74</v>
      </c>
      <c r="L70" s="14">
        <v>24.75</v>
      </c>
      <c r="M70" s="14">
        <v>24.55</v>
      </c>
      <c r="N70" s="14">
        <v>26.28</v>
      </c>
      <c r="O70" s="14">
        <v>25.1</v>
      </c>
      <c r="P70" s="14">
        <v>24.85</v>
      </c>
      <c r="Q70" s="15">
        <v>54.55</v>
      </c>
      <c r="R70" s="14">
        <v>0.1313</v>
      </c>
      <c r="S70" s="14">
        <v>7.16</v>
      </c>
      <c r="T70" s="17"/>
      <c r="U70" s="14">
        <v>7.16</v>
      </c>
      <c r="V70" s="14" t="s">
        <v>2850</v>
      </c>
    </row>
    <row r="71" spans="1:22" s="13" customFormat="1" x14ac:dyDescent="0.2">
      <c r="A71" s="12" t="s">
        <v>2988</v>
      </c>
      <c r="B71" s="12" t="s">
        <v>3055</v>
      </c>
      <c r="C71" s="740">
        <v>10071179479024</v>
      </c>
      <c r="D71" s="13" t="s">
        <v>24</v>
      </c>
      <c r="E71" s="24">
        <v>27</v>
      </c>
      <c r="F71" s="24">
        <v>29</v>
      </c>
      <c r="G71" s="24">
        <v>128.94999999999999</v>
      </c>
      <c r="H71" s="24">
        <v>3.35</v>
      </c>
      <c r="I71" s="13">
        <v>100506</v>
      </c>
      <c r="J71" s="13" t="s">
        <v>2990</v>
      </c>
      <c r="K71" s="14">
        <v>24.28</v>
      </c>
      <c r="L71" s="14">
        <v>23.38</v>
      </c>
      <c r="M71" s="14">
        <v>23.21</v>
      </c>
      <c r="N71" s="14">
        <v>24.77</v>
      </c>
      <c r="O71" s="14">
        <v>23.7</v>
      </c>
      <c r="P71" s="14">
        <v>23.48</v>
      </c>
      <c r="Q71" s="15">
        <v>49.1</v>
      </c>
      <c r="R71" s="14">
        <v>0.1313</v>
      </c>
      <c r="S71" s="14">
        <v>6.45</v>
      </c>
      <c r="T71" s="17"/>
      <c r="U71" s="14">
        <v>6.45</v>
      </c>
      <c r="V71" s="14" t="s">
        <v>2850</v>
      </c>
    </row>
    <row r="72" spans="1:22" s="13" customFormat="1" x14ac:dyDescent="0.2">
      <c r="A72" s="12" t="s">
        <v>2988</v>
      </c>
      <c r="B72" s="12" t="s">
        <v>3056</v>
      </c>
      <c r="C72" s="740">
        <v>10071179479208</v>
      </c>
      <c r="D72" s="13" t="s">
        <v>24</v>
      </c>
      <c r="E72" s="24">
        <v>24</v>
      </c>
      <c r="F72" s="24">
        <v>26</v>
      </c>
      <c r="G72" s="24">
        <v>113.6</v>
      </c>
      <c r="H72" s="24">
        <v>3.38</v>
      </c>
      <c r="I72" s="13">
        <v>100506</v>
      </c>
      <c r="J72" s="13" t="s">
        <v>2990</v>
      </c>
      <c r="K72" s="14">
        <v>23.63</v>
      </c>
      <c r="L72" s="14">
        <v>22.83</v>
      </c>
      <c r="M72" s="14">
        <v>22.67</v>
      </c>
      <c r="N72" s="14">
        <v>24.07</v>
      </c>
      <c r="O72" s="14">
        <v>23.11</v>
      </c>
      <c r="P72" s="14">
        <v>22.91</v>
      </c>
      <c r="Q72" s="15">
        <v>43.63</v>
      </c>
      <c r="R72" s="14">
        <v>0.1313</v>
      </c>
      <c r="S72" s="14">
        <v>5.73</v>
      </c>
      <c r="T72" s="17"/>
      <c r="U72" s="14">
        <v>5.73</v>
      </c>
      <c r="V72" s="14" t="s">
        <v>2850</v>
      </c>
    </row>
    <row r="73" spans="1:22" s="13" customFormat="1" x14ac:dyDescent="0.2">
      <c r="A73" s="12" t="s">
        <v>2988</v>
      </c>
      <c r="B73" s="12" t="s">
        <v>3057</v>
      </c>
      <c r="C73" s="740">
        <v>10071179707561</v>
      </c>
      <c r="D73" s="13" t="s">
        <v>24</v>
      </c>
      <c r="E73" s="24">
        <v>15</v>
      </c>
      <c r="F73" s="24">
        <v>16.25</v>
      </c>
      <c r="G73" s="24">
        <v>62.33</v>
      </c>
      <c r="H73" s="24">
        <v>3.85</v>
      </c>
      <c r="I73" s="13">
        <v>100980</v>
      </c>
      <c r="J73" s="13" t="s">
        <v>2995</v>
      </c>
      <c r="K73" s="14">
        <v>30.9</v>
      </c>
      <c r="L73" s="14">
        <v>30.4</v>
      </c>
      <c r="M73" s="14">
        <v>30.3</v>
      </c>
      <c r="N73" s="14">
        <v>31.18</v>
      </c>
      <c r="O73" s="14">
        <v>30.58</v>
      </c>
      <c r="P73" s="14">
        <v>30.45</v>
      </c>
      <c r="Q73" s="15">
        <v>18.75</v>
      </c>
      <c r="R73" s="14">
        <v>0.2646</v>
      </c>
      <c r="S73" s="14">
        <v>4.96</v>
      </c>
      <c r="T73" s="17"/>
      <c r="U73" s="14">
        <v>4.96</v>
      </c>
      <c r="V73" s="14" t="s">
        <v>2850</v>
      </c>
    </row>
    <row r="74" spans="1:22" s="13" customFormat="1" x14ac:dyDescent="0.2">
      <c r="A74" s="12" t="s">
        <v>2988</v>
      </c>
      <c r="B74" s="12" t="s">
        <v>3058</v>
      </c>
      <c r="C74" s="740">
        <v>10071179751663</v>
      </c>
      <c r="D74" s="13" t="s">
        <v>24</v>
      </c>
      <c r="E74" s="24">
        <v>15</v>
      </c>
      <c r="F74" s="24">
        <v>16.25</v>
      </c>
      <c r="G74" s="24">
        <v>77.41</v>
      </c>
      <c r="H74" s="24">
        <v>3.1</v>
      </c>
      <c r="I74" s="13">
        <v>100506</v>
      </c>
      <c r="J74" s="13" t="s">
        <v>2990</v>
      </c>
      <c r="K74" s="14">
        <v>19.350000000000001</v>
      </c>
      <c r="L74" s="14">
        <v>18.850000000000001</v>
      </c>
      <c r="M74" s="14">
        <v>18.75</v>
      </c>
      <c r="N74" s="14">
        <v>19.63</v>
      </c>
      <c r="O74" s="14">
        <v>19.03</v>
      </c>
      <c r="P74" s="14">
        <v>18.899999999999999</v>
      </c>
      <c r="Q74" s="15">
        <v>18.75</v>
      </c>
      <c r="R74" s="14">
        <v>0.1313</v>
      </c>
      <c r="S74" s="14">
        <v>2.46</v>
      </c>
      <c r="T74" s="17"/>
      <c r="U74" s="14">
        <v>2.46</v>
      </c>
      <c r="V74" s="14" t="s">
        <v>2850</v>
      </c>
    </row>
    <row r="75" spans="1:22" s="13" customFormat="1" x14ac:dyDescent="0.2">
      <c r="A75" s="12" t="s">
        <v>2988</v>
      </c>
      <c r="B75" s="12" t="s">
        <v>3059</v>
      </c>
      <c r="C75" s="740">
        <v>10071179757672</v>
      </c>
      <c r="D75" s="13" t="s">
        <v>24</v>
      </c>
      <c r="E75" s="24">
        <v>15</v>
      </c>
      <c r="F75" s="24">
        <v>16.25</v>
      </c>
      <c r="G75" s="24">
        <v>75.47</v>
      </c>
      <c r="H75" s="24">
        <v>3.18</v>
      </c>
      <c r="I75" s="13">
        <v>100506</v>
      </c>
      <c r="J75" s="13" t="s">
        <v>2990</v>
      </c>
      <c r="K75" s="14">
        <v>19.649999999999999</v>
      </c>
      <c r="L75" s="14">
        <v>19.149999999999999</v>
      </c>
      <c r="M75" s="14">
        <v>19.05</v>
      </c>
      <c r="N75" s="14">
        <v>19.93</v>
      </c>
      <c r="O75" s="14">
        <v>19.329999999999998</v>
      </c>
      <c r="P75" s="14">
        <v>19.2</v>
      </c>
      <c r="Q75" s="15">
        <v>18.75</v>
      </c>
      <c r="R75" s="14">
        <v>0.1313</v>
      </c>
      <c r="S75" s="14">
        <v>2.46</v>
      </c>
      <c r="T75" s="17"/>
      <c r="U75" s="14">
        <v>2.46</v>
      </c>
      <c r="V75" s="14" t="s">
        <v>2850</v>
      </c>
    </row>
    <row r="76" spans="1:22" s="13" customFormat="1" x14ac:dyDescent="0.2">
      <c r="A76" s="12" t="s">
        <v>2988</v>
      </c>
      <c r="B76" s="12" t="s">
        <v>3060</v>
      </c>
      <c r="C76" s="740">
        <v>10071179776772</v>
      </c>
      <c r="D76" s="13" t="s">
        <v>24</v>
      </c>
      <c r="E76" s="24">
        <v>15</v>
      </c>
      <c r="F76" s="24">
        <v>16.25</v>
      </c>
      <c r="G76" s="24">
        <v>75.47</v>
      </c>
      <c r="H76" s="24">
        <v>3.18</v>
      </c>
      <c r="I76" s="13">
        <v>100506</v>
      </c>
      <c r="J76" s="13" t="s">
        <v>2990</v>
      </c>
      <c r="K76" s="14">
        <v>19.8</v>
      </c>
      <c r="L76" s="14">
        <v>19.3</v>
      </c>
      <c r="M76" s="14">
        <v>19.2</v>
      </c>
      <c r="N76" s="14">
        <v>20.079999999999998</v>
      </c>
      <c r="O76" s="14">
        <v>19.48</v>
      </c>
      <c r="P76" s="14">
        <v>19.350000000000001</v>
      </c>
      <c r="Q76" s="15">
        <v>18.75</v>
      </c>
      <c r="R76" s="14">
        <v>0.1313</v>
      </c>
      <c r="S76" s="14">
        <v>2.46</v>
      </c>
      <c r="T76" s="17"/>
      <c r="U76" s="14">
        <v>2.46</v>
      </c>
      <c r="V76" s="14" t="s">
        <v>2850</v>
      </c>
    </row>
    <row r="77" spans="1:22" s="13" customFormat="1" x14ac:dyDescent="0.2">
      <c r="A77" s="12" t="s">
        <v>2988</v>
      </c>
      <c r="B77" s="12" t="s">
        <v>3061</v>
      </c>
      <c r="C77" s="740">
        <v>10071179777663</v>
      </c>
      <c r="D77" s="13" t="s">
        <v>24</v>
      </c>
      <c r="E77" s="24">
        <v>15</v>
      </c>
      <c r="F77" s="24">
        <v>16.25</v>
      </c>
      <c r="G77" s="24">
        <v>79.47</v>
      </c>
      <c r="H77" s="24">
        <v>3.02</v>
      </c>
      <c r="I77" s="13">
        <v>100506</v>
      </c>
      <c r="J77" s="13" t="s">
        <v>2990</v>
      </c>
      <c r="K77" s="14">
        <v>16.05</v>
      </c>
      <c r="L77" s="14">
        <v>15.55</v>
      </c>
      <c r="M77" s="14">
        <v>15.45</v>
      </c>
      <c r="N77" s="14">
        <v>16.329999999999998</v>
      </c>
      <c r="O77" s="14">
        <v>15.73</v>
      </c>
      <c r="P77" s="14">
        <v>15.6</v>
      </c>
      <c r="Q77" s="15">
        <v>18.75</v>
      </c>
      <c r="R77" s="14">
        <v>0.1313</v>
      </c>
      <c r="S77" s="14">
        <v>2.46</v>
      </c>
      <c r="T77" s="17"/>
      <c r="U77" s="14">
        <v>2.46</v>
      </c>
      <c r="V77" s="14" t="s">
        <v>2850</v>
      </c>
    </row>
    <row r="78" spans="1:22" s="13" customFormat="1" x14ac:dyDescent="0.2">
      <c r="A78" s="12" t="s">
        <v>2988</v>
      </c>
      <c r="B78" s="12" t="s">
        <v>3062</v>
      </c>
      <c r="C78" s="740">
        <v>10071179977773</v>
      </c>
      <c r="D78" s="13" t="s">
        <v>24</v>
      </c>
      <c r="E78" s="24">
        <v>15</v>
      </c>
      <c r="F78" s="24">
        <v>16.25</v>
      </c>
      <c r="G78" s="24">
        <v>75</v>
      </c>
      <c r="H78" s="24">
        <v>3.2</v>
      </c>
      <c r="I78" s="13">
        <v>100506</v>
      </c>
      <c r="J78" s="13" t="s">
        <v>2990</v>
      </c>
      <c r="K78" s="14">
        <v>18.600000000000001</v>
      </c>
      <c r="L78" s="14">
        <v>18.100000000000001</v>
      </c>
      <c r="M78" s="14">
        <v>18</v>
      </c>
      <c r="N78" s="14">
        <v>18.88</v>
      </c>
      <c r="O78" s="14">
        <v>18.28</v>
      </c>
      <c r="P78" s="14">
        <v>18.149999999999999</v>
      </c>
      <c r="Q78" s="15">
        <v>18.75</v>
      </c>
      <c r="R78" s="14">
        <v>0.1313</v>
      </c>
      <c r="S78" s="14">
        <v>2.46</v>
      </c>
      <c r="T78" s="17"/>
      <c r="U78" s="14">
        <v>2.46</v>
      </c>
      <c r="V78" s="14" t="s">
        <v>2850</v>
      </c>
    </row>
  </sheetData>
  <protectedRanges>
    <protectedRange password="8F60" sqref="V6" name="Calculations_40"/>
  </protectedRanges>
  <conditionalFormatting sqref="C4:C6">
    <cfRule type="duplicateValues" dxfId="61" priority="3"/>
  </conditionalFormatting>
  <conditionalFormatting sqref="D4:D6">
    <cfRule type="duplicateValues" dxfId="60" priority="4"/>
  </conditionalFormatting>
  <conditionalFormatting sqref="D1:D3">
    <cfRule type="duplicateValues" dxfId="59" priority="1"/>
  </conditionalFormatting>
  <conditionalFormatting sqref="E1:E3">
    <cfRule type="duplicateValues" dxfId="58" priority="2"/>
  </conditionalFormatting>
  <pageMargins left="0.7" right="0.7" top="0.75" bottom="0.75" header="0.3" footer="0.3"/>
  <pageSetup orientation="portrait" r:id="rId1"/>
  <legacyDrawing r:id="rId2"/>
</worksheet>
</file>

<file path=xl/worksheets/sheet6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95A737-57FD-4C13-A190-AFDD74A1B9C0}">
  <dimension ref="A1:AG78"/>
  <sheetViews>
    <sheetView zoomScale="90" zoomScaleNormal="90" workbookViewId="0">
      <pane xSplit="4" ySplit="6" topLeftCell="E7" activePane="bottomRight" state="frozen"/>
      <selection pane="topRight" activeCell="F1" sqref="F1"/>
      <selection pane="bottomLeft" activeCell="A7" sqref="A7"/>
      <selection pane="bottomRight" activeCell="B11" sqref="B11"/>
    </sheetView>
  </sheetViews>
  <sheetFormatPr defaultColWidth="9.28515625" defaultRowHeight="12.75" x14ac:dyDescent="0.2"/>
  <cols>
    <col min="1" max="1" width="17.85546875" style="12" bestFit="1" customWidth="1"/>
    <col min="2" max="2" width="49.42578125" style="12" customWidth="1"/>
    <col min="3" max="3" width="27.5703125" style="12" bestFit="1" customWidth="1"/>
    <col min="4" max="4" width="24" style="12" bestFit="1" customWidth="1"/>
    <col min="5" max="5" width="9.28515625" style="13"/>
    <col min="6" max="6" width="9.42578125" style="24" bestFit="1" customWidth="1"/>
    <col min="7" max="7" width="11.140625" style="24" bestFit="1" customWidth="1"/>
    <col min="8" max="8" width="7.7109375" style="24" bestFit="1" customWidth="1"/>
    <col min="9" max="9" width="6.7109375" style="24" bestFit="1" customWidth="1"/>
    <col min="10" max="10" width="8.28515625" style="13" bestFit="1" customWidth="1"/>
    <col min="11" max="11" width="27.5703125" style="13" bestFit="1" customWidth="1"/>
    <col min="12" max="12" width="10.85546875" style="24" bestFit="1" customWidth="1"/>
    <col min="13" max="14" width="8.5703125" style="14" bestFit="1" customWidth="1"/>
    <col min="15" max="15" width="3.7109375" style="17" customWidth="1"/>
    <col min="16" max="18" width="14.5703125" style="217" bestFit="1" customWidth="1"/>
    <col min="19" max="20" width="14.140625" style="14" bestFit="1" customWidth="1"/>
    <col min="21" max="21" width="15.28515625" style="14" bestFit="1" customWidth="1"/>
    <col min="22" max="22" width="23.28515625" style="13" bestFit="1" customWidth="1"/>
    <col min="23" max="23" width="9.28515625" style="13"/>
    <col min="24" max="24" width="7.42578125" style="24" bestFit="1" customWidth="1"/>
    <col min="25" max="25" width="6.7109375" style="24" bestFit="1" customWidth="1"/>
    <col min="26" max="31" width="20" style="14" bestFit="1" customWidth="1"/>
    <col min="32" max="32" width="11.140625" style="14" bestFit="1" customWidth="1"/>
    <col min="33" max="33" width="6.140625" style="13" bestFit="1" customWidth="1"/>
    <col min="34" max="16384" width="9.28515625" style="12"/>
  </cols>
  <sheetData>
    <row r="1" spans="1:33" s="22" customFormat="1" x14ac:dyDescent="0.2">
      <c r="A1" s="77"/>
      <c r="B1" s="78" t="s">
        <v>41</v>
      </c>
      <c r="C1" s="78"/>
      <c r="D1" s="78"/>
      <c r="E1" s="79"/>
      <c r="F1" s="550"/>
      <c r="G1" s="550"/>
      <c r="H1" s="550"/>
      <c r="I1" s="550"/>
      <c r="J1" s="79"/>
      <c r="K1" s="79"/>
      <c r="L1" s="550"/>
      <c r="M1" s="81"/>
      <c r="N1" s="81"/>
      <c r="O1" s="82"/>
      <c r="P1" s="741"/>
      <c r="Q1" s="741"/>
      <c r="R1" s="741"/>
      <c r="S1" s="81"/>
      <c r="T1" s="83"/>
      <c r="U1" s="83"/>
      <c r="V1" s="79"/>
      <c r="W1" s="79"/>
      <c r="X1" s="550"/>
      <c r="Y1" s="550"/>
      <c r="Z1" s="81"/>
      <c r="AA1" s="81"/>
      <c r="AB1" s="81"/>
      <c r="AC1" s="81"/>
      <c r="AD1" s="81"/>
      <c r="AE1" s="81"/>
      <c r="AF1" s="84"/>
      <c r="AG1" s="85"/>
    </row>
    <row r="2" spans="1:33" s="22" customFormat="1" x14ac:dyDescent="0.2">
      <c r="A2" s="86"/>
      <c r="B2" s="87" t="s">
        <v>40</v>
      </c>
      <c r="C2" s="87"/>
      <c r="D2" s="87"/>
      <c r="E2" s="88"/>
      <c r="F2" s="551"/>
      <c r="G2" s="551"/>
      <c r="H2" s="551"/>
      <c r="I2" s="551"/>
      <c r="J2" s="89"/>
      <c r="K2" s="89"/>
      <c r="L2" s="551"/>
      <c r="M2" s="91"/>
      <c r="N2" s="91"/>
      <c r="O2" s="92"/>
      <c r="P2" s="742"/>
      <c r="Q2" s="742"/>
      <c r="R2" s="742"/>
      <c r="S2" s="91"/>
      <c r="T2" s="93"/>
      <c r="U2" s="93"/>
      <c r="V2" s="89"/>
      <c r="W2" s="88"/>
      <c r="X2" s="551"/>
      <c r="Y2" s="551"/>
      <c r="Z2" s="91"/>
      <c r="AA2" s="91"/>
      <c r="AB2" s="91"/>
      <c r="AC2" s="91"/>
      <c r="AD2" s="91"/>
      <c r="AE2" s="91"/>
      <c r="AF2" s="94"/>
      <c r="AG2" s="57"/>
    </row>
    <row r="3" spans="1:33" s="22" customFormat="1" x14ac:dyDescent="0.2">
      <c r="A3" s="86"/>
      <c r="B3" s="95" t="s">
        <v>0</v>
      </c>
      <c r="C3" s="95">
        <v>21.45</v>
      </c>
      <c r="D3" s="95"/>
      <c r="E3" s="96"/>
      <c r="F3" s="552"/>
      <c r="G3" s="552"/>
      <c r="H3" s="552"/>
      <c r="I3" s="552"/>
      <c r="J3" s="97"/>
      <c r="K3" s="97"/>
      <c r="L3" s="552"/>
      <c r="M3" s="99"/>
      <c r="N3" s="99"/>
      <c r="O3" s="100"/>
      <c r="P3" s="743"/>
      <c r="Q3" s="743"/>
      <c r="R3" s="743"/>
      <c r="S3" s="99"/>
      <c r="T3" s="101"/>
      <c r="U3" s="101"/>
      <c r="V3" s="97"/>
      <c r="W3" s="126"/>
      <c r="X3" s="552"/>
      <c r="Y3" s="552"/>
      <c r="Z3" s="99"/>
      <c r="AA3" s="99"/>
      <c r="AB3" s="99"/>
      <c r="AC3" s="99"/>
      <c r="AD3" s="99"/>
      <c r="AE3" s="99"/>
      <c r="AF3" s="94"/>
      <c r="AG3" s="57"/>
    </row>
    <row r="4" spans="1:33" s="22" customFormat="1" ht="13.5" thickBot="1" x14ac:dyDescent="0.25">
      <c r="A4" s="86"/>
      <c r="C4" s="95"/>
      <c r="D4" s="95"/>
      <c r="E4" s="96"/>
      <c r="F4" s="552"/>
      <c r="G4" s="552"/>
      <c r="H4" s="552"/>
      <c r="I4" s="552"/>
      <c r="J4" s="97"/>
      <c r="K4" s="97"/>
      <c r="L4" s="552"/>
      <c r="M4" s="99"/>
      <c r="N4" s="99"/>
      <c r="O4" s="100"/>
      <c r="P4" s="743"/>
      <c r="Q4" s="743"/>
      <c r="R4" s="743"/>
      <c r="S4" s="99"/>
      <c r="T4" s="101"/>
      <c r="U4" s="101"/>
      <c r="V4" s="97"/>
      <c r="W4" s="96"/>
      <c r="X4" s="552"/>
      <c r="Y4" s="552"/>
      <c r="Z4" s="99"/>
      <c r="AA4" s="99"/>
      <c r="AB4" s="99"/>
      <c r="AC4" s="99"/>
      <c r="AD4" s="99"/>
      <c r="AE4" s="99"/>
      <c r="AF4" s="94"/>
      <c r="AG4" s="57"/>
    </row>
    <row r="5" spans="1:33" ht="15.75" customHeight="1" thickBot="1" x14ac:dyDescent="0.25">
      <c r="A5" s="26"/>
      <c r="B5" s="102"/>
      <c r="C5" s="102"/>
      <c r="D5" s="127" t="s">
        <v>1</v>
      </c>
      <c r="E5" s="104"/>
      <c r="F5" s="106"/>
      <c r="G5" s="106"/>
      <c r="H5" s="106"/>
      <c r="I5" s="106"/>
      <c r="J5" s="105"/>
      <c r="K5" s="106"/>
      <c r="L5" s="744"/>
      <c r="M5" s="108"/>
      <c r="N5" s="108"/>
      <c r="O5" s="109"/>
      <c r="P5" s="745" t="s">
        <v>19</v>
      </c>
      <c r="Q5" s="745"/>
      <c r="R5" s="745"/>
      <c r="S5" s="745"/>
      <c r="T5" s="745"/>
      <c r="U5" s="746"/>
      <c r="V5" s="131" t="s">
        <v>2</v>
      </c>
      <c r="W5" s="132"/>
      <c r="X5" s="747"/>
      <c r="Y5" s="747"/>
      <c r="Z5" s="134"/>
      <c r="AA5" s="134"/>
      <c r="AB5" s="134"/>
      <c r="AC5" s="134"/>
      <c r="AD5" s="134"/>
      <c r="AE5" s="135"/>
      <c r="AF5" s="111"/>
      <c r="AG5" s="27"/>
    </row>
    <row r="6" spans="1:33" ht="64.5" thickBot="1" x14ac:dyDescent="0.25">
      <c r="A6" s="112" t="s">
        <v>3</v>
      </c>
      <c r="B6" s="113" t="s">
        <v>8</v>
      </c>
      <c r="C6" s="113" t="s">
        <v>4</v>
      </c>
      <c r="D6" s="114" t="s">
        <v>18</v>
      </c>
      <c r="E6" s="115" t="s">
        <v>9</v>
      </c>
      <c r="F6" s="737" t="s">
        <v>5</v>
      </c>
      <c r="G6" s="737" t="s">
        <v>6</v>
      </c>
      <c r="H6" s="738" t="s">
        <v>37</v>
      </c>
      <c r="I6" s="737" t="s">
        <v>38</v>
      </c>
      <c r="J6" s="116" t="s">
        <v>10</v>
      </c>
      <c r="K6" s="115" t="s">
        <v>11</v>
      </c>
      <c r="L6" s="2" t="s">
        <v>27</v>
      </c>
      <c r="M6" s="1" t="s">
        <v>12</v>
      </c>
      <c r="N6" s="1" t="s">
        <v>13</v>
      </c>
      <c r="O6" s="119"/>
      <c r="P6" s="117" t="s">
        <v>3063</v>
      </c>
      <c r="Q6" s="117" t="s">
        <v>3064</v>
      </c>
      <c r="R6" s="117" t="s">
        <v>3065</v>
      </c>
      <c r="S6" s="117" t="s">
        <v>3066</v>
      </c>
      <c r="T6" s="117" t="s">
        <v>3067</v>
      </c>
      <c r="U6" s="117" t="s">
        <v>3068</v>
      </c>
      <c r="V6" s="114" t="s">
        <v>15</v>
      </c>
      <c r="W6" s="115" t="s">
        <v>9</v>
      </c>
      <c r="X6" s="738" t="s">
        <v>39</v>
      </c>
      <c r="Y6" s="737" t="s">
        <v>38</v>
      </c>
      <c r="Z6" s="117" t="s">
        <v>3069</v>
      </c>
      <c r="AA6" s="117" t="s">
        <v>3070</v>
      </c>
      <c r="AB6" s="117" t="s">
        <v>3071</v>
      </c>
      <c r="AC6" s="117" t="s">
        <v>3072</v>
      </c>
      <c r="AD6" s="117" t="s">
        <v>3073</v>
      </c>
      <c r="AE6" s="117" t="s">
        <v>3074</v>
      </c>
      <c r="AF6" s="120" t="s">
        <v>17</v>
      </c>
      <c r="AG6" s="117" t="s">
        <v>7</v>
      </c>
    </row>
    <row r="7" spans="1:33" x14ac:dyDescent="0.2">
      <c r="A7" s="12" t="s">
        <v>2988</v>
      </c>
      <c r="B7" s="77" t="s">
        <v>2989</v>
      </c>
      <c r="C7" s="12" t="s">
        <v>2990</v>
      </c>
      <c r="D7" s="74">
        <v>10071179000464</v>
      </c>
      <c r="E7" s="13" t="s">
        <v>24</v>
      </c>
      <c r="F7" s="24">
        <v>15</v>
      </c>
      <c r="G7" s="24">
        <v>16.25</v>
      </c>
      <c r="H7" s="24">
        <v>71.849999999999994</v>
      </c>
      <c r="I7" s="24">
        <v>3.34</v>
      </c>
      <c r="J7" s="13">
        <v>100506</v>
      </c>
      <c r="K7" s="13" t="s">
        <v>2990</v>
      </c>
      <c r="L7" s="24">
        <v>18.75</v>
      </c>
      <c r="M7" s="14">
        <v>0.1313</v>
      </c>
      <c r="N7" s="14">
        <v>2.46</v>
      </c>
      <c r="P7" s="217">
        <v>20.64</v>
      </c>
      <c r="Q7" s="217">
        <v>20.14</v>
      </c>
      <c r="R7" s="217">
        <v>20.04</v>
      </c>
      <c r="S7" s="14">
        <v>20.919999999999998</v>
      </c>
      <c r="T7" s="14">
        <v>20.32</v>
      </c>
      <c r="U7" s="14">
        <v>20.189999999999998</v>
      </c>
      <c r="V7" s="748">
        <v>10071179000464</v>
      </c>
      <c r="W7" s="13" t="s">
        <v>24</v>
      </c>
      <c r="X7" s="24">
        <v>71.849999999999994</v>
      </c>
      <c r="Y7" s="24">
        <v>3.34</v>
      </c>
      <c r="Z7" s="14">
        <v>23.1</v>
      </c>
      <c r="AA7" s="14">
        <v>22.6</v>
      </c>
      <c r="AB7" s="14">
        <v>22.5</v>
      </c>
      <c r="AC7" s="14">
        <v>23.38</v>
      </c>
      <c r="AD7" s="14">
        <v>22.78</v>
      </c>
      <c r="AE7" s="14">
        <v>22.65</v>
      </c>
      <c r="AF7" s="14" t="s">
        <v>2850</v>
      </c>
    </row>
    <row r="8" spans="1:33" x14ac:dyDescent="0.2">
      <c r="A8" s="12" t="s">
        <v>2988</v>
      </c>
      <c r="B8" s="77" t="s">
        <v>2991</v>
      </c>
      <c r="C8" s="12" t="s">
        <v>2990</v>
      </c>
      <c r="D8" s="74">
        <v>10071179000488</v>
      </c>
      <c r="E8" s="13" t="s">
        <v>24</v>
      </c>
      <c r="F8" s="24">
        <v>15</v>
      </c>
      <c r="G8" s="24">
        <v>16.25</v>
      </c>
      <c r="H8" s="24">
        <v>72.94</v>
      </c>
      <c r="I8" s="24">
        <v>3.29</v>
      </c>
      <c r="J8" s="13">
        <v>100506</v>
      </c>
      <c r="K8" s="13" t="s">
        <v>2990</v>
      </c>
      <c r="L8" s="24">
        <v>18.75</v>
      </c>
      <c r="M8" s="14">
        <v>0.1313</v>
      </c>
      <c r="N8" s="14">
        <v>2.46</v>
      </c>
      <c r="P8" s="217">
        <v>21.09</v>
      </c>
      <c r="Q8" s="217">
        <v>20.59</v>
      </c>
      <c r="R8" s="217">
        <v>20.49</v>
      </c>
      <c r="S8" s="14">
        <v>21.369999999999997</v>
      </c>
      <c r="T8" s="14">
        <v>20.77</v>
      </c>
      <c r="U8" s="14">
        <v>20.64</v>
      </c>
      <c r="V8" s="748">
        <v>10071179000488</v>
      </c>
      <c r="W8" s="13" t="s">
        <v>24</v>
      </c>
      <c r="X8" s="24">
        <v>72.94</v>
      </c>
      <c r="Y8" s="24">
        <v>3.29</v>
      </c>
      <c r="Z8" s="14">
        <v>23.55</v>
      </c>
      <c r="AA8" s="14">
        <v>23.05</v>
      </c>
      <c r="AB8" s="14">
        <v>22.95</v>
      </c>
      <c r="AC8" s="14">
        <v>23.83</v>
      </c>
      <c r="AD8" s="14">
        <v>23.23</v>
      </c>
      <c r="AE8" s="14">
        <v>23.1</v>
      </c>
      <c r="AF8" s="14" t="s">
        <v>2850</v>
      </c>
    </row>
    <row r="9" spans="1:33" x14ac:dyDescent="0.2">
      <c r="A9" s="12" t="s">
        <v>2988</v>
      </c>
      <c r="B9" s="77" t="s">
        <v>2992</v>
      </c>
      <c r="C9" s="12" t="s">
        <v>2990</v>
      </c>
      <c r="D9" s="74">
        <v>10071179004172</v>
      </c>
      <c r="E9" s="13" t="s">
        <v>24</v>
      </c>
      <c r="F9" s="24">
        <v>27</v>
      </c>
      <c r="G9" s="24">
        <v>29</v>
      </c>
      <c r="H9" s="24">
        <v>171.42</v>
      </c>
      <c r="I9" s="24">
        <v>2.52</v>
      </c>
      <c r="J9" s="13">
        <v>100506</v>
      </c>
      <c r="K9" s="13" t="s">
        <v>2990</v>
      </c>
      <c r="L9" s="24">
        <v>49.1</v>
      </c>
      <c r="M9" s="14">
        <v>0.1313</v>
      </c>
      <c r="N9" s="14">
        <v>6.45</v>
      </c>
      <c r="P9" s="217">
        <v>22.95</v>
      </c>
      <c r="Q9" s="217">
        <v>22.05</v>
      </c>
      <c r="R9" s="217">
        <v>21.88</v>
      </c>
      <c r="S9" s="14">
        <v>23.44</v>
      </c>
      <c r="T9" s="14">
        <v>22.37</v>
      </c>
      <c r="U9" s="14">
        <v>22.150000000000002</v>
      </c>
      <c r="V9" s="748">
        <v>10071179004172</v>
      </c>
      <c r="W9" s="13" t="s">
        <v>24</v>
      </c>
      <c r="X9" s="24">
        <v>171.42</v>
      </c>
      <c r="Y9" s="24">
        <v>2.52</v>
      </c>
      <c r="Z9" s="14">
        <v>29.4</v>
      </c>
      <c r="AA9" s="14">
        <v>28.5</v>
      </c>
      <c r="AB9" s="14">
        <v>28.33</v>
      </c>
      <c r="AC9" s="14">
        <v>29.89</v>
      </c>
      <c r="AD9" s="14">
        <v>28.82</v>
      </c>
      <c r="AE9" s="14">
        <v>28.6</v>
      </c>
      <c r="AF9" s="14" t="s">
        <v>2850</v>
      </c>
    </row>
    <row r="10" spans="1:33" x14ac:dyDescent="0.2">
      <c r="A10" s="12" t="s">
        <v>2988</v>
      </c>
      <c r="B10" s="77" t="s">
        <v>2993</v>
      </c>
      <c r="C10" s="12" t="s">
        <v>2990</v>
      </c>
      <c r="D10" s="74">
        <v>10071179004189</v>
      </c>
      <c r="E10" s="13" t="s">
        <v>24</v>
      </c>
      <c r="F10" s="24">
        <v>30</v>
      </c>
      <c r="G10" s="24">
        <v>32</v>
      </c>
      <c r="H10" s="24">
        <v>190.47</v>
      </c>
      <c r="I10" s="24">
        <v>2.52</v>
      </c>
      <c r="J10" s="13">
        <v>100506</v>
      </c>
      <c r="K10" s="13" t="s">
        <v>2990</v>
      </c>
      <c r="L10" s="24">
        <v>54.55</v>
      </c>
      <c r="M10" s="14">
        <v>0.1313</v>
      </c>
      <c r="N10" s="14">
        <v>7.16</v>
      </c>
      <c r="P10" s="217">
        <v>14.98</v>
      </c>
      <c r="Q10" s="217">
        <v>13.989999999999998</v>
      </c>
      <c r="R10" s="217">
        <v>13.79</v>
      </c>
      <c r="S10" s="14">
        <v>15.52</v>
      </c>
      <c r="T10" s="14">
        <v>14.34</v>
      </c>
      <c r="U10" s="14">
        <v>14.09</v>
      </c>
      <c r="V10" s="748">
        <v>10071179004189</v>
      </c>
      <c r="W10" s="13" t="s">
        <v>24</v>
      </c>
      <c r="X10" s="24">
        <v>190.47</v>
      </c>
      <c r="Y10" s="24">
        <v>2.52</v>
      </c>
      <c r="Z10" s="14">
        <v>22.14</v>
      </c>
      <c r="AA10" s="14">
        <v>21.15</v>
      </c>
      <c r="AB10" s="14">
        <v>20.95</v>
      </c>
      <c r="AC10" s="14">
        <v>22.68</v>
      </c>
      <c r="AD10" s="14">
        <v>21.5</v>
      </c>
      <c r="AE10" s="14">
        <v>21.25</v>
      </c>
      <c r="AF10" s="14" t="s">
        <v>2850</v>
      </c>
    </row>
    <row r="11" spans="1:33" x14ac:dyDescent="0.2">
      <c r="A11" s="12" t="s">
        <v>2988</v>
      </c>
      <c r="B11" s="77" t="s">
        <v>2994</v>
      </c>
      <c r="C11" s="12" t="s">
        <v>2995</v>
      </c>
      <c r="D11" s="74">
        <v>10071179020356</v>
      </c>
      <c r="E11" s="13" t="s">
        <v>24</v>
      </c>
      <c r="F11" s="24">
        <v>15</v>
      </c>
      <c r="G11" s="24">
        <v>17</v>
      </c>
      <c r="H11" s="24">
        <v>75.47</v>
      </c>
      <c r="I11" s="24">
        <v>3.18</v>
      </c>
      <c r="J11" s="13">
        <v>100980</v>
      </c>
      <c r="K11" s="13" t="s">
        <v>2995</v>
      </c>
      <c r="L11" s="24">
        <v>29.41</v>
      </c>
      <c r="M11" s="14">
        <v>0.2646</v>
      </c>
      <c r="N11" s="14">
        <v>7.78</v>
      </c>
      <c r="P11" s="217">
        <v>13.02</v>
      </c>
      <c r="Q11" s="217">
        <v>12.489999999999998</v>
      </c>
      <c r="R11" s="217">
        <v>12.39</v>
      </c>
      <c r="S11" s="14">
        <v>13.309999999999999</v>
      </c>
      <c r="T11" s="14">
        <v>12.68</v>
      </c>
      <c r="U11" s="14">
        <v>12.549999999999997</v>
      </c>
      <c r="V11" s="748">
        <v>10071179020356</v>
      </c>
      <c r="W11" s="13" t="s">
        <v>24</v>
      </c>
      <c r="X11" s="24">
        <v>75.47</v>
      </c>
      <c r="Y11" s="24">
        <v>3.18</v>
      </c>
      <c r="Z11" s="14">
        <v>20.8</v>
      </c>
      <c r="AA11" s="14">
        <v>20.27</v>
      </c>
      <c r="AB11" s="14">
        <v>20.170000000000002</v>
      </c>
      <c r="AC11" s="14">
        <v>21.09</v>
      </c>
      <c r="AD11" s="14">
        <v>20.46</v>
      </c>
      <c r="AE11" s="14">
        <v>20.329999999999998</v>
      </c>
      <c r="AF11" s="14" t="s">
        <v>2850</v>
      </c>
    </row>
    <row r="12" spans="1:33" s="13" customFormat="1" x14ac:dyDescent="0.2">
      <c r="A12" s="12" t="s">
        <v>2988</v>
      </c>
      <c r="B12" s="77" t="s">
        <v>2996</v>
      </c>
      <c r="C12" s="12" t="s">
        <v>2995</v>
      </c>
      <c r="D12" s="74">
        <v>10071179024361</v>
      </c>
      <c r="E12" s="13" t="s">
        <v>24</v>
      </c>
      <c r="F12" s="24">
        <v>15</v>
      </c>
      <c r="G12" s="24">
        <v>17</v>
      </c>
      <c r="H12" s="24">
        <v>69.97</v>
      </c>
      <c r="I12" s="24">
        <v>3.43</v>
      </c>
      <c r="J12" s="13">
        <v>100980</v>
      </c>
      <c r="K12" s="13" t="s">
        <v>2995</v>
      </c>
      <c r="L12" s="24">
        <v>29.41</v>
      </c>
      <c r="M12" s="14">
        <v>0.2646</v>
      </c>
      <c r="N12" s="14">
        <v>7.78</v>
      </c>
      <c r="O12" s="17"/>
      <c r="P12" s="217">
        <v>12.57</v>
      </c>
      <c r="Q12" s="217">
        <v>12.04</v>
      </c>
      <c r="R12" s="217">
        <v>11.939999999999998</v>
      </c>
      <c r="S12" s="14">
        <v>12.86</v>
      </c>
      <c r="T12" s="14">
        <v>12.23</v>
      </c>
      <c r="U12" s="14">
        <v>12.099999999999998</v>
      </c>
      <c r="V12" s="748">
        <v>10071179024361</v>
      </c>
      <c r="W12" s="13" t="s">
        <v>24</v>
      </c>
      <c r="X12" s="24">
        <v>69.97</v>
      </c>
      <c r="Y12" s="24">
        <v>3.43</v>
      </c>
      <c r="Z12" s="14">
        <v>20.350000000000001</v>
      </c>
      <c r="AA12" s="14">
        <v>19.82</v>
      </c>
      <c r="AB12" s="14">
        <v>19.72</v>
      </c>
      <c r="AC12" s="14">
        <v>20.64</v>
      </c>
      <c r="AD12" s="14">
        <v>20.010000000000002</v>
      </c>
      <c r="AE12" s="14">
        <v>19.88</v>
      </c>
      <c r="AF12" s="14" t="s">
        <v>2850</v>
      </c>
    </row>
    <row r="13" spans="1:33" s="13" customFormat="1" x14ac:dyDescent="0.2">
      <c r="A13" s="12" t="s">
        <v>2988</v>
      </c>
      <c r="B13" s="77" t="s">
        <v>2997</v>
      </c>
      <c r="C13" s="12" t="s">
        <v>2990</v>
      </c>
      <c r="D13" s="74">
        <v>10071179026709</v>
      </c>
      <c r="E13" s="13" t="s">
        <v>24</v>
      </c>
      <c r="F13" s="24">
        <v>30</v>
      </c>
      <c r="G13" s="24">
        <v>32</v>
      </c>
      <c r="H13" s="24">
        <v>209.6</v>
      </c>
      <c r="I13" s="24">
        <v>2.29</v>
      </c>
      <c r="J13" s="13">
        <v>100506</v>
      </c>
      <c r="K13" s="13" t="s">
        <v>2990</v>
      </c>
      <c r="L13" s="24">
        <v>54.55</v>
      </c>
      <c r="M13" s="14">
        <v>0.1313</v>
      </c>
      <c r="N13" s="14">
        <v>7.16</v>
      </c>
      <c r="O13" s="17"/>
      <c r="P13" s="217">
        <v>15.579999999999998</v>
      </c>
      <c r="Q13" s="217">
        <v>14.59</v>
      </c>
      <c r="R13" s="217">
        <v>14.39</v>
      </c>
      <c r="S13" s="14">
        <v>16.12</v>
      </c>
      <c r="T13" s="14">
        <v>14.940000000000001</v>
      </c>
      <c r="U13" s="14">
        <v>14.690000000000001</v>
      </c>
      <c r="V13" s="748">
        <v>10071179026709</v>
      </c>
      <c r="W13" s="13" t="s">
        <v>24</v>
      </c>
      <c r="X13" s="24">
        <v>209.6</v>
      </c>
      <c r="Y13" s="24">
        <v>2.29</v>
      </c>
      <c r="Z13" s="14">
        <v>22.74</v>
      </c>
      <c r="AA13" s="14">
        <v>21.75</v>
      </c>
      <c r="AB13" s="14">
        <v>21.55</v>
      </c>
      <c r="AC13" s="14">
        <v>23.28</v>
      </c>
      <c r="AD13" s="14">
        <v>22.1</v>
      </c>
      <c r="AE13" s="14">
        <v>21.85</v>
      </c>
      <c r="AF13" s="14" t="s">
        <v>2850</v>
      </c>
    </row>
    <row r="14" spans="1:33" s="13" customFormat="1" x14ac:dyDescent="0.2">
      <c r="A14" s="12" t="s">
        <v>2988</v>
      </c>
      <c r="B14" s="77" t="s">
        <v>2998</v>
      </c>
      <c r="C14" s="12" t="s">
        <v>2995</v>
      </c>
      <c r="D14" s="74">
        <v>10071179027058</v>
      </c>
      <c r="E14" s="13" t="s">
        <v>24</v>
      </c>
      <c r="F14" s="24">
        <v>15</v>
      </c>
      <c r="G14" s="24">
        <v>17</v>
      </c>
      <c r="H14" s="24">
        <v>69.16</v>
      </c>
      <c r="I14" s="24">
        <v>3.47</v>
      </c>
      <c r="J14" s="13">
        <v>100980</v>
      </c>
      <c r="K14" s="13" t="s">
        <v>2995</v>
      </c>
      <c r="L14" s="24">
        <v>18.75</v>
      </c>
      <c r="M14" s="14">
        <v>0.2646</v>
      </c>
      <c r="N14" s="14">
        <v>4.96</v>
      </c>
      <c r="O14" s="17"/>
      <c r="P14" s="217">
        <v>18.84</v>
      </c>
      <c r="Q14" s="217">
        <v>18.309999999999999</v>
      </c>
      <c r="R14" s="217">
        <v>18.21</v>
      </c>
      <c r="S14" s="14">
        <v>19.13</v>
      </c>
      <c r="T14" s="14">
        <v>18.5</v>
      </c>
      <c r="U14" s="14">
        <v>18.369999999999997</v>
      </c>
      <c r="V14" s="748">
        <v>10071179027058</v>
      </c>
      <c r="W14" s="13" t="s">
        <v>24</v>
      </c>
      <c r="X14" s="24">
        <v>69.16</v>
      </c>
      <c r="Y14" s="24">
        <v>3.47</v>
      </c>
      <c r="Z14" s="14">
        <v>23.8</v>
      </c>
      <c r="AA14" s="14">
        <v>23.27</v>
      </c>
      <c r="AB14" s="14">
        <v>23.17</v>
      </c>
      <c r="AC14" s="14">
        <v>24.09</v>
      </c>
      <c r="AD14" s="14">
        <v>23.46</v>
      </c>
      <c r="AE14" s="14">
        <v>23.33</v>
      </c>
      <c r="AF14" s="14" t="s">
        <v>2850</v>
      </c>
    </row>
    <row r="15" spans="1:33" s="13" customFormat="1" x14ac:dyDescent="0.2">
      <c r="A15" s="12" t="s">
        <v>2988</v>
      </c>
      <c r="B15" s="77" t="s">
        <v>2999</v>
      </c>
      <c r="C15" s="12" t="s">
        <v>2990</v>
      </c>
      <c r="D15" s="74">
        <v>10071179027515</v>
      </c>
      <c r="E15" s="13" t="s">
        <v>24</v>
      </c>
      <c r="F15" s="24">
        <v>30</v>
      </c>
      <c r="G15" s="24">
        <v>32</v>
      </c>
      <c r="H15" s="24">
        <v>197.53</v>
      </c>
      <c r="I15" s="24">
        <v>2.4300000000000002</v>
      </c>
      <c r="J15" s="13">
        <v>100506</v>
      </c>
      <c r="K15" s="13" t="s">
        <v>2990</v>
      </c>
      <c r="L15" s="24">
        <v>54.55</v>
      </c>
      <c r="M15" s="14">
        <v>0.1313</v>
      </c>
      <c r="N15" s="14">
        <v>7.16</v>
      </c>
      <c r="O15" s="17"/>
      <c r="P15" s="217">
        <v>16.18</v>
      </c>
      <c r="Q15" s="217">
        <v>15.190000000000001</v>
      </c>
      <c r="R15" s="217">
        <v>14.989999999999998</v>
      </c>
      <c r="S15" s="14">
        <v>16.72</v>
      </c>
      <c r="T15" s="14">
        <v>15.54</v>
      </c>
      <c r="U15" s="14">
        <v>15.29</v>
      </c>
      <c r="V15" s="748">
        <v>10071179027515</v>
      </c>
      <c r="W15" s="13" t="s">
        <v>24</v>
      </c>
      <c r="X15" s="24">
        <v>197.53</v>
      </c>
      <c r="Y15" s="24">
        <v>2.4300000000000002</v>
      </c>
      <c r="Z15" s="14">
        <v>23.34</v>
      </c>
      <c r="AA15" s="14">
        <v>22.35</v>
      </c>
      <c r="AB15" s="14">
        <v>22.15</v>
      </c>
      <c r="AC15" s="14">
        <v>23.88</v>
      </c>
      <c r="AD15" s="14">
        <v>22.7</v>
      </c>
      <c r="AE15" s="14">
        <v>22.45</v>
      </c>
      <c r="AF15" s="14" t="s">
        <v>2850</v>
      </c>
    </row>
    <row r="16" spans="1:33" s="13" customFormat="1" x14ac:dyDescent="0.2">
      <c r="A16" s="12" t="s">
        <v>2988</v>
      </c>
      <c r="B16" s="77" t="s">
        <v>3000</v>
      </c>
      <c r="C16" s="12" t="s">
        <v>2995</v>
      </c>
      <c r="D16" s="74">
        <v>10071179027812</v>
      </c>
      <c r="E16" s="13" t="s">
        <v>24</v>
      </c>
      <c r="F16" s="24">
        <v>15</v>
      </c>
      <c r="G16" s="24">
        <v>17</v>
      </c>
      <c r="H16" s="24">
        <v>76.19</v>
      </c>
      <c r="I16" s="24">
        <v>3.15</v>
      </c>
      <c r="J16" s="13">
        <v>100980</v>
      </c>
      <c r="K16" s="13" t="s">
        <v>2995</v>
      </c>
      <c r="L16" s="24">
        <v>29.41</v>
      </c>
      <c r="M16" s="14">
        <v>0.2646</v>
      </c>
      <c r="N16" s="14">
        <v>7.78</v>
      </c>
      <c r="O16" s="17"/>
      <c r="P16" s="217">
        <v>12.27</v>
      </c>
      <c r="Q16" s="217">
        <v>11.739999999999998</v>
      </c>
      <c r="R16" s="217">
        <v>11.64</v>
      </c>
      <c r="S16" s="14">
        <v>12.559999999999999</v>
      </c>
      <c r="T16" s="14">
        <v>11.93</v>
      </c>
      <c r="U16" s="14">
        <v>11.799999999999997</v>
      </c>
      <c r="V16" s="748">
        <v>10071179027812</v>
      </c>
      <c r="W16" s="13" t="s">
        <v>24</v>
      </c>
      <c r="X16" s="24">
        <v>76.19</v>
      </c>
      <c r="Y16" s="24">
        <v>3.15</v>
      </c>
      <c r="Z16" s="14">
        <v>20.05</v>
      </c>
      <c r="AA16" s="14">
        <v>19.52</v>
      </c>
      <c r="AB16" s="14">
        <v>19.420000000000002</v>
      </c>
      <c r="AC16" s="14">
        <v>20.34</v>
      </c>
      <c r="AD16" s="14">
        <v>19.71</v>
      </c>
      <c r="AE16" s="14">
        <v>19.579999999999998</v>
      </c>
      <c r="AF16" s="14" t="s">
        <v>2850</v>
      </c>
    </row>
    <row r="17" spans="1:32" s="13" customFormat="1" x14ac:dyDescent="0.2">
      <c r="A17" s="12" t="s">
        <v>2988</v>
      </c>
      <c r="B17" s="77" t="s">
        <v>3001</v>
      </c>
      <c r="C17" s="12" t="s">
        <v>2995</v>
      </c>
      <c r="D17" s="74">
        <v>10071179027829</v>
      </c>
      <c r="E17" s="13" t="s">
        <v>24</v>
      </c>
      <c r="F17" s="24">
        <v>15</v>
      </c>
      <c r="G17" s="24">
        <v>17</v>
      </c>
      <c r="H17" s="24">
        <v>81.91</v>
      </c>
      <c r="I17" s="24">
        <v>2.93</v>
      </c>
      <c r="J17" s="13">
        <v>100980</v>
      </c>
      <c r="K17" s="13" t="s">
        <v>2995</v>
      </c>
      <c r="L17" s="24">
        <v>29.41</v>
      </c>
      <c r="M17" s="14">
        <v>0.2646</v>
      </c>
      <c r="N17" s="14">
        <v>7.78</v>
      </c>
      <c r="O17" s="17"/>
      <c r="P17" s="217">
        <v>14.219999999999999</v>
      </c>
      <c r="Q17" s="217">
        <v>13.689999999999998</v>
      </c>
      <c r="R17" s="217">
        <v>13.59</v>
      </c>
      <c r="S17" s="14">
        <v>14.509999999999998</v>
      </c>
      <c r="T17" s="14">
        <v>13.879999999999999</v>
      </c>
      <c r="U17" s="14">
        <v>13.75</v>
      </c>
      <c r="V17" s="748">
        <v>10071179027829</v>
      </c>
      <c r="W17" s="13" t="s">
        <v>24</v>
      </c>
      <c r="X17" s="24">
        <v>81.91</v>
      </c>
      <c r="Y17" s="24">
        <v>2.93</v>
      </c>
      <c r="Z17" s="14">
        <v>22</v>
      </c>
      <c r="AA17" s="14">
        <v>21.47</v>
      </c>
      <c r="AB17" s="14">
        <v>21.37</v>
      </c>
      <c r="AC17" s="14">
        <v>22.29</v>
      </c>
      <c r="AD17" s="14">
        <v>21.66</v>
      </c>
      <c r="AE17" s="14">
        <v>21.53</v>
      </c>
      <c r="AF17" s="14" t="s">
        <v>2850</v>
      </c>
    </row>
    <row r="18" spans="1:32" s="13" customFormat="1" x14ac:dyDescent="0.2">
      <c r="A18" s="12" t="s">
        <v>2988</v>
      </c>
      <c r="B18" s="77" t="s">
        <v>3002</v>
      </c>
      <c r="C18" s="12" t="s">
        <v>2995</v>
      </c>
      <c r="D18" s="74">
        <v>10071179027836</v>
      </c>
      <c r="E18" s="13" t="s">
        <v>24</v>
      </c>
      <c r="F18" s="24">
        <v>15</v>
      </c>
      <c r="G18" s="24">
        <v>17</v>
      </c>
      <c r="H18" s="24">
        <v>65.75</v>
      </c>
      <c r="I18" s="24">
        <v>3.65</v>
      </c>
      <c r="J18" s="13">
        <v>100980</v>
      </c>
      <c r="K18" s="13" t="s">
        <v>2995</v>
      </c>
      <c r="L18" s="24">
        <v>29.41</v>
      </c>
      <c r="M18" s="14">
        <v>0.2646</v>
      </c>
      <c r="N18" s="14">
        <v>7.78</v>
      </c>
      <c r="O18" s="17"/>
      <c r="P18" s="217">
        <v>13.32</v>
      </c>
      <c r="Q18" s="217">
        <v>12.79</v>
      </c>
      <c r="R18" s="217">
        <v>12.689999999999998</v>
      </c>
      <c r="S18" s="14">
        <v>13.61</v>
      </c>
      <c r="T18" s="14">
        <v>12.98</v>
      </c>
      <c r="U18" s="14">
        <v>12.849999999999998</v>
      </c>
      <c r="V18" s="748">
        <v>10071179027836</v>
      </c>
      <c r="W18" s="13" t="s">
        <v>24</v>
      </c>
      <c r="X18" s="24">
        <v>65.75</v>
      </c>
      <c r="Y18" s="24">
        <v>3.65</v>
      </c>
      <c r="Z18" s="14">
        <v>21.1</v>
      </c>
      <c r="AA18" s="14">
        <v>20.57</v>
      </c>
      <c r="AB18" s="14">
        <v>20.47</v>
      </c>
      <c r="AC18" s="14">
        <v>21.39</v>
      </c>
      <c r="AD18" s="14">
        <v>20.76</v>
      </c>
      <c r="AE18" s="14">
        <v>20.63</v>
      </c>
      <c r="AF18" s="14" t="s">
        <v>2850</v>
      </c>
    </row>
    <row r="19" spans="1:32" s="13" customFormat="1" x14ac:dyDescent="0.2">
      <c r="A19" s="749" t="s">
        <v>2988</v>
      </c>
      <c r="B19" s="750" t="s">
        <v>3003</v>
      </c>
      <c r="C19" s="12" t="s">
        <v>2995</v>
      </c>
      <c r="D19" s="751">
        <v>10071179027843</v>
      </c>
      <c r="E19" s="13" t="s">
        <v>24</v>
      </c>
      <c r="F19" s="24">
        <v>15</v>
      </c>
      <c r="G19" s="24">
        <v>17</v>
      </c>
      <c r="H19" s="24">
        <v>76.19</v>
      </c>
      <c r="I19" s="24">
        <v>3.15</v>
      </c>
      <c r="J19" s="13">
        <v>100980</v>
      </c>
      <c r="K19" s="13" t="s">
        <v>2995</v>
      </c>
      <c r="L19" s="24">
        <v>29.41</v>
      </c>
      <c r="M19" s="14">
        <v>0.2646</v>
      </c>
      <c r="N19" s="14">
        <v>7.78</v>
      </c>
      <c r="O19" s="17"/>
      <c r="P19" s="217">
        <v>14.969999999999999</v>
      </c>
      <c r="Q19" s="217">
        <v>14.439999999999998</v>
      </c>
      <c r="R19" s="217">
        <v>14.34</v>
      </c>
      <c r="S19" s="14">
        <v>15.259999999999998</v>
      </c>
      <c r="T19" s="14">
        <v>14.629999999999999</v>
      </c>
      <c r="U19" s="14">
        <v>14.5</v>
      </c>
      <c r="V19" s="748">
        <v>10071179027843</v>
      </c>
      <c r="W19" s="13" t="s">
        <v>24</v>
      </c>
      <c r="X19" s="24">
        <v>76.19</v>
      </c>
      <c r="Y19" s="24">
        <v>3.15</v>
      </c>
      <c r="Z19" s="14">
        <v>22.75</v>
      </c>
      <c r="AA19" s="14">
        <v>22.22</v>
      </c>
      <c r="AB19" s="14">
        <v>22.12</v>
      </c>
      <c r="AC19" s="14">
        <v>23.04</v>
      </c>
      <c r="AD19" s="14">
        <v>22.41</v>
      </c>
      <c r="AE19" s="14">
        <v>22.28</v>
      </c>
      <c r="AF19" s="14" t="s">
        <v>2850</v>
      </c>
    </row>
    <row r="20" spans="1:32" s="13" customFormat="1" x14ac:dyDescent="0.2">
      <c r="A20" s="12" t="s">
        <v>2988</v>
      </c>
      <c r="B20" s="77" t="s">
        <v>3004</v>
      </c>
      <c r="C20" s="12" t="s">
        <v>2990</v>
      </c>
      <c r="D20" s="74">
        <v>10071179030133</v>
      </c>
      <c r="E20" s="13" t="s">
        <v>24</v>
      </c>
      <c r="F20" s="24">
        <v>30</v>
      </c>
      <c r="G20" s="24">
        <v>32</v>
      </c>
      <c r="H20" s="24">
        <v>199.17</v>
      </c>
      <c r="I20" s="24">
        <v>2.41</v>
      </c>
      <c r="J20" s="13">
        <v>100506</v>
      </c>
      <c r="K20" s="13" t="s">
        <v>2990</v>
      </c>
      <c r="L20" s="24">
        <v>54.55</v>
      </c>
      <c r="M20" s="14">
        <v>0.1313</v>
      </c>
      <c r="N20" s="14">
        <v>7.16</v>
      </c>
      <c r="O20" s="17"/>
      <c r="P20" s="217">
        <v>17.98</v>
      </c>
      <c r="Q20" s="217">
        <v>16.989999999999998</v>
      </c>
      <c r="R20" s="217">
        <v>16.79</v>
      </c>
      <c r="S20" s="14">
        <v>18.52</v>
      </c>
      <c r="T20" s="14">
        <v>17.34</v>
      </c>
      <c r="U20" s="14">
        <v>17.09</v>
      </c>
      <c r="V20" s="748">
        <v>10071179030133</v>
      </c>
      <c r="W20" s="13" t="s">
        <v>24</v>
      </c>
      <c r="X20" s="24">
        <v>199.17</v>
      </c>
      <c r="Y20" s="24">
        <v>2.41</v>
      </c>
      <c r="Z20" s="14">
        <v>25.14</v>
      </c>
      <c r="AA20" s="14">
        <v>24.15</v>
      </c>
      <c r="AB20" s="14">
        <v>23.95</v>
      </c>
      <c r="AC20" s="14">
        <v>25.68</v>
      </c>
      <c r="AD20" s="14">
        <v>24.5</v>
      </c>
      <c r="AE20" s="14">
        <v>24.25</v>
      </c>
      <c r="AF20" s="14" t="s">
        <v>2850</v>
      </c>
    </row>
    <row r="21" spans="1:32" s="13" customFormat="1" x14ac:dyDescent="0.2">
      <c r="A21" s="12" t="s">
        <v>2988</v>
      </c>
      <c r="B21" s="77" t="s">
        <v>3005</v>
      </c>
      <c r="C21" s="12" t="s">
        <v>2990</v>
      </c>
      <c r="D21" s="74">
        <v>10071179032168</v>
      </c>
      <c r="E21" s="13" t="s">
        <v>24</v>
      </c>
      <c r="F21" s="24">
        <v>24</v>
      </c>
      <c r="G21" s="24">
        <v>26</v>
      </c>
      <c r="H21" s="24">
        <v>181.99</v>
      </c>
      <c r="I21" s="24">
        <v>2.11</v>
      </c>
      <c r="J21" s="13">
        <v>100506</v>
      </c>
      <c r="K21" s="13" t="s">
        <v>2990</v>
      </c>
      <c r="L21" s="24">
        <v>43.63</v>
      </c>
      <c r="M21" s="14">
        <v>0.1313</v>
      </c>
      <c r="N21" s="14">
        <v>5.73</v>
      </c>
      <c r="O21" s="17"/>
      <c r="P21" s="217">
        <v>22.099999999999998</v>
      </c>
      <c r="Q21" s="217">
        <v>21.3</v>
      </c>
      <c r="R21" s="217">
        <v>21.14</v>
      </c>
      <c r="S21" s="14">
        <v>22.54</v>
      </c>
      <c r="T21" s="14">
        <v>21.58</v>
      </c>
      <c r="U21" s="14">
        <v>21.38</v>
      </c>
      <c r="V21" s="748">
        <v>10071179032168</v>
      </c>
      <c r="W21" s="13" t="s">
        <v>24</v>
      </c>
      <c r="X21" s="24">
        <v>181.99</v>
      </c>
      <c r="Y21" s="24">
        <v>2.11</v>
      </c>
      <c r="Z21" s="14">
        <v>27.83</v>
      </c>
      <c r="AA21" s="14">
        <v>27.03</v>
      </c>
      <c r="AB21" s="14">
        <v>26.87</v>
      </c>
      <c r="AC21" s="14">
        <v>28.27</v>
      </c>
      <c r="AD21" s="14">
        <v>27.31</v>
      </c>
      <c r="AE21" s="14">
        <v>27.11</v>
      </c>
      <c r="AF21" s="14" t="s">
        <v>2850</v>
      </c>
    </row>
    <row r="22" spans="1:32" s="13" customFormat="1" x14ac:dyDescent="0.2">
      <c r="A22" s="12" t="s">
        <v>2988</v>
      </c>
      <c r="B22" s="77" t="s">
        <v>3006</v>
      </c>
      <c r="C22" s="12" t="s">
        <v>2990</v>
      </c>
      <c r="D22" s="74">
        <v>10071179032175</v>
      </c>
      <c r="E22" s="13" t="s">
        <v>24</v>
      </c>
      <c r="F22" s="24">
        <v>24</v>
      </c>
      <c r="G22" s="24">
        <v>26</v>
      </c>
      <c r="H22" s="24">
        <v>180.28</v>
      </c>
      <c r="I22" s="24">
        <v>2.13</v>
      </c>
      <c r="J22" s="13">
        <v>100506</v>
      </c>
      <c r="K22" s="13" t="s">
        <v>2990</v>
      </c>
      <c r="L22" s="24">
        <v>43.63</v>
      </c>
      <c r="M22" s="14">
        <v>0.1313</v>
      </c>
      <c r="N22" s="14">
        <v>5.73</v>
      </c>
      <c r="O22" s="17"/>
      <c r="P22" s="217">
        <v>22.099999999999998</v>
      </c>
      <c r="Q22" s="217">
        <v>21.3</v>
      </c>
      <c r="R22" s="217">
        <v>21.14</v>
      </c>
      <c r="S22" s="14">
        <v>22.54</v>
      </c>
      <c r="T22" s="14">
        <v>21.58</v>
      </c>
      <c r="U22" s="14">
        <v>21.38</v>
      </c>
      <c r="V22" s="748">
        <v>10071179032175</v>
      </c>
      <c r="W22" s="13" t="s">
        <v>24</v>
      </c>
      <c r="X22" s="24">
        <v>180.28</v>
      </c>
      <c r="Y22" s="24">
        <v>2.13</v>
      </c>
      <c r="Z22" s="14">
        <v>27.83</v>
      </c>
      <c r="AA22" s="14">
        <v>27.03</v>
      </c>
      <c r="AB22" s="14">
        <v>26.87</v>
      </c>
      <c r="AC22" s="14">
        <v>28.27</v>
      </c>
      <c r="AD22" s="14">
        <v>27.31</v>
      </c>
      <c r="AE22" s="14">
        <v>27.11</v>
      </c>
      <c r="AF22" s="14" t="s">
        <v>2850</v>
      </c>
    </row>
    <row r="23" spans="1:32" s="13" customFormat="1" x14ac:dyDescent="0.2">
      <c r="A23" s="12" t="s">
        <v>2988</v>
      </c>
      <c r="B23" s="77" t="s">
        <v>3007</v>
      </c>
      <c r="C23" s="12" t="s">
        <v>2990</v>
      </c>
      <c r="D23" s="74">
        <v>10071179032182</v>
      </c>
      <c r="E23" s="13" t="s">
        <v>24</v>
      </c>
      <c r="F23" s="24">
        <v>24</v>
      </c>
      <c r="G23" s="24">
        <v>26</v>
      </c>
      <c r="H23" s="24">
        <v>173.75</v>
      </c>
      <c r="I23" s="24">
        <v>2.21</v>
      </c>
      <c r="J23" s="13">
        <v>100506</v>
      </c>
      <c r="K23" s="13" t="s">
        <v>2990</v>
      </c>
      <c r="L23" s="24">
        <v>43.63</v>
      </c>
      <c r="M23" s="14">
        <v>0.1313</v>
      </c>
      <c r="N23" s="14">
        <v>5.73</v>
      </c>
      <c r="O23" s="17"/>
      <c r="P23" s="217">
        <v>22.099999999999998</v>
      </c>
      <c r="Q23" s="217">
        <v>21.3</v>
      </c>
      <c r="R23" s="217">
        <v>21.14</v>
      </c>
      <c r="S23" s="14">
        <v>22.54</v>
      </c>
      <c r="T23" s="14">
        <v>21.58</v>
      </c>
      <c r="U23" s="14">
        <v>21.38</v>
      </c>
      <c r="V23" s="748">
        <v>10071179032182</v>
      </c>
      <c r="W23" s="13" t="s">
        <v>24</v>
      </c>
      <c r="X23" s="24">
        <v>173.75</v>
      </c>
      <c r="Y23" s="24">
        <v>2.21</v>
      </c>
      <c r="Z23" s="14">
        <v>27.83</v>
      </c>
      <c r="AA23" s="14">
        <v>27.03</v>
      </c>
      <c r="AB23" s="14">
        <v>26.87</v>
      </c>
      <c r="AC23" s="14">
        <v>28.27</v>
      </c>
      <c r="AD23" s="14">
        <v>27.31</v>
      </c>
      <c r="AE23" s="14">
        <v>27.11</v>
      </c>
      <c r="AF23" s="14" t="s">
        <v>2850</v>
      </c>
    </row>
    <row r="24" spans="1:32" s="13" customFormat="1" x14ac:dyDescent="0.2">
      <c r="A24" s="12" t="s">
        <v>2988</v>
      </c>
      <c r="B24" s="77" t="s">
        <v>3008</v>
      </c>
      <c r="C24" s="12" t="s">
        <v>2990</v>
      </c>
      <c r="D24" s="74">
        <v>10071179036289</v>
      </c>
      <c r="E24" s="13" t="s">
        <v>24</v>
      </c>
      <c r="F24" s="24">
        <v>30</v>
      </c>
      <c r="G24" s="24">
        <v>32</v>
      </c>
      <c r="H24" s="24">
        <v>233</v>
      </c>
      <c r="I24" s="24">
        <v>2.06</v>
      </c>
      <c r="J24" s="13">
        <v>100506</v>
      </c>
      <c r="K24" s="13" t="s">
        <v>2990</v>
      </c>
      <c r="L24" s="24">
        <v>54.55</v>
      </c>
      <c r="M24" s="14">
        <v>0.1313</v>
      </c>
      <c r="N24" s="14">
        <v>7.16</v>
      </c>
      <c r="O24" s="17"/>
      <c r="P24" s="217">
        <v>17.68</v>
      </c>
      <c r="Q24" s="217">
        <v>16.690000000000001</v>
      </c>
      <c r="R24" s="217">
        <v>16.489999999999998</v>
      </c>
      <c r="S24" s="14">
        <v>18.22</v>
      </c>
      <c r="T24" s="14">
        <v>17.04</v>
      </c>
      <c r="U24" s="14">
        <v>16.79</v>
      </c>
      <c r="V24" s="748">
        <v>10071179036289</v>
      </c>
      <c r="W24" s="13" t="s">
        <v>24</v>
      </c>
      <c r="X24" s="24">
        <v>233</v>
      </c>
      <c r="Y24" s="24">
        <v>2.06</v>
      </c>
      <c r="Z24" s="14">
        <v>24.84</v>
      </c>
      <c r="AA24" s="14">
        <v>23.85</v>
      </c>
      <c r="AB24" s="14">
        <v>23.65</v>
      </c>
      <c r="AC24" s="14">
        <v>25.38</v>
      </c>
      <c r="AD24" s="14">
        <v>24.2</v>
      </c>
      <c r="AE24" s="14">
        <v>23.95</v>
      </c>
      <c r="AF24" s="14" t="s">
        <v>2850</v>
      </c>
    </row>
    <row r="25" spans="1:32" s="13" customFormat="1" x14ac:dyDescent="0.2">
      <c r="A25" s="12" t="s">
        <v>2988</v>
      </c>
      <c r="B25" s="77" t="s">
        <v>3009</v>
      </c>
      <c r="C25" s="12" t="s">
        <v>2990</v>
      </c>
      <c r="D25" s="74">
        <v>10071179036296</v>
      </c>
      <c r="E25" s="13" t="s">
        <v>24</v>
      </c>
      <c r="F25" s="24">
        <v>30</v>
      </c>
      <c r="G25" s="24">
        <v>32</v>
      </c>
      <c r="H25" s="24">
        <v>200.83</v>
      </c>
      <c r="I25" s="24">
        <v>2.39</v>
      </c>
      <c r="J25" s="13">
        <v>100506</v>
      </c>
      <c r="K25" s="13" t="s">
        <v>2990</v>
      </c>
      <c r="L25" s="24">
        <v>54.55</v>
      </c>
      <c r="M25" s="14">
        <v>0.1313</v>
      </c>
      <c r="N25" s="14">
        <v>7.16</v>
      </c>
      <c r="O25" s="17"/>
      <c r="P25" s="217">
        <v>17.68</v>
      </c>
      <c r="Q25" s="217">
        <v>16.690000000000001</v>
      </c>
      <c r="R25" s="217">
        <v>16.489999999999998</v>
      </c>
      <c r="S25" s="14">
        <v>18.22</v>
      </c>
      <c r="T25" s="14">
        <v>17.04</v>
      </c>
      <c r="U25" s="14">
        <v>16.79</v>
      </c>
      <c r="V25" s="748">
        <v>10071179036296</v>
      </c>
      <c r="W25" s="13" t="s">
        <v>24</v>
      </c>
      <c r="X25" s="24">
        <v>200.83</v>
      </c>
      <c r="Y25" s="24">
        <v>2.39</v>
      </c>
      <c r="Z25" s="14">
        <v>24.84</v>
      </c>
      <c r="AA25" s="14">
        <v>23.85</v>
      </c>
      <c r="AB25" s="14">
        <v>23.65</v>
      </c>
      <c r="AC25" s="14">
        <v>25.38</v>
      </c>
      <c r="AD25" s="14">
        <v>24.2</v>
      </c>
      <c r="AE25" s="14">
        <v>23.95</v>
      </c>
      <c r="AF25" s="14" t="s">
        <v>2850</v>
      </c>
    </row>
    <row r="26" spans="1:32" s="13" customFormat="1" x14ac:dyDescent="0.2">
      <c r="A26" s="12" t="s">
        <v>2988</v>
      </c>
      <c r="B26" s="77" t="s">
        <v>3010</v>
      </c>
      <c r="C26" s="12" t="s">
        <v>2990</v>
      </c>
      <c r="D26" s="74">
        <v>10071179036302</v>
      </c>
      <c r="E26" s="13" t="s">
        <v>24</v>
      </c>
      <c r="F26" s="24">
        <v>30</v>
      </c>
      <c r="G26" s="24">
        <v>32</v>
      </c>
      <c r="H26" s="24">
        <v>199.17</v>
      </c>
      <c r="I26" s="24">
        <v>2.41</v>
      </c>
      <c r="J26" s="13">
        <v>100506</v>
      </c>
      <c r="K26" s="13" t="s">
        <v>2990</v>
      </c>
      <c r="L26" s="24">
        <v>54.55</v>
      </c>
      <c r="M26" s="14">
        <v>0.1313</v>
      </c>
      <c r="N26" s="14">
        <v>7.16</v>
      </c>
      <c r="O26" s="17"/>
      <c r="P26" s="217">
        <v>17.98</v>
      </c>
      <c r="Q26" s="217">
        <v>16.989999999999998</v>
      </c>
      <c r="R26" s="217">
        <v>16.79</v>
      </c>
      <c r="S26" s="14">
        <v>18.52</v>
      </c>
      <c r="T26" s="14">
        <v>17.34</v>
      </c>
      <c r="U26" s="14">
        <v>17.09</v>
      </c>
      <c r="V26" s="748">
        <v>10071179036302</v>
      </c>
      <c r="W26" s="13" t="s">
        <v>24</v>
      </c>
      <c r="X26" s="24">
        <v>199.17</v>
      </c>
      <c r="Y26" s="24">
        <v>2.41</v>
      </c>
      <c r="Z26" s="14">
        <v>25.14</v>
      </c>
      <c r="AA26" s="14">
        <v>24.15</v>
      </c>
      <c r="AB26" s="14">
        <v>23.95</v>
      </c>
      <c r="AC26" s="14">
        <v>25.68</v>
      </c>
      <c r="AD26" s="14">
        <v>24.5</v>
      </c>
      <c r="AE26" s="14">
        <v>24.25</v>
      </c>
      <c r="AF26" s="14" t="s">
        <v>2850</v>
      </c>
    </row>
    <row r="27" spans="1:32" s="13" customFormat="1" x14ac:dyDescent="0.2">
      <c r="A27" s="12" t="s">
        <v>2988</v>
      </c>
      <c r="B27" s="77" t="s">
        <v>3011</v>
      </c>
      <c r="C27" s="12" t="s">
        <v>2990</v>
      </c>
      <c r="D27" s="74">
        <v>10071179036319</v>
      </c>
      <c r="E27" s="13" t="s">
        <v>24</v>
      </c>
      <c r="F27" s="24">
        <v>30</v>
      </c>
      <c r="G27" s="24">
        <v>32</v>
      </c>
      <c r="H27" s="24">
        <v>231.88</v>
      </c>
      <c r="I27" s="24">
        <v>2.0699999999999998</v>
      </c>
      <c r="J27" s="13">
        <v>100506</v>
      </c>
      <c r="K27" s="13" t="s">
        <v>2990</v>
      </c>
      <c r="L27" s="24">
        <v>54.55</v>
      </c>
      <c r="M27" s="14">
        <v>0.1313</v>
      </c>
      <c r="N27" s="14">
        <v>7.16</v>
      </c>
      <c r="O27" s="17"/>
      <c r="P27" s="217">
        <v>17.68</v>
      </c>
      <c r="Q27" s="217">
        <v>16.690000000000001</v>
      </c>
      <c r="R27" s="217">
        <v>16.489999999999998</v>
      </c>
      <c r="S27" s="14">
        <v>18.22</v>
      </c>
      <c r="T27" s="14">
        <v>17.04</v>
      </c>
      <c r="U27" s="14">
        <v>16.79</v>
      </c>
      <c r="V27" s="748">
        <v>10071179036319</v>
      </c>
      <c r="W27" s="13" t="s">
        <v>24</v>
      </c>
      <c r="X27" s="24">
        <v>231.88</v>
      </c>
      <c r="Y27" s="24">
        <v>2.0699999999999998</v>
      </c>
      <c r="Z27" s="14">
        <v>24.84</v>
      </c>
      <c r="AA27" s="14">
        <v>23.85</v>
      </c>
      <c r="AB27" s="14">
        <v>23.65</v>
      </c>
      <c r="AC27" s="14">
        <v>25.38</v>
      </c>
      <c r="AD27" s="14">
        <v>24.2</v>
      </c>
      <c r="AE27" s="14">
        <v>23.95</v>
      </c>
      <c r="AF27" s="14" t="s">
        <v>2850</v>
      </c>
    </row>
    <row r="28" spans="1:32" s="13" customFormat="1" x14ac:dyDescent="0.2">
      <c r="A28" s="12" t="s">
        <v>2988</v>
      </c>
      <c r="B28" s="77" t="s">
        <v>3012</v>
      </c>
      <c r="C28" s="12" t="s">
        <v>2990</v>
      </c>
      <c r="D28" s="74">
        <v>10071179036333</v>
      </c>
      <c r="E28" s="13" t="s">
        <v>24</v>
      </c>
      <c r="F28" s="24">
        <v>30</v>
      </c>
      <c r="G28" s="24">
        <v>32</v>
      </c>
      <c r="H28" s="24">
        <v>171.42</v>
      </c>
      <c r="I28" s="24">
        <v>2.8</v>
      </c>
      <c r="J28" s="13">
        <v>100506</v>
      </c>
      <c r="K28" s="13" t="s">
        <v>2990</v>
      </c>
      <c r="L28" s="24">
        <v>54.55</v>
      </c>
      <c r="M28" s="14">
        <v>0.1313</v>
      </c>
      <c r="N28" s="14">
        <v>7.16</v>
      </c>
      <c r="O28" s="17"/>
      <c r="P28" s="217">
        <v>18.28</v>
      </c>
      <c r="Q28" s="217">
        <v>17.29</v>
      </c>
      <c r="R28" s="217">
        <v>17.09</v>
      </c>
      <c r="S28" s="14">
        <v>18.82</v>
      </c>
      <c r="T28" s="14">
        <v>17.64</v>
      </c>
      <c r="U28" s="14">
        <v>17.39</v>
      </c>
      <c r="V28" s="748">
        <v>10071179036333</v>
      </c>
      <c r="W28" s="13" t="s">
        <v>24</v>
      </c>
      <c r="X28" s="24">
        <v>171.42</v>
      </c>
      <c r="Y28" s="24">
        <v>2.8</v>
      </c>
      <c r="Z28" s="14">
        <v>25.44</v>
      </c>
      <c r="AA28" s="14">
        <v>24.45</v>
      </c>
      <c r="AB28" s="14">
        <v>24.25</v>
      </c>
      <c r="AC28" s="14">
        <v>25.98</v>
      </c>
      <c r="AD28" s="14">
        <v>24.8</v>
      </c>
      <c r="AE28" s="14">
        <v>24.55</v>
      </c>
      <c r="AF28" s="14" t="s">
        <v>2850</v>
      </c>
    </row>
    <row r="29" spans="1:32" s="13" customFormat="1" x14ac:dyDescent="0.2">
      <c r="A29" s="12" t="s">
        <v>2988</v>
      </c>
      <c r="B29" s="77" t="s">
        <v>3013</v>
      </c>
      <c r="C29" s="12" t="s">
        <v>2990</v>
      </c>
      <c r="D29" s="74">
        <v>10071179036357</v>
      </c>
      <c r="E29" s="13" t="s">
        <v>24</v>
      </c>
      <c r="F29" s="24">
        <v>30</v>
      </c>
      <c r="G29" s="24">
        <v>32</v>
      </c>
      <c r="H29" s="24">
        <v>200.83</v>
      </c>
      <c r="I29" s="24">
        <v>2.39</v>
      </c>
      <c r="J29" s="13">
        <v>100506</v>
      </c>
      <c r="K29" s="13" t="s">
        <v>2990</v>
      </c>
      <c r="L29" s="24">
        <v>54.55</v>
      </c>
      <c r="M29" s="14">
        <v>0.1313</v>
      </c>
      <c r="N29" s="14">
        <v>7.16</v>
      </c>
      <c r="O29" s="17"/>
      <c r="P29" s="217">
        <v>18.28</v>
      </c>
      <c r="Q29" s="217">
        <v>17.29</v>
      </c>
      <c r="R29" s="217">
        <v>17.09</v>
      </c>
      <c r="S29" s="14">
        <v>18.82</v>
      </c>
      <c r="T29" s="14">
        <v>17.64</v>
      </c>
      <c r="U29" s="14">
        <v>17.39</v>
      </c>
      <c r="V29" s="748">
        <v>10071179036357</v>
      </c>
      <c r="W29" s="13" t="s">
        <v>24</v>
      </c>
      <c r="X29" s="24">
        <v>200.83</v>
      </c>
      <c r="Y29" s="24">
        <v>2.39</v>
      </c>
      <c r="Z29" s="14">
        <v>25.44</v>
      </c>
      <c r="AA29" s="14">
        <v>24.45</v>
      </c>
      <c r="AB29" s="14">
        <v>24.25</v>
      </c>
      <c r="AC29" s="14">
        <v>25.98</v>
      </c>
      <c r="AD29" s="14">
        <v>24.8</v>
      </c>
      <c r="AE29" s="14">
        <v>24.55</v>
      </c>
      <c r="AF29" s="14" t="s">
        <v>2850</v>
      </c>
    </row>
    <row r="30" spans="1:32" s="13" customFormat="1" x14ac:dyDescent="0.2">
      <c r="A30" s="12" t="s">
        <v>2988</v>
      </c>
      <c r="B30" s="77" t="s">
        <v>3014</v>
      </c>
      <c r="C30" s="12" t="s">
        <v>2990</v>
      </c>
      <c r="D30" s="74">
        <v>10071179036715</v>
      </c>
      <c r="E30" s="13" t="s">
        <v>24</v>
      </c>
      <c r="F30" s="24">
        <v>30</v>
      </c>
      <c r="G30" s="24">
        <v>32</v>
      </c>
      <c r="H30" s="24">
        <v>189.72</v>
      </c>
      <c r="I30" s="24">
        <v>2.5299999999999998</v>
      </c>
      <c r="J30" s="13">
        <v>100506</v>
      </c>
      <c r="K30" s="13" t="s">
        <v>2990</v>
      </c>
      <c r="L30" s="24">
        <v>54.55</v>
      </c>
      <c r="M30" s="14">
        <v>0.1313</v>
      </c>
      <c r="N30" s="14">
        <v>7.16</v>
      </c>
      <c r="O30" s="17"/>
      <c r="P30" s="217">
        <v>15.879999999999999</v>
      </c>
      <c r="Q30" s="217">
        <v>14.89</v>
      </c>
      <c r="R30" s="217">
        <v>14.690000000000001</v>
      </c>
      <c r="S30" s="14">
        <v>16.419999999999998</v>
      </c>
      <c r="T30" s="14">
        <v>15.239999999999998</v>
      </c>
      <c r="U30" s="14">
        <v>14.989999999999998</v>
      </c>
      <c r="V30" s="748">
        <v>10071179036715</v>
      </c>
      <c r="W30" s="13" t="s">
        <v>24</v>
      </c>
      <c r="X30" s="24">
        <v>189.72</v>
      </c>
      <c r="Y30" s="24">
        <v>2.5299999999999998</v>
      </c>
      <c r="Z30" s="14">
        <v>23.04</v>
      </c>
      <c r="AA30" s="14">
        <v>22.05</v>
      </c>
      <c r="AB30" s="14">
        <v>21.85</v>
      </c>
      <c r="AC30" s="14">
        <v>23.58</v>
      </c>
      <c r="AD30" s="14">
        <v>22.4</v>
      </c>
      <c r="AE30" s="14">
        <v>22.15</v>
      </c>
      <c r="AF30" s="14" t="s">
        <v>2850</v>
      </c>
    </row>
    <row r="31" spans="1:32" s="13" customFormat="1" x14ac:dyDescent="0.2">
      <c r="A31" s="12" t="s">
        <v>2988</v>
      </c>
      <c r="B31" s="77" t="s">
        <v>3015</v>
      </c>
      <c r="C31" s="12" t="s">
        <v>2990</v>
      </c>
      <c r="D31" s="74">
        <v>10071179036722</v>
      </c>
      <c r="E31" s="13" t="s">
        <v>24</v>
      </c>
      <c r="F31" s="24">
        <v>30</v>
      </c>
      <c r="G31" s="24">
        <v>32</v>
      </c>
      <c r="H31" s="24">
        <v>162.16</v>
      </c>
      <c r="I31" s="24">
        <v>2.96</v>
      </c>
      <c r="J31" s="13">
        <v>100506</v>
      </c>
      <c r="K31" s="13" t="s">
        <v>2990</v>
      </c>
      <c r="L31" s="24">
        <v>54.55</v>
      </c>
      <c r="M31" s="14">
        <v>0.1313</v>
      </c>
      <c r="N31" s="14">
        <v>7.16</v>
      </c>
      <c r="O31" s="17"/>
      <c r="P31" s="217">
        <v>17.079999999999998</v>
      </c>
      <c r="Q31" s="217">
        <v>16.09</v>
      </c>
      <c r="R31" s="217">
        <v>15.89</v>
      </c>
      <c r="S31" s="14">
        <v>17.62</v>
      </c>
      <c r="T31" s="14">
        <v>16.440000000000001</v>
      </c>
      <c r="U31" s="14">
        <v>16.190000000000001</v>
      </c>
      <c r="V31" s="748">
        <v>10071179036722</v>
      </c>
      <c r="W31" s="13" t="s">
        <v>24</v>
      </c>
      <c r="X31" s="24">
        <v>162.16</v>
      </c>
      <c r="Y31" s="24">
        <v>2.96</v>
      </c>
      <c r="Z31" s="14">
        <v>24.24</v>
      </c>
      <c r="AA31" s="14">
        <v>23.25</v>
      </c>
      <c r="AB31" s="14">
        <v>23.05</v>
      </c>
      <c r="AC31" s="14">
        <v>24.78</v>
      </c>
      <c r="AD31" s="14">
        <v>23.6</v>
      </c>
      <c r="AE31" s="14">
        <v>23.35</v>
      </c>
      <c r="AF31" s="14" t="s">
        <v>2850</v>
      </c>
    </row>
    <row r="32" spans="1:32" s="13" customFormat="1" x14ac:dyDescent="0.2">
      <c r="A32" s="12" t="s">
        <v>2988</v>
      </c>
      <c r="B32" s="752" t="s">
        <v>3016</v>
      </c>
      <c r="C32" s="12" t="s">
        <v>2990</v>
      </c>
      <c r="D32" s="74">
        <v>10071179037927</v>
      </c>
      <c r="E32" s="13" t="s">
        <v>24</v>
      </c>
      <c r="F32" s="24">
        <v>15</v>
      </c>
      <c r="G32" s="24">
        <v>16.25</v>
      </c>
      <c r="H32" s="24">
        <v>71</v>
      </c>
      <c r="I32" s="24">
        <v>3.38</v>
      </c>
      <c r="J32" s="13">
        <v>100506</v>
      </c>
      <c r="K32" s="13" t="s">
        <v>2990</v>
      </c>
      <c r="L32" s="24">
        <v>18.75</v>
      </c>
      <c r="M32" s="14">
        <v>0.1313</v>
      </c>
      <c r="N32" s="14">
        <v>2.46</v>
      </c>
      <c r="O32" s="17"/>
      <c r="P32" s="217">
        <v>22.599999999999998</v>
      </c>
      <c r="Q32" s="217">
        <v>22.099999999999998</v>
      </c>
      <c r="R32" s="217">
        <v>22</v>
      </c>
      <c r="S32" s="14">
        <v>22.88</v>
      </c>
      <c r="T32" s="14">
        <v>22.279999999999998</v>
      </c>
      <c r="U32" s="14">
        <v>22.15</v>
      </c>
      <c r="V32" s="748">
        <v>10071179037927</v>
      </c>
      <c r="W32" s="13" t="s">
        <v>24</v>
      </c>
      <c r="X32" s="24">
        <v>71</v>
      </c>
      <c r="Y32" s="24">
        <v>3.38</v>
      </c>
      <c r="Z32" s="14">
        <v>25.06</v>
      </c>
      <c r="AA32" s="14">
        <v>24.56</v>
      </c>
      <c r="AB32" s="14">
        <v>24.46</v>
      </c>
      <c r="AC32" s="14">
        <v>25.34</v>
      </c>
      <c r="AD32" s="14">
        <v>24.74</v>
      </c>
      <c r="AE32" s="14">
        <v>24.61</v>
      </c>
      <c r="AF32" s="14" t="s">
        <v>2850</v>
      </c>
    </row>
    <row r="33" spans="1:32" s="13" customFormat="1" x14ac:dyDescent="0.2">
      <c r="A33" s="12" t="s">
        <v>2988</v>
      </c>
      <c r="B33" s="77" t="s">
        <v>3017</v>
      </c>
      <c r="C33" s="12" t="s">
        <v>2990</v>
      </c>
      <c r="D33" s="74">
        <v>10071179042860</v>
      </c>
      <c r="E33" s="13" t="s">
        <v>24</v>
      </c>
      <c r="F33" s="24">
        <v>30</v>
      </c>
      <c r="G33" s="24">
        <v>32</v>
      </c>
      <c r="H33" s="24">
        <v>217.19</v>
      </c>
      <c r="I33" s="24">
        <v>2.21</v>
      </c>
      <c r="J33" s="13">
        <v>100506</v>
      </c>
      <c r="K33" s="13" t="s">
        <v>2990</v>
      </c>
      <c r="L33" s="24">
        <v>54.55</v>
      </c>
      <c r="M33" s="14">
        <v>0.1313</v>
      </c>
      <c r="N33" s="14">
        <v>7.16</v>
      </c>
      <c r="O33" s="17"/>
      <c r="P33" s="217">
        <v>20.98</v>
      </c>
      <c r="Q33" s="217">
        <v>19.989999999999998</v>
      </c>
      <c r="R33" s="217">
        <v>19.79</v>
      </c>
      <c r="S33" s="14">
        <v>21.52</v>
      </c>
      <c r="T33" s="14">
        <v>20.34</v>
      </c>
      <c r="U33" s="14">
        <v>20.09</v>
      </c>
      <c r="V33" s="748">
        <v>10071179042860</v>
      </c>
      <c r="W33" s="13" t="s">
        <v>24</v>
      </c>
      <c r="X33" s="24">
        <v>217.19</v>
      </c>
      <c r="Y33" s="24">
        <v>2.21</v>
      </c>
      <c r="Z33" s="14">
        <v>28.14</v>
      </c>
      <c r="AA33" s="14">
        <v>27.15</v>
      </c>
      <c r="AB33" s="14">
        <v>26.95</v>
      </c>
      <c r="AC33" s="14">
        <v>28.68</v>
      </c>
      <c r="AD33" s="14">
        <v>27.5</v>
      </c>
      <c r="AE33" s="14">
        <v>27.25</v>
      </c>
      <c r="AF33" s="14" t="s">
        <v>2850</v>
      </c>
    </row>
    <row r="34" spans="1:32" s="13" customFormat="1" ht="15" x14ac:dyDescent="0.2">
      <c r="A34" s="12" t="s">
        <v>2988</v>
      </c>
      <c r="B34" s="77" t="s">
        <v>3961</v>
      </c>
      <c r="C34" s="12" t="s">
        <v>2990</v>
      </c>
      <c r="D34" s="74">
        <v>10071179045748</v>
      </c>
      <c r="E34" s="13" t="s">
        <v>24</v>
      </c>
      <c r="F34" s="24">
        <v>20</v>
      </c>
      <c r="G34" s="24">
        <v>21.5</v>
      </c>
      <c r="H34" s="24">
        <v>97.26</v>
      </c>
      <c r="I34" s="24">
        <v>3.29</v>
      </c>
      <c r="J34" s="13">
        <v>100506</v>
      </c>
      <c r="K34" s="13" t="s">
        <v>2990</v>
      </c>
      <c r="L34" s="24">
        <v>25</v>
      </c>
      <c r="M34" s="14">
        <v>0.1313</v>
      </c>
      <c r="N34" s="14">
        <v>3.28</v>
      </c>
      <c r="O34" s="17"/>
      <c r="P34" s="217">
        <v>27.099999999999998</v>
      </c>
      <c r="Q34" s="217">
        <v>26.439999999999998</v>
      </c>
      <c r="R34" s="217">
        <v>26.299999999999997</v>
      </c>
      <c r="S34" s="14">
        <v>27.459999999999997</v>
      </c>
      <c r="T34" s="14">
        <v>26.669999999999998</v>
      </c>
      <c r="U34" s="14">
        <v>26.5</v>
      </c>
      <c r="V34" s="748">
        <v>10071179045748</v>
      </c>
      <c r="W34" s="13" t="s">
        <v>24</v>
      </c>
      <c r="X34" s="24">
        <v>97.26</v>
      </c>
      <c r="Y34" s="24">
        <v>3.29</v>
      </c>
      <c r="Z34" s="14">
        <v>30.38</v>
      </c>
      <c r="AA34" s="14">
        <v>29.72</v>
      </c>
      <c r="AB34" s="14">
        <v>29.58</v>
      </c>
      <c r="AC34" s="14">
        <v>30.74</v>
      </c>
      <c r="AD34" s="14">
        <v>29.95</v>
      </c>
      <c r="AE34" s="14">
        <v>29.78</v>
      </c>
      <c r="AF34" s="14" t="s">
        <v>2850</v>
      </c>
    </row>
    <row r="35" spans="1:32" s="13" customFormat="1" ht="15" x14ac:dyDescent="0.2">
      <c r="A35" s="12" t="s">
        <v>2988</v>
      </c>
      <c r="B35" s="77" t="s">
        <v>3962</v>
      </c>
      <c r="C35" s="12" t="s">
        <v>2990</v>
      </c>
      <c r="D35" s="74">
        <v>10071179046011</v>
      </c>
      <c r="E35" s="13" t="s">
        <v>24</v>
      </c>
      <c r="F35" s="24">
        <v>27</v>
      </c>
      <c r="G35" s="24">
        <v>28.35</v>
      </c>
      <c r="H35" s="24">
        <v>205.71</v>
      </c>
      <c r="I35" s="24">
        <v>2.1</v>
      </c>
      <c r="J35" s="13">
        <v>100506</v>
      </c>
      <c r="K35" s="13" t="s">
        <v>2990</v>
      </c>
      <c r="L35" s="24">
        <v>49.1</v>
      </c>
      <c r="M35" s="14">
        <v>0.1313</v>
      </c>
      <c r="N35" s="14">
        <v>6.45</v>
      </c>
      <c r="O35" s="17"/>
      <c r="P35" s="217">
        <v>21.25</v>
      </c>
      <c r="Q35" s="217">
        <v>20.37</v>
      </c>
      <c r="R35" s="217">
        <v>20.2</v>
      </c>
      <c r="S35" s="14">
        <v>21.720000000000002</v>
      </c>
      <c r="T35" s="14">
        <v>20.68</v>
      </c>
      <c r="U35" s="14">
        <v>20.46</v>
      </c>
      <c r="V35" s="748">
        <v>10071179046011</v>
      </c>
      <c r="W35" s="13" t="s">
        <v>24</v>
      </c>
      <c r="X35" s="24">
        <v>205.71</v>
      </c>
      <c r="Y35" s="24">
        <v>2.1</v>
      </c>
      <c r="Z35" s="14">
        <v>27.7</v>
      </c>
      <c r="AA35" s="14">
        <v>26.82</v>
      </c>
      <c r="AB35" s="14">
        <v>26.65</v>
      </c>
      <c r="AC35" s="14">
        <v>28.17</v>
      </c>
      <c r="AD35" s="14">
        <v>27.13</v>
      </c>
      <c r="AE35" s="14">
        <v>26.91</v>
      </c>
      <c r="AF35" s="14" t="s">
        <v>2850</v>
      </c>
    </row>
    <row r="36" spans="1:32" s="13" customFormat="1" ht="15" x14ac:dyDescent="0.2">
      <c r="A36" s="12" t="s">
        <v>2988</v>
      </c>
      <c r="B36" s="77" t="s">
        <v>3963</v>
      </c>
      <c r="C36" s="12" t="s">
        <v>2990</v>
      </c>
      <c r="D36" s="74">
        <v>10071179046141</v>
      </c>
      <c r="E36" s="13" t="s">
        <v>24</v>
      </c>
      <c r="F36" s="24">
        <v>30</v>
      </c>
      <c r="G36" s="24">
        <v>31.5</v>
      </c>
      <c r="H36" s="24">
        <v>197.53</v>
      </c>
      <c r="I36" s="24">
        <v>2.4300000000000002</v>
      </c>
      <c r="J36" s="13">
        <v>100506</v>
      </c>
      <c r="K36" s="13" t="s">
        <v>2990</v>
      </c>
      <c r="L36" s="24">
        <v>54.55</v>
      </c>
      <c r="M36" s="14">
        <v>0.1313</v>
      </c>
      <c r="N36" s="14">
        <v>7.16</v>
      </c>
      <c r="O36" s="17"/>
      <c r="P36" s="217">
        <v>22.72</v>
      </c>
      <c r="Q36" s="217">
        <v>21.74</v>
      </c>
      <c r="R36" s="217">
        <v>21.55</v>
      </c>
      <c r="S36" s="14">
        <v>23.25</v>
      </c>
      <c r="T36" s="14">
        <v>22.08</v>
      </c>
      <c r="U36" s="14">
        <v>21.84</v>
      </c>
      <c r="V36" s="748">
        <v>10071179046141</v>
      </c>
      <c r="W36" s="13" t="s">
        <v>24</v>
      </c>
      <c r="X36" s="24">
        <v>197.53</v>
      </c>
      <c r="Y36" s="24">
        <v>2.4300000000000002</v>
      </c>
      <c r="Z36" s="14">
        <v>29.88</v>
      </c>
      <c r="AA36" s="14">
        <v>28.9</v>
      </c>
      <c r="AB36" s="14">
        <v>28.71</v>
      </c>
      <c r="AC36" s="14">
        <v>30.41</v>
      </c>
      <c r="AD36" s="14">
        <v>29.24</v>
      </c>
      <c r="AE36" s="14">
        <v>29</v>
      </c>
      <c r="AF36" s="14" t="s">
        <v>2850</v>
      </c>
    </row>
    <row r="37" spans="1:32" s="13" customFormat="1" ht="15" x14ac:dyDescent="0.2">
      <c r="A37" s="12" t="s">
        <v>2988</v>
      </c>
      <c r="B37" s="77" t="s">
        <v>3964</v>
      </c>
      <c r="C37" s="12" t="s">
        <v>2990</v>
      </c>
      <c r="D37" s="74">
        <v>10071179048350</v>
      </c>
      <c r="E37" s="13" t="s">
        <v>24</v>
      </c>
      <c r="F37" s="24">
        <v>30</v>
      </c>
      <c r="G37" s="24">
        <v>32</v>
      </c>
      <c r="H37" s="24">
        <v>222.22</v>
      </c>
      <c r="I37" s="24">
        <v>2.16</v>
      </c>
      <c r="J37" s="13">
        <v>100506</v>
      </c>
      <c r="K37" s="13" t="s">
        <v>2990</v>
      </c>
      <c r="L37" s="24">
        <v>54.55</v>
      </c>
      <c r="M37" s="14">
        <v>0.1313</v>
      </c>
      <c r="N37" s="14">
        <v>7.16</v>
      </c>
      <c r="O37" s="17"/>
      <c r="P37" s="217">
        <v>19.18</v>
      </c>
      <c r="Q37" s="217">
        <v>18.190000000000001</v>
      </c>
      <c r="R37" s="217">
        <v>17.989999999999998</v>
      </c>
      <c r="S37" s="14">
        <v>19.72</v>
      </c>
      <c r="T37" s="14">
        <v>18.54</v>
      </c>
      <c r="U37" s="14">
        <v>18.29</v>
      </c>
      <c r="V37" s="748">
        <v>10071179048350</v>
      </c>
      <c r="W37" s="13" t="s">
        <v>24</v>
      </c>
      <c r="X37" s="24">
        <v>222.22</v>
      </c>
      <c r="Y37" s="24">
        <v>2.16</v>
      </c>
      <c r="Z37" s="14">
        <v>26.34</v>
      </c>
      <c r="AA37" s="14">
        <v>25.35</v>
      </c>
      <c r="AB37" s="14">
        <v>25.15</v>
      </c>
      <c r="AC37" s="14">
        <v>26.88</v>
      </c>
      <c r="AD37" s="14">
        <v>25.7</v>
      </c>
      <c r="AE37" s="14">
        <v>25.45</v>
      </c>
      <c r="AF37" s="14" t="s">
        <v>2850</v>
      </c>
    </row>
    <row r="38" spans="1:32" s="13" customFormat="1" x14ac:dyDescent="0.2">
      <c r="A38" s="12" t="s">
        <v>2988</v>
      </c>
      <c r="B38" s="77" t="s">
        <v>3022</v>
      </c>
      <c r="C38" s="12" t="s">
        <v>2990</v>
      </c>
      <c r="D38" s="74">
        <v>10071179049555</v>
      </c>
      <c r="E38" s="13" t="s">
        <v>24</v>
      </c>
      <c r="F38" s="24">
        <v>30</v>
      </c>
      <c r="G38" s="24">
        <v>31.75</v>
      </c>
      <c r="H38" s="24">
        <v>182.5</v>
      </c>
      <c r="I38" s="24">
        <v>2.63</v>
      </c>
      <c r="J38" s="13">
        <v>100506</v>
      </c>
      <c r="K38" s="13" t="s">
        <v>2990</v>
      </c>
      <c r="L38" s="24">
        <v>54.55</v>
      </c>
      <c r="M38" s="14">
        <v>0.1313</v>
      </c>
      <c r="N38" s="14">
        <v>7.16</v>
      </c>
      <c r="O38" s="17"/>
      <c r="P38" s="217">
        <v>17.649999999999999</v>
      </c>
      <c r="Q38" s="217">
        <v>16.66</v>
      </c>
      <c r="R38" s="217">
        <v>16.47</v>
      </c>
      <c r="S38" s="14">
        <v>18.18</v>
      </c>
      <c r="T38" s="14">
        <v>17.010000000000002</v>
      </c>
      <c r="U38" s="14">
        <v>16.77</v>
      </c>
      <c r="V38" s="748">
        <v>10071179049555</v>
      </c>
      <c r="W38" s="13" t="s">
        <v>24</v>
      </c>
      <c r="X38" s="24">
        <v>182.5</v>
      </c>
      <c r="Y38" s="24">
        <v>2.63</v>
      </c>
      <c r="Z38" s="14">
        <v>24.81</v>
      </c>
      <c r="AA38" s="14">
        <v>23.82</v>
      </c>
      <c r="AB38" s="14">
        <v>23.63</v>
      </c>
      <c r="AC38" s="14">
        <v>25.34</v>
      </c>
      <c r="AD38" s="14">
        <v>24.17</v>
      </c>
      <c r="AE38" s="14">
        <v>23.93</v>
      </c>
      <c r="AF38" s="14" t="s">
        <v>2850</v>
      </c>
    </row>
    <row r="39" spans="1:32" s="13" customFormat="1" ht="15" x14ac:dyDescent="0.2">
      <c r="A39" s="12" t="s">
        <v>2988</v>
      </c>
      <c r="B39" s="77" t="s">
        <v>3965</v>
      </c>
      <c r="C39" s="12" t="s">
        <v>2990</v>
      </c>
      <c r="D39" s="74">
        <v>10071179049562</v>
      </c>
      <c r="E39" s="13" t="s">
        <v>24</v>
      </c>
      <c r="F39" s="24">
        <v>27</v>
      </c>
      <c r="G39" s="24">
        <v>29</v>
      </c>
      <c r="H39" s="24">
        <v>201.86</v>
      </c>
      <c r="I39" s="24">
        <v>2.13</v>
      </c>
      <c r="J39" s="13">
        <v>100506</v>
      </c>
      <c r="K39" s="13" t="s">
        <v>2990</v>
      </c>
      <c r="L39" s="24">
        <v>49.1</v>
      </c>
      <c r="M39" s="14">
        <v>0.1313</v>
      </c>
      <c r="N39" s="14">
        <v>6.45</v>
      </c>
      <c r="O39" s="17"/>
      <c r="P39" s="217">
        <v>12.420000000000002</v>
      </c>
      <c r="Q39" s="217">
        <v>11.52</v>
      </c>
      <c r="R39" s="217">
        <v>11.350000000000001</v>
      </c>
      <c r="S39" s="14">
        <v>12.91</v>
      </c>
      <c r="T39" s="14">
        <v>11.84</v>
      </c>
      <c r="U39" s="14">
        <v>11.620000000000001</v>
      </c>
      <c r="V39" s="748">
        <v>10071179049562</v>
      </c>
      <c r="W39" s="13" t="s">
        <v>24</v>
      </c>
      <c r="X39" s="24">
        <v>201.86</v>
      </c>
      <c r="Y39" s="24">
        <v>2.13</v>
      </c>
      <c r="Z39" s="14">
        <v>18.87</v>
      </c>
      <c r="AA39" s="14">
        <v>17.97</v>
      </c>
      <c r="AB39" s="14">
        <v>17.8</v>
      </c>
      <c r="AC39" s="14">
        <v>19.36</v>
      </c>
      <c r="AD39" s="14">
        <v>18.29</v>
      </c>
      <c r="AE39" s="14">
        <v>18.07</v>
      </c>
      <c r="AF39" s="14" t="s">
        <v>2850</v>
      </c>
    </row>
    <row r="40" spans="1:32" s="13" customFormat="1" ht="15" x14ac:dyDescent="0.2">
      <c r="A40" s="12" t="s">
        <v>2988</v>
      </c>
      <c r="B40" s="77" t="s">
        <v>3966</v>
      </c>
      <c r="C40" s="12" t="s">
        <v>2990</v>
      </c>
      <c r="D40" s="74">
        <v>10071179049579</v>
      </c>
      <c r="E40" s="13" t="s">
        <v>24</v>
      </c>
      <c r="F40" s="24">
        <v>27</v>
      </c>
      <c r="G40" s="24">
        <v>29</v>
      </c>
      <c r="H40" s="24">
        <v>172.8</v>
      </c>
      <c r="I40" s="24">
        <v>2.5</v>
      </c>
      <c r="J40" s="13">
        <v>100506</v>
      </c>
      <c r="K40" s="13" t="s">
        <v>2990</v>
      </c>
      <c r="L40" s="24">
        <v>49.1</v>
      </c>
      <c r="M40" s="14">
        <v>0.1313</v>
      </c>
      <c r="N40" s="14">
        <v>6.45</v>
      </c>
      <c r="O40" s="17"/>
      <c r="P40" s="217">
        <v>12.420000000000002</v>
      </c>
      <c r="Q40" s="217">
        <v>11.52</v>
      </c>
      <c r="R40" s="217">
        <v>11.350000000000001</v>
      </c>
      <c r="S40" s="14">
        <v>12.91</v>
      </c>
      <c r="T40" s="14">
        <v>11.84</v>
      </c>
      <c r="U40" s="14">
        <v>11.620000000000001</v>
      </c>
      <c r="V40" s="748">
        <v>10071179049579</v>
      </c>
      <c r="W40" s="13" t="s">
        <v>24</v>
      </c>
      <c r="X40" s="24">
        <v>172.8</v>
      </c>
      <c r="Y40" s="24">
        <v>2.5</v>
      </c>
      <c r="Z40" s="14">
        <v>18.87</v>
      </c>
      <c r="AA40" s="14">
        <v>17.97</v>
      </c>
      <c r="AB40" s="14">
        <v>17.8</v>
      </c>
      <c r="AC40" s="14">
        <v>19.36</v>
      </c>
      <c r="AD40" s="14">
        <v>18.29</v>
      </c>
      <c r="AE40" s="14">
        <v>18.07</v>
      </c>
      <c r="AF40" s="14" t="s">
        <v>2850</v>
      </c>
    </row>
    <row r="41" spans="1:32" s="13" customFormat="1" ht="15" x14ac:dyDescent="0.2">
      <c r="A41" s="12" t="s">
        <v>2988</v>
      </c>
      <c r="B41" s="77" t="s">
        <v>3967</v>
      </c>
      <c r="C41" s="12" t="s">
        <v>2990</v>
      </c>
      <c r="D41" s="74">
        <v>10071179049586</v>
      </c>
      <c r="E41" s="13" t="s">
        <v>24</v>
      </c>
      <c r="F41" s="24">
        <v>30</v>
      </c>
      <c r="G41" s="24">
        <v>32</v>
      </c>
      <c r="H41" s="24">
        <v>209.6</v>
      </c>
      <c r="I41" s="24">
        <v>2.29</v>
      </c>
      <c r="J41" s="13">
        <v>100506</v>
      </c>
      <c r="K41" s="13" t="s">
        <v>2990</v>
      </c>
      <c r="L41" s="24">
        <v>54.55</v>
      </c>
      <c r="M41" s="14">
        <v>0.1313</v>
      </c>
      <c r="N41" s="14">
        <v>7.16</v>
      </c>
      <c r="O41" s="17"/>
      <c r="P41" s="217">
        <v>11.98</v>
      </c>
      <c r="Q41" s="217">
        <v>10.989999999999998</v>
      </c>
      <c r="R41" s="217">
        <v>10.79</v>
      </c>
      <c r="S41" s="14">
        <v>12.52</v>
      </c>
      <c r="T41" s="14">
        <v>11.34</v>
      </c>
      <c r="U41" s="14">
        <v>11.09</v>
      </c>
      <c r="V41" s="748">
        <v>10071179049586</v>
      </c>
      <c r="W41" s="13" t="s">
        <v>24</v>
      </c>
      <c r="X41" s="24">
        <v>209.6</v>
      </c>
      <c r="Y41" s="24">
        <v>2.29</v>
      </c>
      <c r="Z41" s="14">
        <v>19.14</v>
      </c>
      <c r="AA41" s="14">
        <v>18.149999999999999</v>
      </c>
      <c r="AB41" s="14">
        <v>17.95</v>
      </c>
      <c r="AC41" s="14">
        <v>19.68</v>
      </c>
      <c r="AD41" s="14">
        <v>18.5</v>
      </c>
      <c r="AE41" s="14">
        <v>18.25</v>
      </c>
      <c r="AF41" s="14" t="s">
        <v>2850</v>
      </c>
    </row>
    <row r="42" spans="1:32" s="13" customFormat="1" ht="15" x14ac:dyDescent="0.2">
      <c r="A42" s="12" t="s">
        <v>2988</v>
      </c>
      <c r="B42" s="752" t="s">
        <v>3968</v>
      </c>
      <c r="C42" s="12" t="s">
        <v>2990</v>
      </c>
      <c r="D42" s="74">
        <v>10071179049821</v>
      </c>
      <c r="E42" s="13" t="s">
        <v>24</v>
      </c>
      <c r="F42" s="24">
        <v>30</v>
      </c>
      <c r="G42" s="24">
        <v>32</v>
      </c>
      <c r="H42" s="24">
        <v>219.17</v>
      </c>
      <c r="I42" s="24">
        <v>2.19</v>
      </c>
      <c r="J42" s="13">
        <v>100506</v>
      </c>
      <c r="K42" s="13" t="s">
        <v>2990</v>
      </c>
      <c r="L42" s="24">
        <v>54.55</v>
      </c>
      <c r="M42" s="14">
        <v>0.1313</v>
      </c>
      <c r="N42" s="14">
        <v>7.16</v>
      </c>
      <c r="O42" s="17"/>
      <c r="P42" s="217">
        <v>23.08</v>
      </c>
      <c r="Q42" s="217">
        <v>22.09</v>
      </c>
      <c r="R42" s="217">
        <v>21.89</v>
      </c>
      <c r="S42" s="14">
        <v>23.62</v>
      </c>
      <c r="T42" s="14">
        <v>22.44</v>
      </c>
      <c r="U42" s="14">
        <v>22.19</v>
      </c>
      <c r="V42" s="748">
        <v>10071179049821</v>
      </c>
      <c r="W42" s="13" t="s">
        <v>24</v>
      </c>
      <c r="X42" s="24">
        <v>219.17</v>
      </c>
      <c r="Y42" s="24">
        <v>2.19</v>
      </c>
      <c r="Z42" s="14">
        <v>30.24</v>
      </c>
      <c r="AA42" s="14">
        <v>29.25</v>
      </c>
      <c r="AB42" s="14">
        <v>29.05</v>
      </c>
      <c r="AC42" s="14">
        <v>30.78</v>
      </c>
      <c r="AD42" s="14">
        <v>29.6</v>
      </c>
      <c r="AE42" s="14">
        <v>29.35</v>
      </c>
      <c r="AF42" s="14" t="s">
        <v>2850</v>
      </c>
    </row>
    <row r="43" spans="1:32" s="13" customFormat="1" ht="15" x14ac:dyDescent="0.2">
      <c r="A43" s="12" t="s">
        <v>2988</v>
      </c>
      <c r="B43" s="77" t="s">
        <v>3969</v>
      </c>
      <c r="C43" s="12" t="s">
        <v>2990</v>
      </c>
      <c r="D43" s="74">
        <v>10071179221227</v>
      </c>
      <c r="E43" s="13" t="s">
        <v>24</v>
      </c>
      <c r="F43" s="24">
        <v>30</v>
      </c>
      <c r="G43" s="24">
        <v>32</v>
      </c>
      <c r="H43" s="24">
        <v>242.42</v>
      </c>
      <c r="I43" s="24">
        <v>1.98</v>
      </c>
      <c r="J43" s="13">
        <v>100506</v>
      </c>
      <c r="K43" s="13" t="s">
        <v>2990</v>
      </c>
      <c r="L43" s="24">
        <v>54.55</v>
      </c>
      <c r="M43" s="14">
        <v>0.1313</v>
      </c>
      <c r="N43" s="14">
        <v>7.16</v>
      </c>
      <c r="O43" s="17"/>
      <c r="P43" s="217">
        <v>10.780000000000001</v>
      </c>
      <c r="Q43" s="217">
        <v>9.7899999999999991</v>
      </c>
      <c r="R43" s="217">
        <v>9.59</v>
      </c>
      <c r="S43" s="14">
        <v>11.32</v>
      </c>
      <c r="T43" s="14">
        <v>10.14</v>
      </c>
      <c r="U43" s="14">
        <v>9.89</v>
      </c>
      <c r="V43" s="748">
        <v>10071179221227</v>
      </c>
      <c r="W43" s="13" t="s">
        <v>24</v>
      </c>
      <c r="X43" s="24">
        <v>242.42</v>
      </c>
      <c r="Y43" s="24">
        <v>1.98</v>
      </c>
      <c r="Z43" s="14">
        <v>17.940000000000001</v>
      </c>
      <c r="AA43" s="14">
        <v>16.95</v>
      </c>
      <c r="AB43" s="14">
        <v>16.75</v>
      </c>
      <c r="AC43" s="14">
        <v>18.48</v>
      </c>
      <c r="AD43" s="14">
        <v>17.3</v>
      </c>
      <c r="AE43" s="14">
        <v>17.05</v>
      </c>
      <c r="AF43" s="14" t="s">
        <v>2850</v>
      </c>
    </row>
    <row r="44" spans="1:32" s="13" customFormat="1" ht="15" x14ac:dyDescent="0.2">
      <c r="A44" s="12" t="s">
        <v>2988</v>
      </c>
      <c r="B44" s="77" t="s">
        <v>3970</v>
      </c>
      <c r="C44" s="12" t="s">
        <v>2990</v>
      </c>
      <c r="D44" s="74">
        <v>10071179221241</v>
      </c>
      <c r="E44" s="13" t="s">
        <v>24</v>
      </c>
      <c r="F44" s="24">
        <v>27</v>
      </c>
      <c r="G44" s="24">
        <v>29</v>
      </c>
      <c r="H44" s="24">
        <v>191.15</v>
      </c>
      <c r="I44" s="24">
        <v>2.2599999999999998</v>
      </c>
      <c r="J44" s="13">
        <v>100506</v>
      </c>
      <c r="K44" s="13" t="s">
        <v>2990</v>
      </c>
      <c r="L44" s="24">
        <v>49.1</v>
      </c>
      <c r="M44" s="14">
        <v>0.1313</v>
      </c>
      <c r="N44" s="14">
        <v>6.45</v>
      </c>
      <c r="O44" s="17"/>
      <c r="P44" s="217">
        <v>10.8</v>
      </c>
      <c r="Q44" s="217">
        <v>9.9000000000000021</v>
      </c>
      <c r="R44" s="217">
        <v>9.73</v>
      </c>
      <c r="S44" s="14">
        <v>11.29</v>
      </c>
      <c r="T44" s="14">
        <v>10.220000000000002</v>
      </c>
      <c r="U44" s="14">
        <v>10</v>
      </c>
      <c r="V44" s="748">
        <v>10071179221241</v>
      </c>
      <c r="W44" s="13" t="s">
        <v>24</v>
      </c>
      <c r="X44" s="24">
        <v>191.15</v>
      </c>
      <c r="Y44" s="24">
        <v>2.2599999999999998</v>
      </c>
      <c r="Z44" s="14">
        <v>17.25</v>
      </c>
      <c r="AA44" s="14">
        <v>16.350000000000001</v>
      </c>
      <c r="AB44" s="14">
        <v>16.18</v>
      </c>
      <c r="AC44" s="14">
        <v>17.739999999999998</v>
      </c>
      <c r="AD44" s="14">
        <v>16.670000000000002</v>
      </c>
      <c r="AE44" s="14">
        <v>16.45</v>
      </c>
      <c r="AF44" s="14" t="s">
        <v>2850</v>
      </c>
    </row>
    <row r="45" spans="1:32" s="13" customFormat="1" x14ac:dyDescent="0.2">
      <c r="A45" s="12" t="s">
        <v>2988</v>
      </c>
      <c r="B45" s="77" t="s">
        <v>3029</v>
      </c>
      <c r="C45" s="12" t="s">
        <v>2990</v>
      </c>
      <c r="D45" s="74">
        <v>10071179231264</v>
      </c>
      <c r="E45" s="13" t="s">
        <v>24</v>
      </c>
      <c r="F45" s="24">
        <v>17</v>
      </c>
      <c r="G45" s="24">
        <v>19</v>
      </c>
      <c r="H45" s="24">
        <v>92.73</v>
      </c>
      <c r="I45" s="24">
        <v>2.89</v>
      </c>
      <c r="J45" s="13">
        <v>100506</v>
      </c>
      <c r="K45" s="13" t="s">
        <v>2990</v>
      </c>
      <c r="L45" s="24">
        <v>30.91</v>
      </c>
      <c r="M45" s="14">
        <v>0.1313</v>
      </c>
      <c r="N45" s="14">
        <v>4.0599999999999996</v>
      </c>
      <c r="O45" s="17"/>
      <c r="P45" s="217">
        <v>27.290000000000003</v>
      </c>
      <c r="Q45" s="217">
        <v>26.700000000000003</v>
      </c>
      <c r="R45" s="217">
        <v>26.580000000000002</v>
      </c>
      <c r="S45" s="14">
        <v>27.610000000000003</v>
      </c>
      <c r="T45" s="14">
        <v>26.91</v>
      </c>
      <c r="U45" s="14">
        <v>26.76</v>
      </c>
      <c r="V45" s="748">
        <v>10071179231264</v>
      </c>
      <c r="W45" s="13" t="s">
        <v>24</v>
      </c>
      <c r="X45" s="24">
        <v>92.73</v>
      </c>
      <c r="Y45" s="24">
        <v>2.89</v>
      </c>
      <c r="Z45" s="14">
        <v>31.35</v>
      </c>
      <c r="AA45" s="14">
        <v>30.76</v>
      </c>
      <c r="AB45" s="14">
        <v>30.64</v>
      </c>
      <c r="AC45" s="14">
        <v>31.67</v>
      </c>
      <c r="AD45" s="14">
        <v>30.97</v>
      </c>
      <c r="AE45" s="14">
        <v>30.82</v>
      </c>
      <c r="AF45" s="14" t="s">
        <v>2850</v>
      </c>
    </row>
    <row r="46" spans="1:32" s="13" customFormat="1" x14ac:dyDescent="0.2">
      <c r="A46" s="12" t="s">
        <v>2988</v>
      </c>
      <c r="B46" s="77" t="s">
        <v>3030</v>
      </c>
      <c r="C46" s="12" t="s">
        <v>2990</v>
      </c>
      <c r="D46" s="74">
        <v>10071179238010</v>
      </c>
      <c r="E46" s="13" t="s">
        <v>24</v>
      </c>
      <c r="F46" s="24">
        <v>30</v>
      </c>
      <c r="G46" s="24">
        <v>32</v>
      </c>
      <c r="H46" s="24">
        <v>178.43</v>
      </c>
      <c r="I46" s="24">
        <v>2.69</v>
      </c>
      <c r="J46" s="13">
        <v>100506</v>
      </c>
      <c r="K46" s="13" t="s">
        <v>2990</v>
      </c>
      <c r="L46" s="24">
        <v>54.55</v>
      </c>
      <c r="M46" s="14">
        <v>0.1313</v>
      </c>
      <c r="N46" s="14">
        <v>7.16</v>
      </c>
      <c r="O46" s="17"/>
      <c r="P46" s="217">
        <v>13.780000000000001</v>
      </c>
      <c r="Q46" s="217">
        <v>12.79</v>
      </c>
      <c r="R46" s="217">
        <v>12.59</v>
      </c>
      <c r="S46" s="14">
        <v>14.32</v>
      </c>
      <c r="T46" s="14">
        <v>13.14</v>
      </c>
      <c r="U46" s="14">
        <v>12.89</v>
      </c>
      <c r="V46" s="748">
        <v>10071179238010</v>
      </c>
      <c r="W46" s="13" t="s">
        <v>24</v>
      </c>
      <c r="X46" s="24">
        <v>178.43</v>
      </c>
      <c r="Y46" s="24">
        <v>2.69</v>
      </c>
      <c r="Z46" s="14">
        <v>20.94</v>
      </c>
      <c r="AA46" s="14">
        <v>19.95</v>
      </c>
      <c r="AB46" s="14">
        <v>19.75</v>
      </c>
      <c r="AC46" s="14">
        <v>21.48</v>
      </c>
      <c r="AD46" s="14">
        <v>20.3</v>
      </c>
      <c r="AE46" s="14">
        <v>20.05</v>
      </c>
      <c r="AF46" s="14" t="s">
        <v>2850</v>
      </c>
    </row>
    <row r="47" spans="1:32" s="13" customFormat="1" x14ac:dyDescent="0.2">
      <c r="A47" s="12" t="s">
        <v>2988</v>
      </c>
      <c r="B47" s="77" t="s">
        <v>3031</v>
      </c>
      <c r="C47" s="12" t="s">
        <v>2990</v>
      </c>
      <c r="D47" s="74">
        <v>10071179238027</v>
      </c>
      <c r="E47" s="13" t="s">
        <v>24</v>
      </c>
      <c r="F47" s="24">
        <v>30</v>
      </c>
      <c r="G47" s="24">
        <v>32</v>
      </c>
      <c r="H47" s="24">
        <v>178.43</v>
      </c>
      <c r="I47" s="24">
        <v>2.69</v>
      </c>
      <c r="J47" s="13">
        <v>100506</v>
      </c>
      <c r="K47" s="13" t="s">
        <v>2990</v>
      </c>
      <c r="L47" s="24">
        <v>54.55</v>
      </c>
      <c r="M47" s="14">
        <v>0.1313</v>
      </c>
      <c r="N47" s="14">
        <v>7.16</v>
      </c>
      <c r="O47" s="17"/>
      <c r="P47" s="217">
        <v>13.780000000000001</v>
      </c>
      <c r="Q47" s="217">
        <v>12.79</v>
      </c>
      <c r="R47" s="217">
        <v>12.59</v>
      </c>
      <c r="S47" s="14">
        <v>14.32</v>
      </c>
      <c r="T47" s="14">
        <v>13.14</v>
      </c>
      <c r="U47" s="14">
        <v>12.89</v>
      </c>
      <c r="V47" s="748">
        <v>10071179238027</v>
      </c>
      <c r="W47" s="13" t="s">
        <v>24</v>
      </c>
      <c r="X47" s="24">
        <v>178.43</v>
      </c>
      <c r="Y47" s="24">
        <v>2.69</v>
      </c>
      <c r="Z47" s="14">
        <v>20.94</v>
      </c>
      <c r="AA47" s="14">
        <v>19.95</v>
      </c>
      <c r="AB47" s="14">
        <v>19.75</v>
      </c>
      <c r="AC47" s="14">
        <v>21.48</v>
      </c>
      <c r="AD47" s="14">
        <v>20.3</v>
      </c>
      <c r="AE47" s="14">
        <v>20.05</v>
      </c>
      <c r="AF47" s="14" t="s">
        <v>2850</v>
      </c>
    </row>
    <row r="48" spans="1:32" s="13" customFormat="1" x14ac:dyDescent="0.2">
      <c r="A48" s="12" t="s">
        <v>2988</v>
      </c>
      <c r="B48" s="77" t="s">
        <v>3032</v>
      </c>
      <c r="C48" s="12" t="s">
        <v>2990</v>
      </c>
      <c r="D48" s="74">
        <v>10071179239932</v>
      </c>
      <c r="E48" s="13" t="s">
        <v>24</v>
      </c>
      <c r="F48" s="24">
        <v>30</v>
      </c>
      <c r="G48" s="24">
        <v>32</v>
      </c>
      <c r="H48" s="24">
        <v>242.42</v>
      </c>
      <c r="I48" s="24">
        <v>1.98</v>
      </c>
      <c r="J48" s="13">
        <v>100506</v>
      </c>
      <c r="K48" s="13" t="s">
        <v>2990</v>
      </c>
      <c r="L48" s="24">
        <v>54.55</v>
      </c>
      <c r="M48" s="14">
        <v>0.1313</v>
      </c>
      <c r="N48" s="14">
        <v>7.16</v>
      </c>
      <c r="O48" s="17"/>
      <c r="P48" s="217">
        <v>22.68</v>
      </c>
      <c r="Q48" s="217">
        <v>21.69</v>
      </c>
      <c r="R48" s="217">
        <v>21.49</v>
      </c>
      <c r="S48" s="14">
        <v>23.22</v>
      </c>
      <c r="T48" s="14">
        <v>22.04</v>
      </c>
      <c r="U48" s="14">
        <v>21.79</v>
      </c>
      <c r="V48" s="748">
        <v>10071179239932</v>
      </c>
      <c r="W48" s="13" t="s">
        <v>24</v>
      </c>
      <c r="X48" s="24">
        <v>242.42</v>
      </c>
      <c r="Y48" s="24">
        <v>1.98</v>
      </c>
      <c r="Z48" s="14">
        <v>29.84</v>
      </c>
      <c r="AA48" s="14">
        <v>28.85</v>
      </c>
      <c r="AB48" s="14">
        <v>28.65</v>
      </c>
      <c r="AC48" s="14">
        <v>30.38</v>
      </c>
      <c r="AD48" s="14">
        <v>29.2</v>
      </c>
      <c r="AE48" s="14">
        <v>28.95</v>
      </c>
      <c r="AF48" s="14" t="s">
        <v>2850</v>
      </c>
    </row>
    <row r="49" spans="1:32" s="13" customFormat="1" x14ac:dyDescent="0.2">
      <c r="A49" s="12" t="s">
        <v>2988</v>
      </c>
      <c r="B49" s="77" t="s">
        <v>3033</v>
      </c>
      <c r="C49" s="12" t="s">
        <v>2990</v>
      </c>
      <c r="D49" s="74">
        <v>10071179259312</v>
      </c>
      <c r="E49" s="13" t="s">
        <v>24</v>
      </c>
      <c r="F49" s="24">
        <v>30</v>
      </c>
      <c r="G49" s="24">
        <v>32</v>
      </c>
      <c r="H49" s="24">
        <v>209.6</v>
      </c>
      <c r="I49" s="24">
        <v>2.29</v>
      </c>
      <c r="J49" s="13">
        <v>100506</v>
      </c>
      <c r="K49" s="13" t="s">
        <v>2990</v>
      </c>
      <c r="L49" s="24">
        <v>54.55</v>
      </c>
      <c r="M49" s="14">
        <v>0.1313</v>
      </c>
      <c r="N49" s="14">
        <v>7.16</v>
      </c>
      <c r="O49" s="17"/>
      <c r="P49" s="217">
        <v>14.68</v>
      </c>
      <c r="Q49" s="217">
        <v>13.690000000000001</v>
      </c>
      <c r="R49" s="217">
        <v>13.489999999999998</v>
      </c>
      <c r="S49" s="14">
        <v>15.219999999999999</v>
      </c>
      <c r="T49" s="14">
        <v>14.04</v>
      </c>
      <c r="U49" s="14">
        <v>13.79</v>
      </c>
      <c r="V49" s="748">
        <v>10071179259312</v>
      </c>
      <c r="W49" s="13" t="s">
        <v>24</v>
      </c>
      <c r="X49" s="24">
        <v>209.6</v>
      </c>
      <c r="Y49" s="24">
        <v>2.29</v>
      </c>
      <c r="Z49" s="14">
        <v>21.84</v>
      </c>
      <c r="AA49" s="14">
        <v>20.85</v>
      </c>
      <c r="AB49" s="14">
        <v>20.65</v>
      </c>
      <c r="AC49" s="14">
        <v>22.38</v>
      </c>
      <c r="AD49" s="14">
        <v>21.2</v>
      </c>
      <c r="AE49" s="14">
        <v>20.95</v>
      </c>
      <c r="AF49" s="14" t="s">
        <v>2850</v>
      </c>
    </row>
    <row r="50" spans="1:32" s="13" customFormat="1" x14ac:dyDescent="0.2">
      <c r="A50" s="12" t="s">
        <v>2988</v>
      </c>
      <c r="B50" s="77" t="s">
        <v>3034</v>
      </c>
      <c r="C50" s="12" t="s">
        <v>2990</v>
      </c>
      <c r="D50" s="74">
        <v>10071179280224</v>
      </c>
      <c r="E50" s="13" t="s">
        <v>24</v>
      </c>
      <c r="F50" s="24">
        <v>30</v>
      </c>
      <c r="G50" s="24">
        <v>31.75</v>
      </c>
      <c r="H50" s="24">
        <v>106.66</v>
      </c>
      <c r="I50" s="24">
        <v>4.5</v>
      </c>
      <c r="J50" s="13">
        <v>100506</v>
      </c>
      <c r="K50" s="13" t="s">
        <v>2990</v>
      </c>
      <c r="L50" s="24">
        <v>54.55</v>
      </c>
      <c r="M50" s="14">
        <v>0.1313</v>
      </c>
      <c r="N50" s="14">
        <v>7.16</v>
      </c>
      <c r="O50" s="17"/>
      <c r="P50" s="217">
        <v>17.05</v>
      </c>
      <c r="Q50" s="217">
        <v>16.059999999999999</v>
      </c>
      <c r="R50" s="217">
        <v>15.870000000000001</v>
      </c>
      <c r="S50" s="14">
        <v>17.579999999999998</v>
      </c>
      <c r="T50" s="14">
        <v>16.41</v>
      </c>
      <c r="U50" s="14">
        <v>16.169999999999998</v>
      </c>
      <c r="V50" s="748">
        <v>10071179280224</v>
      </c>
      <c r="W50" s="13" t="s">
        <v>24</v>
      </c>
      <c r="X50" s="24">
        <v>106.66</v>
      </c>
      <c r="Y50" s="24">
        <v>4.5</v>
      </c>
      <c r="Z50" s="14">
        <v>24.21</v>
      </c>
      <c r="AA50" s="14">
        <v>23.22</v>
      </c>
      <c r="AB50" s="14">
        <v>23.03</v>
      </c>
      <c r="AC50" s="14">
        <v>24.74</v>
      </c>
      <c r="AD50" s="14">
        <v>23.57</v>
      </c>
      <c r="AE50" s="14">
        <v>23.33</v>
      </c>
      <c r="AF50" s="14" t="s">
        <v>2850</v>
      </c>
    </row>
    <row r="51" spans="1:32" s="13" customFormat="1" x14ac:dyDescent="0.2">
      <c r="A51" s="12" t="s">
        <v>2988</v>
      </c>
      <c r="B51" s="77" t="s">
        <v>3035</v>
      </c>
      <c r="C51" s="12" t="s">
        <v>2990</v>
      </c>
      <c r="D51" s="74">
        <v>10071179283010</v>
      </c>
      <c r="E51" s="13" t="s">
        <v>24</v>
      </c>
      <c r="F51" s="24">
        <v>30</v>
      </c>
      <c r="G51" s="24">
        <v>32</v>
      </c>
      <c r="H51" s="24">
        <v>106.66</v>
      </c>
      <c r="I51" s="24">
        <v>4.5</v>
      </c>
      <c r="J51" s="13">
        <v>100506</v>
      </c>
      <c r="K51" s="13" t="s">
        <v>2990</v>
      </c>
      <c r="L51" s="24">
        <v>54.55</v>
      </c>
      <c r="M51" s="14">
        <v>0.1313</v>
      </c>
      <c r="N51" s="14">
        <v>7.16</v>
      </c>
      <c r="O51" s="17"/>
      <c r="P51" s="217">
        <v>16.78</v>
      </c>
      <c r="Q51" s="217">
        <v>15.79</v>
      </c>
      <c r="R51" s="217">
        <v>15.59</v>
      </c>
      <c r="S51" s="14">
        <v>17.32</v>
      </c>
      <c r="T51" s="14">
        <v>16.14</v>
      </c>
      <c r="U51" s="14">
        <v>15.89</v>
      </c>
      <c r="V51" s="748">
        <v>10071179283010</v>
      </c>
      <c r="W51" s="13" t="s">
        <v>24</v>
      </c>
      <c r="X51" s="24">
        <v>106.66</v>
      </c>
      <c r="Y51" s="24">
        <v>4.5</v>
      </c>
      <c r="Z51" s="14">
        <v>23.94</v>
      </c>
      <c r="AA51" s="14">
        <v>22.95</v>
      </c>
      <c r="AB51" s="14">
        <v>22.75</v>
      </c>
      <c r="AC51" s="14">
        <v>24.48</v>
      </c>
      <c r="AD51" s="14">
        <v>23.3</v>
      </c>
      <c r="AE51" s="14">
        <v>23.05</v>
      </c>
      <c r="AF51" s="14" t="s">
        <v>2850</v>
      </c>
    </row>
    <row r="52" spans="1:32" s="13" customFormat="1" x14ac:dyDescent="0.2">
      <c r="A52" s="12" t="s">
        <v>2988</v>
      </c>
      <c r="B52" s="77" t="s">
        <v>3036</v>
      </c>
      <c r="C52" s="12" t="s">
        <v>2990</v>
      </c>
      <c r="D52" s="74">
        <v>10071179299028</v>
      </c>
      <c r="E52" s="13" t="s">
        <v>24</v>
      </c>
      <c r="F52" s="24">
        <v>20</v>
      </c>
      <c r="G52" s="24">
        <v>21</v>
      </c>
      <c r="H52" s="24">
        <v>80</v>
      </c>
      <c r="I52" s="24">
        <v>4</v>
      </c>
      <c r="J52" s="13">
        <v>100506</v>
      </c>
      <c r="K52" s="13" t="s">
        <v>2990</v>
      </c>
      <c r="L52" s="24">
        <v>36.36</v>
      </c>
      <c r="M52" s="14">
        <v>0.1313</v>
      </c>
      <c r="N52" s="14">
        <v>4.7699999999999996</v>
      </c>
      <c r="O52" s="17"/>
      <c r="P52" s="217">
        <v>15.95</v>
      </c>
      <c r="Q52" s="217">
        <v>15.3</v>
      </c>
      <c r="R52" s="217">
        <v>15.170000000000002</v>
      </c>
      <c r="S52" s="14">
        <v>16.3</v>
      </c>
      <c r="T52" s="14">
        <v>15.530000000000001</v>
      </c>
      <c r="U52" s="14">
        <v>15.36</v>
      </c>
      <c r="V52" s="748">
        <v>10071179299028</v>
      </c>
      <c r="W52" s="13" t="s">
        <v>24</v>
      </c>
      <c r="X52" s="24">
        <v>80</v>
      </c>
      <c r="Y52" s="24">
        <v>4</v>
      </c>
      <c r="Z52" s="14">
        <v>20.72</v>
      </c>
      <c r="AA52" s="14">
        <v>20.07</v>
      </c>
      <c r="AB52" s="14">
        <v>19.940000000000001</v>
      </c>
      <c r="AC52" s="14">
        <v>21.07</v>
      </c>
      <c r="AD52" s="14">
        <v>20.3</v>
      </c>
      <c r="AE52" s="14">
        <v>20.13</v>
      </c>
      <c r="AF52" s="14" t="s">
        <v>2850</v>
      </c>
    </row>
    <row r="53" spans="1:32" s="13" customFormat="1" x14ac:dyDescent="0.2">
      <c r="A53" s="12" t="s">
        <v>2988</v>
      </c>
      <c r="B53" s="77" t="s">
        <v>3037</v>
      </c>
      <c r="C53" s="12" t="s">
        <v>2990</v>
      </c>
      <c r="D53" s="74">
        <v>10071179299257</v>
      </c>
      <c r="E53" s="13" t="s">
        <v>24</v>
      </c>
      <c r="F53" s="24">
        <v>24</v>
      </c>
      <c r="G53" s="24">
        <v>26</v>
      </c>
      <c r="H53" s="24">
        <v>88.27</v>
      </c>
      <c r="I53" s="24">
        <v>4.3499999999999996</v>
      </c>
      <c r="J53" s="13">
        <v>100506</v>
      </c>
      <c r="K53" s="13" t="s">
        <v>2990</v>
      </c>
      <c r="L53" s="24">
        <v>43.64</v>
      </c>
      <c r="M53" s="14">
        <v>0.1313</v>
      </c>
      <c r="N53" s="14">
        <v>5.73</v>
      </c>
      <c r="O53" s="17"/>
      <c r="P53" s="217">
        <v>15.629999999999999</v>
      </c>
      <c r="Q53" s="217">
        <v>14.829999999999998</v>
      </c>
      <c r="R53" s="217">
        <v>14.669999999999998</v>
      </c>
      <c r="S53" s="14">
        <v>16.07</v>
      </c>
      <c r="T53" s="14">
        <v>15.11</v>
      </c>
      <c r="U53" s="14">
        <v>14.91</v>
      </c>
      <c r="V53" s="748">
        <v>10071179299257</v>
      </c>
      <c r="W53" s="13" t="s">
        <v>24</v>
      </c>
      <c r="X53" s="24">
        <v>88.27</v>
      </c>
      <c r="Y53" s="24">
        <v>4.3499999999999996</v>
      </c>
      <c r="Z53" s="14">
        <v>21.36</v>
      </c>
      <c r="AA53" s="14">
        <v>20.56</v>
      </c>
      <c r="AB53" s="14">
        <v>20.399999999999999</v>
      </c>
      <c r="AC53" s="14">
        <v>21.8</v>
      </c>
      <c r="AD53" s="14">
        <v>20.84</v>
      </c>
      <c r="AE53" s="14">
        <v>20.64</v>
      </c>
      <c r="AF53" s="14" t="s">
        <v>2850</v>
      </c>
    </row>
    <row r="54" spans="1:32" s="13" customFormat="1" x14ac:dyDescent="0.2">
      <c r="A54" s="12" t="s">
        <v>2988</v>
      </c>
      <c r="B54" s="77" t="s">
        <v>3038</v>
      </c>
      <c r="C54" s="12" t="s">
        <v>2990</v>
      </c>
      <c r="D54" s="74">
        <v>10071179299264</v>
      </c>
      <c r="E54" s="13" t="s">
        <v>24</v>
      </c>
      <c r="F54" s="24">
        <v>24</v>
      </c>
      <c r="G54" s="24">
        <v>26</v>
      </c>
      <c r="H54" s="24">
        <v>88.27</v>
      </c>
      <c r="I54" s="24">
        <v>4.3499999999999996</v>
      </c>
      <c r="J54" s="13">
        <v>100506</v>
      </c>
      <c r="K54" s="13" t="s">
        <v>2990</v>
      </c>
      <c r="L54" s="24">
        <v>43.64</v>
      </c>
      <c r="M54" s="14">
        <v>0.1313</v>
      </c>
      <c r="N54" s="14">
        <v>5.73</v>
      </c>
      <c r="O54" s="17"/>
      <c r="P54" s="217">
        <v>17.309999999999999</v>
      </c>
      <c r="Q54" s="217">
        <v>16.509999999999998</v>
      </c>
      <c r="R54" s="217">
        <v>16.349999999999998</v>
      </c>
      <c r="S54" s="14">
        <v>17.75</v>
      </c>
      <c r="T54" s="14">
        <v>16.79</v>
      </c>
      <c r="U54" s="14">
        <v>16.59</v>
      </c>
      <c r="V54" s="748">
        <v>10071179299264</v>
      </c>
      <c r="W54" s="13" t="s">
        <v>24</v>
      </c>
      <c r="X54" s="24">
        <v>88.27</v>
      </c>
      <c r="Y54" s="24">
        <v>4.3499999999999996</v>
      </c>
      <c r="Z54" s="14">
        <v>23.04</v>
      </c>
      <c r="AA54" s="14">
        <v>22.24</v>
      </c>
      <c r="AB54" s="14">
        <v>22.08</v>
      </c>
      <c r="AC54" s="14">
        <v>23.48</v>
      </c>
      <c r="AD54" s="14">
        <v>22.52</v>
      </c>
      <c r="AE54" s="14">
        <v>22.32</v>
      </c>
      <c r="AF54" s="14" t="s">
        <v>2850</v>
      </c>
    </row>
    <row r="55" spans="1:32" s="13" customFormat="1" x14ac:dyDescent="0.2">
      <c r="A55" s="12" t="s">
        <v>2988</v>
      </c>
      <c r="B55" s="77" t="s">
        <v>3039</v>
      </c>
      <c r="C55" s="12" t="s">
        <v>2990</v>
      </c>
      <c r="D55" s="74">
        <v>10071179299271</v>
      </c>
      <c r="E55" s="13" t="s">
        <v>24</v>
      </c>
      <c r="F55" s="24">
        <v>24</v>
      </c>
      <c r="G55" s="24">
        <v>26</v>
      </c>
      <c r="H55" s="24">
        <v>88.27</v>
      </c>
      <c r="I55" s="24">
        <v>4.3499999999999996</v>
      </c>
      <c r="J55" s="13">
        <v>100506</v>
      </c>
      <c r="K55" s="13" t="s">
        <v>2990</v>
      </c>
      <c r="L55" s="24">
        <v>43.64</v>
      </c>
      <c r="M55" s="14">
        <v>0.1313</v>
      </c>
      <c r="N55" s="14">
        <v>5.73</v>
      </c>
      <c r="O55" s="17"/>
      <c r="P55" s="217">
        <v>20.190000000000001</v>
      </c>
      <c r="Q55" s="217">
        <v>19.39</v>
      </c>
      <c r="R55" s="217">
        <v>19.23</v>
      </c>
      <c r="S55" s="14">
        <v>20.63</v>
      </c>
      <c r="T55" s="14">
        <v>19.669999999999998</v>
      </c>
      <c r="U55" s="14">
        <v>19.47</v>
      </c>
      <c r="V55" s="748">
        <v>10071179299271</v>
      </c>
      <c r="W55" s="13" t="s">
        <v>24</v>
      </c>
      <c r="X55" s="24">
        <v>88.27</v>
      </c>
      <c r="Y55" s="24">
        <v>4.3499999999999996</v>
      </c>
      <c r="Z55" s="14">
        <v>25.92</v>
      </c>
      <c r="AA55" s="14">
        <v>25.12</v>
      </c>
      <c r="AB55" s="14">
        <v>24.96</v>
      </c>
      <c r="AC55" s="14">
        <v>26.36</v>
      </c>
      <c r="AD55" s="14">
        <v>25.4</v>
      </c>
      <c r="AE55" s="14">
        <v>25.2</v>
      </c>
      <c r="AF55" s="14" t="s">
        <v>2850</v>
      </c>
    </row>
    <row r="56" spans="1:32" s="13" customFormat="1" x14ac:dyDescent="0.2">
      <c r="A56" s="12" t="s">
        <v>2988</v>
      </c>
      <c r="B56" s="77" t="s">
        <v>3040</v>
      </c>
      <c r="C56" s="12" t="s">
        <v>2990</v>
      </c>
      <c r="D56" s="74">
        <v>10071179328209</v>
      </c>
      <c r="E56" s="13" t="s">
        <v>24</v>
      </c>
      <c r="F56" s="24">
        <v>36</v>
      </c>
      <c r="G56" s="24">
        <v>38</v>
      </c>
      <c r="H56" s="24">
        <v>190.72</v>
      </c>
      <c r="I56" s="24">
        <v>3.02</v>
      </c>
      <c r="J56" s="13">
        <v>100506</v>
      </c>
      <c r="K56" s="13" t="s">
        <v>2990</v>
      </c>
      <c r="L56" s="24">
        <v>65.45</v>
      </c>
      <c r="M56" s="14">
        <v>0.1313</v>
      </c>
      <c r="N56" s="14">
        <v>8.59</v>
      </c>
      <c r="O56" s="17"/>
      <c r="P56" s="217">
        <v>17.93</v>
      </c>
      <c r="Q56" s="217">
        <v>16.75</v>
      </c>
      <c r="R56" s="217">
        <v>16.52</v>
      </c>
      <c r="S56" s="14">
        <v>18.57</v>
      </c>
      <c r="T56" s="14">
        <v>17.16</v>
      </c>
      <c r="U56" s="14">
        <v>16.87</v>
      </c>
      <c r="V56" s="748">
        <v>10071179328209</v>
      </c>
      <c r="W56" s="13" t="s">
        <v>24</v>
      </c>
      <c r="X56" s="24">
        <v>190.72</v>
      </c>
      <c r="Y56" s="24">
        <v>3.02</v>
      </c>
      <c r="Z56" s="14">
        <v>26.52</v>
      </c>
      <c r="AA56" s="14">
        <v>25.34</v>
      </c>
      <c r="AB56" s="14">
        <v>25.11</v>
      </c>
      <c r="AC56" s="14">
        <v>27.16</v>
      </c>
      <c r="AD56" s="14">
        <v>25.75</v>
      </c>
      <c r="AE56" s="14">
        <v>25.46</v>
      </c>
      <c r="AF56" s="14" t="s">
        <v>2850</v>
      </c>
    </row>
    <row r="57" spans="1:32" s="13" customFormat="1" x14ac:dyDescent="0.2">
      <c r="A57" s="12" t="s">
        <v>2988</v>
      </c>
      <c r="B57" s="77" t="s">
        <v>3041</v>
      </c>
      <c r="C57" s="12" t="s">
        <v>2990</v>
      </c>
      <c r="D57" s="74">
        <v>10071179364580</v>
      </c>
      <c r="E57" s="13" t="s">
        <v>24</v>
      </c>
      <c r="F57" s="24">
        <v>18</v>
      </c>
      <c r="G57" s="24">
        <v>19.5</v>
      </c>
      <c r="H57" s="24">
        <v>74.41</v>
      </c>
      <c r="I57" s="24">
        <v>3.87</v>
      </c>
      <c r="J57" s="13">
        <v>100506</v>
      </c>
      <c r="K57" s="13" t="s">
        <v>2990</v>
      </c>
      <c r="L57" s="24">
        <v>32.729999999999997</v>
      </c>
      <c r="M57" s="14">
        <v>0.1313</v>
      </c>
      <c r="N57" s="14">
        <v>4.3</v>
      </c>
      <c r="O57" s="17"/>
      <c r="P57" s="217">
        <v>8.120000000000001</v>
      </c>
      <c r="Q57" s="217">
        <v>7.5200000000000005</v>
      </c>
      <c r="R57" s="217">
        <v>7.3999999999999995</v>
      </c>
      <c r="S57" s="14">
        <v>8.4499999999999993</v>
      </c>
      <c r="T57" s="14">
        <v>7.7299999999999995</v>
      </c>
      <c r="U57" s="14">
        <v>7.580000000000001</v>
      </c>
      <c r="V57" s="748">
        <v>10071179364580</v>
      </c>
      <c r="W57" s="13" t="s">
        <v>24</v>
      </c>
      <c r="X57" s="24">
        <v>74.41</v>
      </c>
      <c r="Y57" s="24">
        <v>3.87</v>
      </c>
      <c r="Z57" s="14">
        <v>12.42</v>
      </c>
      <c r="AA57" s="14">
        <v>11.82</v>
      </c>
      <c r="AB57" s="14">
        <v>11.7</v>
      </c>
      <c r="AC57" s="14">
        <v>12.75</v>
      </c>
      <c r="AD57" s="14">
        <v>12.03</v>
      </c>
      <c r="AE57" s="14">
        <v>11.88</v>
      </c>
      <c r="AF57" s="14" t="s">
        <v>2850</v>
      </c>
    </row>
    <row r="58" spans="1:32" s="13" customFormat="1" x14ac:dyDescent="0.2">
      <c r="A58" s="12" t="s">
        <v>2988</v>
      </c>
      <c r="B58" s="77" t="s">
        <v>3042</v>
      </c>
      <c r="C58" s="12" t="s">
        <v>2990</v>
      </c>
      <c r="D58" s="74">
        <v>10071179372271</v>
      </c>
      <c r="E58" s="13" t="s">
        <v>24</v>
      </c>
      <c r="F58" s="24">
        <v>24</v>
      </c>
      <c r="G58" s="24">
        <v>26.75</v>
      </c>
      <c r="H58" s="24">
        <v>85.33</v>
      </c>
      <c r="I58" s="24">
        <v>4.5</v>
      </c>
      <c r="J58" s="13">
        <v>100506</v>
      </c>
      <c r="K58" s="13" t="s">
        <v>2990</v>
      </c>
      <c r="L58" s="24">
        <v>43.63</v>
      </c>
      <c r="M58" s="14">
        <v>0.1313</v>
      </c>
      <c r="N58" s="14">
        <v>5.73</v>
      </c>
      <c r="O58" s="17"/>
      <c r="P58" s="217">
        <v>16.45</v>
      </c>
      <c r="Q58" s="217">
        <v>15.620000000000001</v>
      </c>
      <c r="R58" s="217">
        <v>15.46</v>
      </c>
      <c r="S58" s="14">
        <v>16.899999999999999</v>
      </c>
      <c r="T58" s="14">
        <v>15.91</v>
      </c>
      <c r="U58" s="14">
        <v>15.71</v>
      </c>
      <c r="V58" s="748">
        <v>10071179372271</v>
      </c>
      <c r="W58" s="13" t="s">
        <v>24</v>
      </c>
      <c r="X58" s="24">
        <v>85.33</v>
      </c>
      <c r="Y58" s="24">
        <v>4.5</v>
      </c>
      <c r="Z58" s="14">
        <v>22.18</v>
      </c>
      <c r="AA58" s="14">
        <v>21.35</v>
      </c>
      <c r="AB58" s="14">
        <v>21.19</v>
      </c>
      <c r="AC58" s="14">
        <v>22.63</v>
      </c>
      <c r="AD58" s="14">
        <v>21.64</v>
      </c>
      <c r="AE58" s="14">
        <v>21.44</v>
      </c>
      <c r="AF58" s="14" t="s">
        <v>2850</v>
      </c>
    </row>
    <row r="59" spans="1:32" s="13" customFormat="1" x14ac:dyDescent="0.2">
      <c r="A59" s="12" t="s">
        <v>2988</v>
      </c>
      <c r="B59" s="77" t="s">
        <v>3043</v>
      </c>
      <c r="C59" s="12" t="s">
        <v>2990</v>
      </c>
      <c r="D59" s="74">
        <v>10071179430018</v>
      </c>
      <c r="E59" s="13" t="s">
        <v>24</v>
      </c>
      <c r="F59" s="24">
        <v>30</v>
      </c>
      <c r="G59" s="24">
        <v>32</v>
      </c>
      <c r="H59" s="24">
        <v>106.66</v>
      </c>
      <c r="I59" s="24">
        <v>4.5</v>
      </c>
      <c r="J59" s="13">
        <v>100506</v>
      </c>
      <c r="K59" s="13" t="s">
        <v>2990</v>
      </c>
      <c r="L59" s="24">
        <v>54.55</v>
      </c>
      <c r="M59" s="14">
        <v>0.1313</v>
      </c>
      <c r="N59" s="14">
        <v>7.16</v>
      </c>
      <c r="O59" s="17"/>
      <c r="P59" s="217">
        <v>19.18</v>
      </c>
      <c r="Q59" s="217">
        <v>18.190000000000001</v>
      </c>
      <c r="R59" s="217">
        <v>17.989999999999998</v>
      </c>
      <c r="S59" s="14">
        <v>19.72</v>
      </c>
      <c r="T59" s="14">
        <v>18.54</v>
      </c>
      <c r="U59" s="14">
        <v>18.29</v>
      </c>
      <c r="V59" s="748">
        <v>10071179430018</v>
      </c>
      <c r="W59" s="13" t="s">
        <v>24</v>
      </c>
      <c r="X59" s="24">
        <v>106.66</v>
      </c>
      <c r="Y59" s="24">
        <v>4.5</v>
      </c>
      <c r="Z59" s="14">
        <v>26.34</v>
      </c>
      <c r="AA59" s="14">
        <v>25.35</v>
      </c>
      <c r="AB59" s="14">
        <v>25.15</v>
      </c>
      <c r="AC59" s="14">
        <v>26.88</v>
      </c>
      <c r="AD59" s="14">
        <v>25.7</v>
      </c>
      <c r="AE59" s="14">
        <v>25.45</v>
      </c>
      <c r="AF59" s="14" t="s">
        <v>2850</v>
      </c>
    </row>
    <row r="60" spans="1:32" s="13" customFormat="1" x14ac:dyDescent="0.2">
      <c r="A60" s="12" t="s">
        <v>2988</v>
      </c>
      <c r="B60" s="77" t="s">
        <v>3044</v>
      </c>
      <c r="C60" s="12" t="s">
        <v>2990</v>
      </c>
      <c r="D60" s="74">
        <v>10071179462033</v>
      </c>
      <c r="E60" s="13" t="s">
        <v>24</v>
      </c>
      <c r="F60" s="24">
        <v>27</v>
      </c>
      <c r="G60" s="24">
        <v>29</v>
      </c>
      <c r="H60" s="24">
        <v>191.15</v>
      </c>
      <c r="I60" s="24">
        <v>2.2599999999999998</v>
      </c>
      <c r="J60" s="13">
        <v>100506</v>
      </c>
      <c r="K60" s="13" t="s">
        <v>2990</v>
      </c>
      <c r="L60" s="24">
        <v>49.1</v>
      </c>
      <c r="M60" s="14">
        <v>0.1313</v>
      </c>
      <c r="N60" s="14">
        <v>6.45</v>
      </c>
      <c r="O60" s="17"/>
      <c r="P60" s="217">
        <v>13.23</v>
      </c>
      <c r="Q60" s="217">
        <v>12.330000000000002</v>
      </c>
      <c r="R60" s="217">
        <v>12.16</v>
      </c>
      <c r="S60" s="14">
        <v>13.720000000000002</v>
      </c>
      <c r="T60" s="14">
        <v>12.650000000000002</v>
      </c>
      <c r="U60" s="14">
        <v>12.43</v>
      </c>
      <c r="V60" s="748">
        <v>10071179462033</v>
      </c>
      <c r="W60" s="13" t="s">
        <v>24</v>
      </c>
      <c r="X60" s="24">
        <v>191.15</v>
      </c>
      <c r="Y60" s="24">
        <v>2.2599999999999998</v>
      </c>
      <c r="Z60" s="14">
        <v>19.68</v>
      </c>
      <c r="AA60" s="14">
        <v>18.78</v>
      </c>
      <c r="AB60" s="14">
        <v>18.61</v>
      </c>
      <c r="AC60" s="14">
        <v>20.170000000000002</v>
      </c>
      <c r="AD60" s="14">
        <v>19.100000000000001</v>
      </c>
      <c r="AE60" s="14">
        <v>18.88</v>
      </c>
      <c r="AF60" s="14" t="s">
        <v>2850</v>
      </c>
    </row>
    <row r="61" spans="1:32" s="13" customFormat="1" x14ac:dyDescent="0.2">
      <c r="A61" s="12" t="s">
        <v>2988</v>
      </c>
      <c r="B61" s="77" t="s">
        <v>3045</v>
      </c>
      <c r="C61" s="12" t="s">
        <v>2990</v>
      </c>
      <c r="D61" s="74">
        <v>10071179470144</v>
      </c>
      <c r="E61" s="13" t="s">
        <v>24</v>
      </c>
      <c r="F61" s="24">
        <v>30</v>
      </c>
      <c r="G61" s="24">
        <v>32</v>
      </c>
      <c r="H61" s="24">
        <v>218.18</v>
      </c>
      <c r="I61" s="24">
        <v>2.2000000000000002</v>
      </c>
      <c r="J61" s="13">
        <v>100506</v>
      </c>
      <c r="K61" s="13" t="s">
        <v>2990</v>
      </c>
      <c r="L61" s="24">
        <v>54.55</v>
      </c>
      <c r="M61" s="14">
        <v>0.1313</v>
      </c>
      <c r="N61" s="14">
        <v>7.16</v>
      </c>
      <c r="O61" s="17"/>
      <c r="P61" s="217">
        <v>21.58</v>
      </c>
      <c r="Q61" s="217">
        <v>20.59</v>
      </c>
      <c r="R61" s="217">
        <v>20.39</v>
      </c>
      <c r="S61" s="14">
        <v>22.12</v>
      </c>
      <c r="T61" s="14">
        <v>20.94</v>
      </c>
      <c r="U61" s="14">
        <v>20.69</v>
      </c>
      <c r="V61" s="748">
        <v>10071179470144</v>
      </c>
      <c r="W61" s="13" t="s">
        <v>24</v>
      </c>
      <c r="X61" s="24">
        <v>218.18</v>
      </c>
      <c r="Y61" s="24">
        <v>2.2000000000000002</v>
      </c>
      <c r="Z61" s="14">
        <v>28.74</v>
      </c>
      <c r="AA61" s="14">
        <v>27.75</v>
      </c>
      <c r="AB61" s="14">
        <v>27.55</v>
      </c>
      <c r="AC61" s="14">
        <v>29.28</v>
      </c>
      <c r="AD61" s="14">
        <v>28.1</v>
      </c>
      <c r="AE61" s="14">
        <v>27.85</v>
      </c>
      <c r="AF61" s="14" t="s">
        <v>2850</v>
      </c>
    </row>
    <row r="62" spans="1:32" s="13" customFormat="1" x14ac:dyDescent="0.2">
      <c r="A62" s="12" t="s">
        <v>2988</v>
      </c>
      <c r="B62" s="77" t="s">
        <v>3046</v>
      </c>
      <c r="C62" s="12" t="s">
        <v>2990</v>
      </c>
      <c r="D62" s="74">
        <v>10071179471011</v>
      </c>
      <c r="E62" s="13" t="s">
        <v>24</v>
      </c>
      <c r="F62" s="24">
        <v>30</v>
      </c>
      <c r="G62" s="24">
        <v>32</v>
      </c>
      <c r="H62" s="24">
        <v>189.72</v>
      </c>
      <c r="I62" s="24">
        <v>2.5299999999999998</v>
      </c>
      <c r="J62" s="13">
        <v>100506</v>
      </c>
      <c r="K62" s="13" t="s">
        <v>2990</v>
      </c>
      <c r="L62" s="24">
        <v>54.55</v>
      </c>
      <c r="M62" s="14">
        <v>0.1313</v>
      </c>
      <c r="N62" s="14">
        <v>7.16</v>
      </c>
      <c r="O62" s="17"/>
      <c r="P62" s="217">
        <v>18.13</v>
      </c>
      <c r="Q62" s="217">
        <v>17.14</v>
      </c>
      <c r="R62" s="217">
        <v>16.940000000000001</v>
      </c>
      <c r="S62" s="14">
        <v>18.669999999999998</v>
      </c>
      <c r="T62" s="14">
        <v>17.489999999999998</v>
      </c>
      <c r="U62" s="14">
        <v>17.239999999999998</v>
      </c>
      <c r="V62" s="748">
        <v>10071179471011</v>
      </c>
      <c r="W62" s="13" t="s">
        <v>24</v>
      </c>
      <c r="X62" s="24">
        <v>189.72</v>
      </c>
      <c r="Y62" s="24">
        <v>2.5299999999999998</v>
      </c>
      <c r="Z62" s="14">
        <v>25.29</v>
      </c>
      <c r="AA62" s="14">
        <v>24.3</v>
      </c>
      <c r="AB62" s="14">
        <v>24.1</v>
      </c>
      <c r="AC62" s="14">
        <v>25.83</v>
      </c>
      <c r="AD62" s="14">
        <v>24.65</v>
      </c>
      <c r="AE62" s="14">
        <v>24.4</v>
      </c>
      <c r="AF62" s="14" t="s">
        <v>2850</v>
      </c>
    </row>
    <row r="63" spans="1:32" s="13" customFormat="1" x14ac:dyDescent="0.2">
      <c r="A63" s="12" t="s">
        <v>2988</v>
      </c>
      <c r="B63" s="77" t="s">
        <v>3047</v>
      </c>
      <c r="C63" s="12" t="s">
        <v>2990</v>
      </c>
      <c r="D63" s="74">
        <v>10071179471080</v>
      </c>
      <c r="E63" s="13" t="s">
        <v>24</v>
      </c>
      <c r="F63" s="24">
        <v>30</v>
      </c>
      <c r="G63" s="24">
        <v>32</v>
      </c>
      <c r="H63" s="24">
        <v>196.72</v>
      </c>
      <c r="I63" s="24">
        <v>2.44</v>
      </c>
      <c r="J63" s="13">
        <v>100506</v>
      </c>
      <c r="K63" s="13" t="s">
        <v>2990</v>
      </c>
      <c r="L63" s="24">
        <v>54.55</v>
      </c>
      <c r="M63" s="14">
        <v>0.1313</v>
      </c>
      <c r="N63" s="14">
        <v>7.16</v>
      </c>
      <c r="O63" s="17"/>
      <c r="P63" s="217">
        <v>17.079999999999998</v>
      </c>
      <c r="Q63" s="217">
        <v>16.09</v>
      </c>
      <c r="R63" s="217">
        <v>15.89</v>
      </c>
      <c r="S63" s="14">
        <v>17.62</v>
      </c>
      <c r="T63" s="14">
        <v>16.440000000000001</v>
      </c>
      <c r="U63" s="14">
        <v>16.190000000000001</v>
      </c>
      <c r="V63" s="748">
        <v>10071179471080</v>
      </c>
      <c r="W63" s="13" t="s">
        <v>24</v>
      </c>
      <c r="X63" s="24">
        <v>196.72</v>
      </c>
      <c r="Y63" s="24">
        <v>2.44</v>
      </c>
      <c r="Z63" s="14">
        <v>24.24</v>
      </c>
      <c r="AA63" s="14">
        <v>23.25</v>
      </c>
      <c r="AB63" s="14">
        <v>23.05</v>
      </c>
      <c r="AC63" s="14">
        <v>24.78</v>
      </c>
      <c r="AD63" s="14">
        <v>23.6</v>
      </c>
      <c r="AE63" s="14">
        <v>23.35</v>
      </c>
      <c r="AF63" s="14" t="s">
        <v>2850</v>
      </c>
    </row>
    <row r="64" spans="1:32" s="13" customFormat="1" x14ac:dyDescent="0.2">
      <c r="A64" s="12" t="s">
        <v>2988</v>
      </c>
      <c r="B64" s="77" t="s">
        <v>3048</v>
      </c>
      <c r="C64" s="12" t="s">
        <v>2990</v>
      </c>
      <c r="D64" s="74">
        <v>10071179473039</v>
      </c>
      <c r="E64" s="13" t="s">
        <v>24</v>
      </c>
      <c r="F64" s="24">
        <v>30</v>
      </c>
      <c r="G64" s="24">
        <v>32</v>
      </c>
      <c r="H64" s="24">
        <v>166.66</v>
      </c>
      <c r="I64" s="24">
        <v>2.88</v>
      </c>
      <c r="J64" s="13">
        <v>100506</v>
      </c>
      <c r="K64" s="13" t="s">
        <v>2990</v>
      </c>
      <c r="L64" s="24">
        <v>54.55</v>
      </c>
      <c r="M64" s="14">
        <v>0.1313</v>
      </c>
      <c r="N64" s="14">
        <v>7.16</v>
      </c>
      <c r="O64" s="17"/>
      <c r="P64" s="217">
        <v>18.28</v>
      </c>
      <c r="Q64" s="217">
        <v>17.29</v>
      </c>
      <c r="R64" s="217">
        <v>17.09</v>
      </c>
      <c r="S64" s="14">
        <v>18.82</v>
      </c>
      <c r="T64" s="14">
        <v>17.64</v>
      </c>
      <c r="U64" s="14">
        <v>17.39</v>
      </c>
      <c r="V64" s="748">
        <v>10071179473039</v>
      </c>
      <c r="W64" s="13" t="s">
        <v>24</v>
      </c>
      <c r="X64" s="24">
        <v>166.66</v>
      </c>
      <c r="Y64" s="24">
        <v>2.88</v>
      </c>
      <c r="Z64" s="14">
        <v>25.44</v>
      </c>
      <c r="AA64" s="14">
        <v>24.45</v>
      </c>
      <c r="AB64" s="14">
        <v>24.25</v>
      </c>
      <c r="AC64" s="14">
        <v>25.98</v>
      </c>
      <c r="AD64" s="14">
        <v>24.8</v>
      </c>
      <c r="AE64" s="14">
        <v>24.55</v>
      </c>
      <c r="AF64" s="14" t="s">
        <v>2850</v>
      </c>
    </row>
    <row r="65" spans="1:32" s="13" customFormat="1" x14ac:dyDescent="0.2">
      <c r="A65" s="12" t="s">
        <v>2988</v>
      </c>
      <c r="B65" s="77" t="s">
        <v>3049</v>
      </c>
      <c r="C65" s="12" t="s">
        <v>2990</v>
      </c>
      <c r="D65" s="74">
        <v>10071179474029</v>
      </c>
      <c r="E65" s="13" t="s">
        <v>24</v>
      </c>
      <c r="F65" s="24">
        <v>30</v>
      </c>
      <c r="G65" s="24">
        <v>32</v>
      </c>
      <c r="H65" s="24">
        <v>192.77</v>
      </c>
      <c r="I65" s="24">
        <v>2.4900000000000002</v>
      </c>
      <c r="J65" s="13">
        <v>100506</v>
      </c>
      <c r="K65" s="13" t="s">
        <v>2990</v>
      </c>
      <c r="L65" s="24">
        <v>54.55</v>
      </c>
      <c r="M65" s="14">
        <v>0.1313</v>
      </c>
      <c r="N65" s="14">
        <v>7.16</v>
      </c>
      <c r="O65" s="17"/>
      <c r="P65" s="217">
        <v>19.18</v>
      </c>
      <c r="Q65" s="217">
        <v>18.190000000000001</v>
      </c>
      <c r="R65" s="217">
        <v>17.989999999999998</v>
      </c>
      <c r="S65" s="14">
        <v>19.72</v>
      </c>
      <c r="T65" s="14">
        <v>18.54</v>
      </c>
      <c r="U65" s="14">
        <v>18.29</v>
      </c>
      <c r="V65" s="748">
        <v>10071179474029</v>
      </c>
      <c r="W65" s="13" t="s">
        <v>24</v>
      </c>
      <c r="X65" s="24">
        <v>192.77</v>
      </c>
      <c r="Y65" s="24">
        <v>2.4900000000000002</v>
      </c>
      <c r="Z65" s="14">
        <v>26.34</v>
      </c>
      <c r="AA65" s="14">
        <v>25.35</v>
      </c>
      <c r="AB65" s="14">
        <v>25.15</v>
      </c>
      <c r="AC65" s="14">
        <v>26.88</v>
      </c>
      <c r="AD65" s="14">
        <v>25.7</v>
      </c>
      <c r="AE65" s="14">
        <v>25.45</v>
      </c>
      <c r="AF65" s="14" t="s">
        <v>2850</v>
      </c>
    </row>
    <row r="66" spans="1:32" s="13" customFormat="1" x14ac:dyDescent="0.2">
      <c r="A66" s="12" t="s">
        <v>2988</v>
      </c>
      <c r="B66" s="77" t="s">
        <v>3050</v>
      </c>
      <c r="C66" s="12" t="s">
        <v>2990</v>
      </c>
      <c r="D66" s="74">
        <v>10071179474128</v>
      </c>
      <c r="E66" s="13" t="s">
        <v>24</v>
      </c>
      <c r="F66" s="24">
        <v>30</v>
      </c>
      <c r="G66" s="24">
        <v>32</v>
      </c>
      <c r="H66" s="24">
        <v>191.23</v>
      </c>
      <c r="I66" s="24">
        <v>2.5099999999999998</v>
      </c>
      <c r="J66" s="13">
        <v>100506</v>
      </c>
      <c r="K66" s="13" t="s">
        <v>2990</v>
      </c>
      <c r="L66" s="24">
        <v>54.55</v>
      </c>
      <c r="M66" s="14">
        <v>0.1313</v>
      </c>
      <c r="N66" s="14">
        <v>7.16</v>
      </c>
      <c r="O66" s="17"/>
      <c r="P66" s="217">
        <v>17.079999999999998</v>
      </c>
      <c r="Q66" s="217">
        <v>16.09</v>
      </c>
      <c r="R66" s="217">
        <v>15.89</v>
      </c>
      <c r="S66" s="14">
        <v>17.62</v>
      </c>
      <c r="T66" s="14">
        <v>16.440000000000001</v>
      </c>
      <c r="U66" s="14">
        <v>16.190000000000001</v>
      </c>
      <c r="V66" s="748">
        <v>10071179474128</v>
      </c>
      <c r="W66" s="13" t="s">
        <v>24</v>
      </c>
      <c r="X66" s="24">
        <v>191.23</v>
      </c>
      <c r="Y66" s="24">
        <v>2.5099999999999998</v>
      </c>
      <c r="Z66" s="14">
        <v>24.24</v>
      </c>
      <c r="AA66" s="14">
        <v>23.25</v>
      </c>
      <c r="AB66" s="14">
        <v>23.05</v>
      </c>
      <c r="AC66" s="14">
        <v>24.78</v>
      </c>
      <c r="AD66" s="14">
        <v>23.6</v>
      </c>
      <c r="AE66" s="14">
        <v>23.35</v>
      </c>
      <c r="AF66" s="14" t="s">
        <v>2850</v>
      </c>
    </row>
    <row r="67" spans="1:32" s="13" customFormat="1" x14ac:dyDescent="0.2">
      <c r="A67" s="12" t="s">
        <v>2988</v>
      </c>
      <c r="B67" s="77" t="s">
        <v>3051</v>
      </c>
      <c r="C67" s="12" t="s">
        <v>2990</v>
      </c>
      <c r="D67" s="74">
        <v>10071179477273</v>
      </c>
      <c r="E67" s="13" t="s">
        <v>24</v>
      </c>
      <c r="F67" s="24">
        <v>36</v>
      </c>
      <c r="G67" s="24">
        <v>38</v>
      </c>
      <c r="H67" s="24">
        <v>178.88</v>
      </c>
      <c r="I67" s="24">
        <v>3.22</v>
      </c>
      <c r="J67" s="13">
        <v>100506</v>
      </c>
      <c r="K67" s="13" t="s">
        <v>2990</v>
      </c>
      <c r="L67" s="24">
        <v>65.45</v>
      </c>
      <c r="M67" s="14">
        <v>0.1313</v>
      </c>
      <c r="N67" s="14">
        <v>8.59</v>
      </c>
      <c r="O67" s="17"/>
      <c r="P67" s="217">
        <v>21.71</v>
      </c>
      <c r="Q67" s="217">
        <v>20.53</v>
      </c>
      <c r="R67" s="217">
        <v>20.3</v>
      </c>
      <c r="S67" s="14">
        <v>22.35</v>
      </c>
      <c r="T67" s="14">
        <v>20.94</v>
      </c>
      <c r="U67" s="14">
        <v>20.65</v>
      </c>
      <c r="V67" s="748">
        <v>10071179477273</v>
      </c>
      <c r="W67" s="13" t="s">
        <v>24</v>
      </c>
      <c r="X67" s="24">
        <v>178.88</v>
      </c>
      <c r="Y67" s="24">
        <v>3.22</v>
      </c>
      <c r="Z67" s="14">
        <v>30.3</v>
      </c>
      <c r="AA67" s="14">
        <v>29.12</v>
      </c>
      <c r="AB67" s="14">
        <v>28.89</v>
      </c>
      <c r="AC67" s="14">
        <v>30.94</v>
      </c>
      <c r="AD67" s="14">
        <v>29.53</v>
      </c>
      <c r="AE67" s="14">
        <v>29.24</v>
      </c>
      <c r="AF67" s="14" t="s">
        <v>2850</v>
      </c>
    </row>
    <row r="68" spans="1:32" s="13" customFormat="1" x14ac:dyDescent="0.2">
      <c r="A68" s="12" t="s">
        <v>2988</v>
      </c>
      <c r="B68" s="77" t="s">
        <v>3052</v>
      </c>
      <c r="C68" s="12" t="s">
        <v>2990</v>
      </c>
      <c r="D68" s="74">
        <v>10071179478010</v>
      </c>
      <c r="E68" s="13" t="s">
        <v>24</v>
      </c>
      <c r="F68" s="24">
        <v>30</v>
      </c>
      <c r="G68" s="24">
        <v>32</v>
      </c>
      <c r="H68" s="24">
        <v>160.53</v>
      </c>
      <c r="I68" s="24">
        <v>2.99</v>
      </c>
      <c r="J68" s="13">
        <v>100506</v>
      </c>
      <c r="K68" s="13" t="s">
        <v>2990</v>
      </c>
      <c r="L68" s="24">
        <v>54.55</v>
      </c>
      <c r="M68" s="14">
        <v>0.1313</v>
      </c>
      <c r="N68" s="14">
        <v>7.16</v>
      </c>
      <c r="O68" s="17"/>
      <c r="P68" s="217">
        <v>17.68</v>
      </c>
      <c r="Q68" s="217">
        <v>16.690000000000001</v>
      </c>
      <c r="R68" s="217">
        <v>16.489999999999998</v>
      </c>
      <c r="S68" s="14">
        <v>18.22</v>
      </c>
      <c r="T68" s="14">
        <v>17.04</v>
      </c>
      <c r="U68" s="14">
        <v>16.79</v>
      </c>
      <c r="V68" s="748">
        <v>10071179478010</v>
      </c>
      <c r="W68" s="13" t="s">
        <v>24</v>
      </c>
      <c r="X68" s="24">
        <v>160.53</v>
      </c>
      <c r="Y68" s="24">
        <v>2.99</v>
      </c>
      <c r="Z68" s="14">
        <v>24.84</v>
      </c>
      <c r="AA68" s="14">
        <v>23.85</v>
      </c>
      <c r="AB68" s="14">
        <v>23.65</v>
      </c>
      <c r="AC68" s="14">
        <v>25.38</v>
      </c>
      <c r="AD68" s="14">
        <v>24.2</v>
      </c>
      <c r="AE68" s="14">
        <v>23.95</v>
      </c>
      <c r="AF68" s="14" t="s">
        <v>2850</v>
      </c>
    </row>
    <row r="69" spans="1:32" s="13" customFormat="1" x14ac:dyDescent="0.2">
      <c r="A69" s="12" t="s">
        <v>2988</v>
      </c>
      <c r="B69" s="77" t="s">
        <v>3053</v>
      </c>
      <c r="C69" s="12" t="s">
        <v>2990</v>
      </c>
      <c r="D69" s="74">
        <v>10071179478027</v>
      </c>
      <c r="E69" s="13" t="s">
        <v>24</v>
      </c>
      <c r="F69" s="24">
        <v>30</v>
      </c>
      <c r="G69" s="24">
        <v>32</v>
      </c>
      <c r="H69" s="24">
        <v>163.82</v>
      </c>
      <c r="I69" s="24">
        <v>2.93</v>
      </c>
      <c r="J69" s="13">
        <v>100506</v>
      </c>
      <c r="K69" s="13" t="s">
        <v>2990</v>
      </c>
      <c r="L69" s="24">
        <v>54.55</v>
      </c>
      <c r="M69" s="14">
        <v>0.1313</v>
      </c>
      <c r="N69" s="14">
        <v>7.16</v>
      </c>
      <c r="O69" s="17"/>
      <c r="P69" s="217">
        <v>19.18</v>
      </c>
      <c r="Q69" s="217">
        <v>18.190000000000001</v>
      </c>
      <c r="R69" s="217">
        <v>17.989999999999998</v>
      </c>
      <c r="S69" s="14">
        <v>19.72</v>
      </c>
      <c r="T69" s="14">
        <v>18.54</v>
      </c>
      <c r="U69" s="14">
        <v>18.29</v>
      </c>
      <c r="V69" s="748">
        <v>10071179478027</v>
      </c>
      <c r="W69" s="13" t="s">
        <v>24</v>
      </c>
      <c r="X69" s="24">
        <v>163.82</v>
      </c>
      <c r="Y69" s="24">
        <v>2.93</v>
      </c>
      <c r="Z69" s="14">
        <v>26.34</v>
      </c>
      <c r="AA69" s="14">
        <v>25.35</v>
      </c>
      <c r="AB69" s="14">
        <v>25.15</v>
      </c>
      <c r="AC69" s="14">
        <v>26.88</v>
      </c>
      <c r="AD69" s="14">
        <v>25.7</v>
      </c>
      <c r="AE69" s="14">
        <v>25.45</v>
      </c>
      <c r="AF69" s="14" t="s">
        <v>2850</v>
      </c>
    </row>
    <row r="70" spans="1:32" s="13" customFormat="1" x14ac:dyDescent="0.2">
      <c r="A70" s="12" t="s">
        <v>2988</v>
      </c>
      <c r="B70" s="77" t="s">
        <v>3054</v>
      </c>
      <c r="C70" s="12" t="s">
        <v>2990</v>
      </c>
      <c r="D70" s="74">
        <v>10071179478089</v>
      </c>
      <c r="E70" s="13" t="s">
        <v>24</v>
      </c>
      <c r="F70" s="24">
        <v>30</v>
      </c>
      <c r="G70" s="24">
        <v>32</v>
      </c>
      <c r="H70" s="24">
        <v>161.07</v>
      </c>
      <c r="I70" s="24">
        <v>2.98</v>
      </c>
      <c r="J70" s="13">
        <v>100506</v>
      </c>
      <c r="K70" s="13" t="s">
        <v>2990</v>
      </c>
      <c r="L70" s="24">
        <v>54.55</v>
      </c>
      <c r="M70" s="14">
        <v>0.1313</v>
      </c>
      <c r="N70" s="14">
        <v>7.16</v>
      </c>
      <c r="O70" s="17"/>
      <c r="P70" s="217">
        <v>18.579999999999998</v>
      </c>
      <c r="Q70" s="217">
        <v>17.59</v>
      </c>
      <c r="R70" s="217">
        <v>17.39</v>
      </c>
      <c r="S70" s="14">
        <v>19.12</v>
      </c>
      <c r="T70" s="14">
        <v>17.940000000000001</v>
      </c>
      <c r="U70" s="14">
        <v>17.690000000000001</v>
      </c>
      <c r="V70" s="748">
        <v>10071179478089</v>
      </c>
      <c r="W70" s="13" t="s">
        <v>24</v>
      </c>
      <c r="X70" s="24">
        <v>161.07</v>
      </c>
      <c r="Y70" s="24">
        <v>2.98</v>
      </c>
      <c r="Z70" s="14">
        <v>25.74</v>
      </c>
      <c r="AA70" s="14">
        <v>24.75</v>
      </c>
      <c r="AB70" s="14">
        <v>24.55</v>
      </c>
      <c r="AC70" s="14">
        <v>26.28</v>
      </c>
      <c r="AD70" s="14">
        <v>25.1</v>
      </c>
      <c r="AE70" s="14">
        <v>24.85</v>
      </c>
      <c r="AF70" s="14" t="s">
        <v>2850</v>
      </c>
    </row>
    <row r="71" spans="1:32" s="13" customFormat="1" x14ac:dyDescent="0.2">
      <c r="A71" s="12" t="s">
        <v>2988</v>
      </c>
      <c r="B71" s="77" t="s">
        <v>3055</v>
      </c>
      <c r="C71" s="12" t="s">
        <v>2990</v>
      </c>
      <c r="D71" s="74">
        <v>10071179479024</v>
      </c>
      <c r="E71" s="13" t="s">
        <v>24</v>
      </c>
      <c r="F71" s="24">
        <v>27</v>
      </c>
      <c r="G71" s="24">
        <v>29</v>
      </c>
      <c r="H71" s="24">
        <v>128.94999999999999</v>
      </c>
      <c r="I71" s="24">
        <v>3.35</v>
      </c>
      <c r="J71" s="13">
        <v>100506</v>
      </c>
      <c r="K71" s="13" t="s">
        <v>2990</v>
      </c>
      <c r="L71" s="24">
        <v>49.1</v>
      </c>
      <c r="M71" s="14">
        <v>0.1313</v>
      </c>
      <c r="N71" s="14">
        <v>6.45</v>
      </c>
      <c r="O71" s="17"/>
      <c r="P71" s="217">
        <v>17.830000000000002</v>
      </c>
      <c r="Q71" s="217">
        <v>16.93</v>
      </c>
      <c r="R71" s="217">
        <v>16.760000000000002</v>
      </c>
      <c r="S71" s="14">
        <v>18.32</v>
      </c>
      <c r="T71" s="14">
        <v>17.25</v>
      </c>
      <c r="U71" s="14">
        <v>17.03</v>
      </c>
      <c r="V71" s="748">
        <v>10071179479024</v>
      </c>
      <c r="W71" s="13" t="s">
        <v>24</v>
      </c>
      <c r="X71" s="24">
        <v>128.94999999999999</v>
      </c>
      <c r="Y71" s="24">
        <v>3.35</v>
      </c>
      <c r="Z71" s="14">
        <v>24.28</v>
      </c>
      <c r="AA71" s="14">
        <v>23.38</v>
      </c>
      <c r="AB71" s="14">
        <v>23.21</v>
      </c>
      <c r="AC71" s="14">
        <v>24.77</v>
      </c>
      <c r="AD71" s="14">
        <v>23.7</v>
      </c>
      <c r="AE71" s="14">
        <v>23.48</v>
      </c>
      <c r="AF71" s="14" t="s">
        <v>2850</v>
      </c>
    </row>
    <row r="72" spans="1:32" s="13" customFormat="1" x14ac:dyDescent="0.2">
      <c r="A72" s="12" t="s">
        <v>2988</v>
      </c>
      <c r="B72" s="77" t="s">
        <v>3056</v>
      </c>
      <c r="C72" s="12" t="s">
        <v>2990</v>
      </c>
      <c r="D72" s="74">
        <v>10071179479208</v>
      </c>
      <c r="E72" s="13" t="s">
        <v>24</v>
      </c>
      <c r="F72" s="24">
        <v>24</v>
      </c>
      <c r="G72" s="24">
        <v>26</v>
      </c>
      <c r="H72" s="24">
        <v>113.6</v>
      </c>
      <c r="I72" s="24">
        <v>3.38</v>
      </c>
      <c r="J72" s="13">
        <v>100506</v>
      </c>
      <c r="K72" s="13" t="s">
        <v>2990</v>
      </c>
      <c r="L72" s="24">
        <v>43.63</v>
      </c>
      <c r="M72" s="14">
        <v>0.1313</v>
      </c>
      <c r="N72" s="14">
        <v>5.73</v>
      </c>
      <c r="O72" s="17"/>
      <c r="P72" s="217">
        <v>17.899999999999999</v>
      </c>
      <c r="Q72" s="217">
        <v>17.099999999999998</v>
      </c>
      <c r="R72" s="217">
        <v>16.940000000000001</v>
      </c>
      <c r="S72" s="14">
        <v>18.34</v>
      </c>
      <c r="T72" s="14">
        <v>17.38</v>
      </c>
      <c r="U72" s="14">
        <v>17.18</v>
      </c>
      <c r="V72" s="748">
        <v>10071179479208</v>
      </c>
      <c r="W72" s="13" t="s">
        <v>24</v>
      </c>
      <c r="X72" s="24">
        <v>113.6</v>
      </c>
      <c r="Y72" s="24">
        <v>3.38</v>
      </c>
      <c r="Z72" s="14">
        <v>23.63</v>
      </c>
      <c r="AA72" s="14">
        <v>22.83</v>
      </c>
      <c r="AB72" s="14">
        <v>22.67</v>
      </c>
      <c r="AC72" s="14">
        <v>24.07</v>
      </c>
      <c r="AD72" s="14">
        <v>23.11</v>
      </c>
      <c r="AE72" s="14">
        <v>22.91</v>
      </c>
      <c r="AF72" s="14" t="s">
        <v>2850</v>
      </c>
    </row>
    <row r="73" spans="1:32" s="13" customFormat="1" x14ac:dyDescent="0.2">
      <c r="A73" s="12" t="s">
        <v>2988</v>
      </c>
      <c r="B73" s="77" t="s">
        <v>3057</v>
      </c>
      <c r="C73" s="12" t="s">
        <v>2995</v>
      </c>
      <c r="D73" s="74">
        <v>10071179707561</v>
      </c>
      <c r="E73" s="13" t="s">
        <v>24</v>
      </c>
      <c r="F73" s="24">
        <v>15</v>
      </c>
      <c r="G73" s="24">
        <v>16.25</v>
      </c>
      <c r="H73" s="24">
        <v>62.33</v>
      </c>
      <c r="I73" s="24">
        <v>3.85</v>
      </c>
      <c r="J73" s="13">
        <v>100980</v>
      </c>
      <c r="K73" s="13" t="s">
        <v>2995</v>
      </c>
      <c r="L73" s="24">
        <v>18.75</v>
      </c>
      <c r="M73" s="14">
        <v>0.2646</v>
      </c>
      <c r="N73" s="14">
        <v>4.96</v>
      </c>
      <c r="O73" s="17"/>
      <c r="P73" s="217">
        <v>25.939999999999998</v>
      </c>
      <c r="Q73" s="217">
        <v>25.439999999999998</v>
      </c>
      <c r="R73" s="217">
        <v>25.34</v>
      </c>
      <c r="S73" s="14">
        <v>26.22</v>
      </c>
      <c r="T73" s="14">
        <v>25.619999999999997</v>
      </c>
      <c r="U73" s="14">
        <v>25.49</v>
      </c>
      <c r="V73" s="748">
        <v>10071179707561</v>
      </c>
      <c r="W73" s="13" t="s">
        <v>24</v>
      </c>
      <c r="X73" s="24">
        <v>62.33</v>
      </c>
      <c r="Y73" s="24">
        <v>3.85</v>
      </c>
      <c r="Z73" s="14">
        <v>30.9</v>
      </c>
      <c r="AA73" s="14">
        <v>30.4</v>
      </c>
      <c r="AB73" s="14">
        <v>30.3</v>
      </c>
      <c r="AC73" s="14">
        <v>31.18</v>
      </c>
      <c r="AD73" s="14">
        <v>30.58</v>
      </c>
      <c r="AE73" s="14">
        <v>30.45</v>
      </c>
      <c r="AF73" s="14" t="s">
        <v>2850</v>
      </c>
    </row>
    <row r="74" spans="1:32" s="13" customFormat="1" x14ac:dyDescent="0.2">
      <c r="A74" s="12" t="s">
        <v>2988</v>
      </c>
      <c r="B74" s="77" t="s">
        <v>3058</v>
      </c>
      <c r="C74" s="12" t="s">
        <v>2990</v>
      </c>
      <c r="D74" s="74">
        <v>10071179751663</v>
      </c>
      <c r="E74" s="13" t="s">
        <v>24</v>
      </c>
      <c r="F74" s="24">
        <v>15</v>
      </c>
      <c r="G74" s="24">
        <v>16.25</v>
      </c>
      <c r="H74" s="24">
        <v>77.41</v>
      </c>
      <c r="I74" s="24">
        <v>3.1</v>
      </c>
      <c r="J74" s="13">
        <v>100506</v>
      </c>
      <c r="K74" s="13" t="s">
        <v>2990</v>
      </c>
      <c r="L74" s="24">
        <v>18.75</v>
      </c>
      <c r="M74" s="14">
        <v>0.1313</v>
      </c>
      <c r="N74" s="14">
        <v>2.46</v>
      </c>
      <c r="O74" s="17"/>
      <c r="P74" s="217">
        <v>16.89</v>
      </c>
      <c r="Q74" s="217">
        <v>16.39</v>
      </c>
      <c r="R74" s="217">
        <v>16.29</v>
      </c>
      <c r="S74" s="14">
        <v>17.169999999999998</v>
      </c>
      <c r="T74" s="14">
        <v>16.57</v>
      </c>
      <c r="U74" s="14">
        <v>16.439999999999998</v>
      </c>
      <c r="V74" s="748">
        <v>10071179751663</v>
      </c>
      <c r="W74" s="13" t="s">
        <v>24</v>
      </c>
      <c r="X74" s="24">
        <v>77.41</v>
      </c>
      <c r="Y74" s="24">
        <v>3.1</v>
      </c>
      <c r="Z74" s="14">
        <v>19.350000000000001</v>
      </c>
      <c r="AA74" s="14">
        <v>18.850000000000001</v>
      </c>
      <c r="AB74" s="14">
        <v>18.75</v>
      </c>
      <c r="AC74" s="14">
        <v>19.63</v>
      </c>
      <c r="AD74" s="14">
        <v>19.03</v>
      </c>
      <c r="AE74" s="14">
        <v>18.899999999999999</v>
      </c>
      <c r="AF74" s="14" t="s">
        <v>2850</v>
      </c>
    </row>
    <row r="75" spans="1:32" s="13" customFormat="1" x14ac:dyDescent="0.2">
      <c r="A75" s="12" t="s">
        <v>2988</v>
      </c>
      <c r="B75" s="77" t="s">
        <v>3059</v>
      </c>
      <c r="C75" s="12" t="s">
        <v>2990</v>
      </c>
      <c r="D75" s="74">
        <v>10071179757672</v>
      </c>
      <c r="E75" s="13" t="s">
        <v>24</v>
      </c>
      <c r="F75" s="24">
        <v>15</v>
      </c>
      <c r="G75" s="24">
        <v>16.25</v>
      </c>
      <c r="H75" s="24">
        <v>75.47</v>
      </c>
      <c r="I75" s="24">
        <v>3.18</v>
      </c>
      <c r="J75" s="13">
        <v>100506</v>
      </c>
      <c r="K75" s="13" t="s">
        <v>2990</v>
      </c>
      <c r="L75" s="24">
        <v>18.75</v>
      </c>
      <c r="M75" s="14">
        <v>0.1313</v>
      </c>
      <c r="N75" s="14">
        <v>2.46</v>
      </c>
      <c r="O75" s="17"/>
      <c r="P75" s="217">
        <v>17.189999999999998</v>
      </c>
      <c r="Q75" s="217">
        <v>16.689999999999998</v>
      </c>
      <c r="R75" s="217">
        <v>16.59</v>
      </c>
      <c r="S75" s="14">
        <v>17.47</v>
      </c>
      <c r="T75" s="14">
        <v>16.869999999999997</v>
      </c>
      <c r="U75" s="14">
        <v>16.739999999999998</v>
      </c>
      <c r="V75" s="748">
        <v>10071179757672</v>
      </c>
      <c r="W75" s="13" t="s">
        <v>24</v>
      </c>
      <c r="X75" s="24">
        <v>75.47</v>
      </c>
      <c r="Y75" s="24">
        <v>3.18</v>
      </c>
      <c r="Z75" s="14">
        <v>19.649999999999999</v>
      </c>
      <c r="AA75" s="14">
        <v>19.149999999999999</v>
      </c>
      <c r="AB75" s="14">
        <v>19.05</v>
      </c>
      <c r="AC75" s="14">
        <v>19.93</v>
      </c>
      <c r="AD75" s="14">
        <v>19.329999999999998</v>
      </c>
      <c r="AE75" s="14">
        <v>19.2</v>
      </c>
      <c r="AF75" s="14" t="s">
        <v>2850</v>
      </c>
    </row>
    <row r="76" spans="1:32" s="13" customFormat="1" x14ac:dyDescent="0.2">
      <c r="A76" s="12" t="s">
        <v>2988</v>
      </c>
      <c r="B76" s="77" t="s">
        <v>3060</v>
      </c>
      <c r="C76" s="12" t="s">
        <v>2990</v>
      </c>
      <c r="D76" s="74">
        <v>10071179776772</v>
      </c>
      <c r="E76" s="13" t="s">
        <v>24</v>
      </c>
      <c r="F76" s="24">
        <v>15</v>
      </c>
      <c r="G76" s="24">
        <v>16.25</v>
      </c>
      <c r="H76" s="24">
        <v>75.47</v>
      </c>
      <c r="I76" s="24">
        <v>3.18</v>
      </c>
      <c r="J76" s="13">
        <v>100506</v>
      </c>
      <c r="K76" s="13" t="s">
        <v>2990</v>
      </c>
      <c r="L76" s="24">
        <v>18.75</v>
      </c>
      <c r="M76" s="14">
        <v>0.1313</v>
      </c>
      <c r="N76" s="14">
        <v>2.46</v>
      </c>
      <c r="O76" s="17"/>
      <c r="P76" s="217">
        <v>17.34</v>
      </c>
      <c r="Q76" s="217">
        <v>16.84</v>
      </c>
      <c r="R76" s="217">
        <v>16.739999999999998</v>
      </c>
      <c r="S76" s="14">
        <v>17.619999999999997</v>
      </c>
      <c r="T76" s="14">
        <v>17.02</v>
      </c>
      <c r="U76" s="14">
        <v>16.89</v>
      </c>
      <c r="V76" s="748">
        <v>10071179776772</v>
      </c>
      <c r="W76" s="13" t="s">
        <v>24</v>
      </c>
      <c r="X76" s="24">
        <v>75.47</v>
      </c>
      <c r="Y76" s="24">
        <v>3.18</v>
      </c>
      <c r="Z76" s="14">
        <v>19.8</v>
      </c>
      <c r="AA76" s="14">
        <v>19.3</v>
      </c>
      <c r="AB76" s="14">
        <v>19.2</v>
      </c>
      <c r="AC76" s="14">
        <v>20.079999999999998</v>
      </c>
      <c r="AD76" s="14">
        <v>19.48</v>
      </c>
      <c r="AE76" s="14">
        <v>19.350000000000001</v>
      </c>
      <c r="AF76" s="14" t="s">
        <v>2850</v>
      </c>
    </row>
    <row r="77" spans="1:32" s="13" customFormat="1" x14ac:dyDescent="0.2">
      <c r="A77" s="12" t="s">
        <v>2988</v>
      </c>
      <c r="B77" s="77" t="s">
        <v>3061</v>
      </c>
      <c r="C77" s="12" t="s">
        <v>2990</v>
      </c>
      <c r="D77" s="74">
        <v>10071179777663</v>
      </c>
      <c r="E77" s="13" t="s">
        <v>24</v>
      </c>
      <c r="F77" s="24">
        <v>15</v>
      </c>
      <c r="G77" s="24">
        <v>16.25</v>
      </c>
      <c r="H77" s="24">
        <v>79.47</v>
      </c>
      <c r="I77" s="24">
        <v>3.02</v>
      </c>
      <c r="J77" s="13">
        <v>100506</v>
      </c>
      <c r="K77" s="13" t="s">
        <v>2990</v>
      </c>
      <c r="L77" s="24">
        <v>18.75</v>
      </c>
      <c r="M77" s="14">
        <v>0.1313</v>
      </c>
      <c r="N77" s="14">
        <v>2.46</v>
      </c>
      <c r="O77" s="17"/>
      <c r="P77" s="217">
        <v>13.59</v>
      </c>
      <c r="Q77" s="217">
        <v>13.09</v>
      </c>
      <c r="R77" s="217">
        <v>12.989999999999998</v>
      </c>
      <c r="S77" s="14">
        <v>13.869999999999997</v>
      </c>
      <c r="T77" s="14">
        <v>13.27</v>
      </c>
      <c r="U77" s="14">
        <v>13.14</v>
      </c>
      <c r="V77" s="748">
        <v>10071179777663</v>
      </c>
      <c r="W77" s="13" t="s">
        <v>24</v>
      </c>
      <c r="X77" s="24">
        <v>79.47</v>
      </c>
      <c r="Y77" s="24">
        <v>3.02</v>
      </c>
      <c r="Z77" s="14">
        <v>16.05</v>
      </c>
      <c r="AA77" s="14">
        <v>15.55</v>
      </c>
      <c r="AB77" s="14">
        <v>15.45</v>
      </c>
      <c r="AC77" s="14">
        <v>16.329999999999998</v>
      </c>
      <c r="AD77" s="14">
        <v>15.73</v>
      </c>
      <c r="AE77" s="14">
        <v>15.6</v>
      </c>
      <c r="AF77" s="14" t="s">
        <v>2850</v>
      </c>
    </row>
    <row r="78" spans="1:32" s="13" customFormat="1" x14ac:dyDescent="0.2">
      <c r="A78" s="12" t="s">
        <v>2988</v>
      </c>
      <c r="B78" s="77" t="s">
        <v>3062</v>
      </c>
      <c r="C78" s="12" t="s">
        <v>2990</v>
      </c>
      <c r="D78" s="74">
        <v>10071179977773</v>
      </c>
      <c r="E78" s="13" t="s">
        <v>24</v>
      </c>
      <c r="F78" s="24">
        <v>15</v>
      </c>
      <c r="G78" s="24">
        <v>16.25</v>
      </c>
      <c r="H78" s="24">
        <v>75</v>
      </c>
      <c r="I78" s="24">
        <v>3.2</v>
      </c>
      <c r="J78" s="13">
        <v>100506</v>
      </c>
      <c r="K78" s="13" t="s">
        <v>2990</v>
      </c>
      <c r="L78" s="24">
        <v>18.75</v>
      </c>
      <c r="M78" s="14">
        <v>0.1313</v>
      </c>
      <c r="N78" s="14">
        <v>2.46</v>
      </c>
      <c r="O78" s="17"/>
      <c r="P78" s="217">
        <v>16.14</v>
      </c>
      <c r="Q78" s="217">
        <v>15.64</v>
      </c>
      <c r="R78" s="217">
        <v>15.54</v>
      </c>
      <c r="S78" s="14">
        <v>16.419999999999998</v>
      </c>
      <c r="T78" s="14">
        <v>15.82</v>
      </c>
      <c r="U78" s="14">
        <v>15.689999999999998</v>
      </c>
      <c r="V78" s="748">
        <v>10071179977773</v>
      </c>
      <c r="W78" s="13" t="s">
        <v>24</v>
      </c>
      <c r="X78" s="24">
        <v>75</v>
      </c>
      <c r="Y78" s="24">
        <v>3.2</v>
      </c>
      <c r="Z78" s="14">
        <v>18.600000000000001</v>
      </c>
      <c r="AA78" s="14">
        <v>18.100000000000001</v>
      </c>
      <c r="AB78" s="14">
        <v>18</v>
      </c>
      <c r="AC78" s="14">
        <v>18.88</v>
      </c>
      <c r="AD78" s="14">
        <v>18.28</v>
      </c>
      <c r="AE78" s="14">
        <v>18.149999999999999</v>
      </c>
      <c r="AF78" s="14" t="s">
        <v>2850</v>
      </c>
    </row>
  </sheetData>
  <protectedRanges>
    <protectedRange password="8F60" sqref="AF6" name="Calculations_40"/>
  </protectedRanges>
  <mergeCells count="1">
    <mergeCell ref="P5:U5"/>
  </mergeCells>
  <conditionalFormatting sqref="D1:D6">
    <cfRule type="duplicateValues" dxfId="57" priority="2"/>
  </conditionalFormatting>
  <conditionalFormatting sqref="W6">
    <cfRule type="duplicateValues" dxfId="56" priority="1"/>
  </conditionalFormatting>
  <conditionalFormatting sqref="E1:E6">
    <cfRule type="duplicateValues" dxfId="55" priority="3"/>
  </conditionalFormatting>
  <conditionalFormatting sqref="W1:W5 V1:V6">
    <cfRule type="duplicateValues" dxfId="54" priority="4"/>
  </conditionalFormatting>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8D3AEF-B07B-4DB6-BC98-8005809F775A}">
  <dimension ref="A1:AC71"/>
  <sheetViews>
    <sheetView zoomScaleNormal="100" workbookViewId="0">
      <pane xSplit="4" ySplit="6" topLeftCell="R7" activePane="bottomRight" state="frozen"/>
      <selection activeCell="K34" sqref="K34"/>
      <selection pane="topRight" activeCell="K34" sqref="K34"/>
      <selection pane="bottomLeft" activeCell="K34" sqref="K34"/>
      <selection pane="bottomRight" activeCell="D8" sqref="D8"/>
    </sheetView>
  </sheetViews>
  <sheetFormatPr defaultColWidth="9.28515625" defaultRowHeight="12.75" x14ac:dyDescent="0.2"/>
  <cols>
    <col min="1" max="1" width="9.28515625" style="12"/>
    <col min="2" max="2" width="17.7109375" style="12" customWidth="1"/>
    <col min="3" max="3" width="13.28515625" style="12" bestFit="1" customWidth="1"/>
    <col min="4" max="4" width="13" style="12" customWidth="1"/>
    <col min="5" max="5" width="9.28515625" style="13"/>
    <col min="6" max="6" width="10.42578125" style="13" customWidth="1"/>
    <col min="7" max="7" width="12" style="13" customWidth="1"/>
    <col min="8" max="10" width="9.28515625" style="13"/>
    <col min="11" max="11" width="22" style="13" bestFit="1" customWidth="1"/>
    <col min="12" max="12" width="12" style="13" customWidth="1"/>
    <col min="13" max="14" width="9.28515625" style="14"/>
    <col min="15" max="15" width="3.7109375" style="17" customWidth="1"/>
    <col min="16" max="17" width="17.7109375" style="14" customWidth="1"/>
    <col min="18" max="19" width="19.28515625" style="14" customWidth="1"/>
    <col min="20" max="20" width="14" style="13" customWidth="1"/>
    <col min="21" max="23" width="9.28515625" style="13"/>
    <col min="24" max="25" width="21.5703125" style="14" customWidth="1"/>
    <col min="26" max="26" width="22.28515625" style="14" customWidth="1"/>
    <col min="27" max="27" width="22.7109375" style="14" customWidth="1"/>
    <col min="28" max="28" width="12.5703125" style="14" customWidth="1"/>
    <col min="29" max="29" width="9.28515625" style="13"/>
    <col min="30" max="16384" width="9.28515625" style="12"/>
  </cols>
  <sheetData>
    <row r="1" spans="1:29" s="22" customFormat="1" x14ac:dyDescent="0.2">
      <c r="A1" s="77"/>
      <c r="B1" s="78" t="s">
        <v>41</v>
      </c>
      <c r="C1" s="78"/>
      <c r="D1" s="78"/>
      <c r="E1" s="79"/>
      <c r="F1" s="79"/>
      <c r="G1" s="79"/>
      <c r="H1" s="79"/>
      <c r="I1" s="79"/>
      <c r="J1" s="79"/>
      <c r="K1" s="79"/>
      <c r="L1" s="79"/>
      <c r="M1" s="81"/>
      <c r="N1" s="81"/>
      <c r="O1" s="82"/>
      <c r="P1" s="81"/>
      <c r="Q1" s="81"/>
      <c r="R1" s="83"/>
      <c r="S1" s="83"/>
      <c r="T1" s="79"/>
      <c r="U1" s="79"/>
      <c r="V1" s="79"/>
      <c r="W1" s="79"/>
      <c r="X1" s="81"/>
      <c r="Y1" s="81"/>
      <c r="Z1" s="81"/>
      <c r="AA1" s="81"/>
      <c r="AB1" s="84"/>
      <c r="AC1" s="85"/>
    </row>
    <row r="2" spans="1:29" s="22" customFormat="1" x14ac:dyDescent="0.2">
      <c r="A2" s="86"/>
      <c r="B2" s="87" t="s">
        <v>40</v>
      </c>
      <c r="C2" s="87"/>
      <c r="D2" s="87"/>
      <c r="E2" s="88"/>
      <c r="F2" s="89"/>
      <c r="G2" s="89"/>
      <c r="H2" s="89"/>
      <c r="I2" s="89"/>
      <c r="J2" s="89"/>
      <c r="K2" s="89"/>
      <c r="L2" s="89"/>
      <c r="M2" s="91"/>
      <c r="N2" s="91"/>
      <c r="O2" s="92"/>
      <c r="P2" s="91"/>
      <c r="Q2" s="91"/>
      <c r="R2" s="93"/>
      <c r="S2" s="93"/>
      <c r="T2" s="89"/>
      <c r="U2" s="88"/>
      <c r="V2" s="89"/>
      <c r="W2" s="89"/>
      <c r="X2" s="91"/>
      <c r="Y2" s="91"/>
      <c r="Z2" s="91"/>
      <c r="AA2" s="91"/>
      <c r="AB2" s="94"/>
      <c r="AC2" s="57"/>
    </row>
    <row r="3" spans="1:29" s="22" customFormat="1" x14ac:dyDescent="0.2">
      <c r="A3" s="86"/>
      <c r="B3" s="95" t="s">
        <v>0</v>
      </c>
      <c r="C3" s="95"/>
      <c r="D3" s="95"/>
      <c r="E3" s="96"/>
      <c r="F3" s="97"/>
      <c r="G3" s="97"/>
      <c r="H3" s="97"/>
      <c r="I3" s="97"/>
      <c r="J3" s="97"/>
      <c r="K3" s="97"/>
      <c r="L3" s="97"/>
      <c r="M3" s="99"/>
      <c r="N3" s="99"/>
      <c r="O3" s="100"/>
      <c r="P3" s="99"/>
      <c r="Q3" s="99"/>
      <c r="R3" s="101"/>
      <c r="S3" s="101"/>
      <c r="T3" s="97"/>
      <c r="U3" s="126"/>
      <c r="V3" s="97"/>
      <c r="W3" s="97"/>
      <c r="X3" s="99"/>
      <c r="Y3" s="99"/>
      <c r="Z3" s="99"/>
      <c r="AA3" s="99"/>
      <c r="AB3" s="94"/>
      <c r="AC3" s="57"/>
    </row>
    <row r="4" spans="1:29" s="22" customFormat="1" ht="13.5" thickBot="1" x14ac:dyDescent="0.25">
      <c r="A4" s="86"/>
      <c r="C4" s="95"/>
      <c r="D4" s="95"/>
      <c r="E4" s="96"/>
      <c r="F4" s="97"/>
      <c r="G4" s="97"/>
      <c r="H4" s="97"/>
      <c r="I4" s="97"/>
      <c r="J4" s="97"/>
      <c r="K4" s="97"/>
      <c r="L4" s="97"/>
      <c r="M4" s="99"/>
      <c r="N4" s="99"/>
      <c r="O4" s="100"/>
      <c r="P4" s="99"/>
      <c r="Q4" s="99"/>
      <c r="R4" s="101"/>
      <c r="S4" s="101"/>
      <c r="T4" s="97"/>
      <c r="U4" s="96"/>
      <c r="V4" s="97"/>
      <c r="W4" s="97"/>
      <c r="X4" s="99"/>
      <c r="Y4" s="99"/>
      <c r="Z4" s="99"/>
      <c r="AA4" s="99"/>
      <c r="AB4" s="94"/>
      <c r="AC4" s="57"/>
    </row>
    <row r="5" spans="1:29" ht="15.75" customHeight="1" thickBot="1" x14ac:dyDescent="0.25">
      <c r="A5" s="26"/>
      <c r="B5" s="102"/>
      <c r="C5" s="102"/>
      <c r="D5" s="127" t="s">
        <v>1</v>
      </c>
      <c r="E5" s="104"/>
      <c r="F5" s="105"/>
      <c r="G5" s="105"/>
      <c r="H5" s="105"/>
      <c r="I5" s="105"/>
      <c r="J5" s="105"/>
      <c r="K5" s="106"/>
      <c r="L5" s="104"/>
      <c r="M5" s="108"/>
      <c r="N5" s="108"/>
      <c r="O5" s="109"/>
      <c r="P5" s="128" t="s">
        <v>19</v>
      </c>
      <c r="Q5" s="128"/>
      <c r="R5" s="129"/>
      <c r="S5" s="130"/>
      <c r="T5" s="131" t="s">
        <v>2</v>
      </c>
      <c r="U5" s="132"/>
      <c r="V5" s="133"/>
      <c r="W5" s="133"/>
      <c r="X5" s="134"/>
      <c r="Y5" s="134"/>
      <c r="Z5" s="134"/>
      <c r="AA5" s="135"/>
      <c r="AB5" s="111"/>
      <c r="AC5" s="27"/>
    </row>
    <row r="6" spans="1:29" ht="64.5" thickBot="1" x14ac:dyDescent="0.25">
      <c r="A6" s="112" t="s">
        <v>3</v>
      </c>
      <c r="B6" s="113" t="s">
        <v>8</v>
      </c>
      <c r="C6" s="113" t="s">
        <v>4</v>
      </c>
      <c r="D6" s="114" t="s">
        <v>18</v>
      </c>
      <c r="E6" s="115" t="s">
        <v>9</v>
      </c>
      <c r="F6" s="115" t="s">
        <v>5</v>
      </c>
      <c r="G6" s="115" t="s">
        <v>6</v>
      </c>
      <c r="H6" s="113" t="s">
        <v>37</v>
      </c>
      <c r="I6" s="115" t="s">
        <v>38</v>
      </c>
      <c r="J6" s="116" t="s">
        <v>10</v>
      </c>
      <c r="K6" s="115" t="s">
        <v>11</v>
      </c>
      <c r="L6" s="136" t="s">
        <v>27</v>
      </c>
      <c r="M6" s="1" t="s">
        <v>12</v>
      </c>
      <c r="N6" s="1" t="s">
        <v>13</v>
      </c>
      <c r="O6" s="119"/>
      <c r="P6" s="117" t="s">
        <v>31</v>
      </c>
      <c r="Q6" s="117" t="s">
        <v>108</v>
      </c>
      <c r="R6" s="117" t="s">
        <v>32</v>
      </c>
      <c r="S6" s="117" t="s">
        <v>33</v>
      </c>
      <c r="T6" s="114" t="s">
        <v>15</v>
      </c>
      <c r="U6" s="115" t="s">
        <v>9</v>
      </c>
      <c r="V6" s="113" t="s">
        <v>39</v>
      </c>
      <c r="W6" s="115" t="s">
        <v>38</v>
      </c>
      <c r="X6" s="117" t="s">
        <v>34</v>
      </c>
      <c r="Y6" s="117" t="s">
        <v>237</v>
      </c>
      <c r="Z6" s="117" t="s">
        <v>35</v>
      </c>
      <c r="AA6" s="117" t="s">
        <v>36</v>
      </c>
      <c r="AB6" s="120" t="s">
        <v>17</v>
      </c>
      <c r="AC6" s="117" t="s">
        <v>7</v>
      </c>
    </row>
    <row r="7" spans="1:29" ht="25.5" x14ac:dyDescent="0.2">
      <c r="A7" s="3" t="s">
        <v>109</v>
      </c>
      <c r="B7" s="55" t="s">
        <v>110</v>
      </c>
      <c r="C7" s="3" t="s">
        <v>238</v>
      </c>
      <c r="D7" s="56" t="s">
        <v>111</v>
      </c>
      <c r="E7" s="56" t="s">
        <v>24</v>
      </c>
      <c r="F7" s="188">
        <v>15.75</v>
      </c>
      <c r="G7" s="189">
        <f>SUM(F7+2)</f>
        <v>17.75</v>
      </c>
      <c r="H7" s="190">
        <v>36</v>
      </c>
      <c r="I7" s="190">
        <v>7</v>
      </c>
      <c r="J7" s="211">
        <v>100022</v>
      </c>
      <c r="K7" s="192" t="s">
        <v>112</v>
      </c>
      <c r="L7" s="24">
        <v>4.5</v>
      </c>
      <c r="M7" s="14">
        <v>1.8467</v>
      </c>
      <c r="N7" s="14">
        <v>8.31</v>
      </c>
      <c r="P7" s="14">
        <v>41.04</v>
      </c>
      <c r="Q7" s="14" t="s">
        <v>113</v>
      </c>
      <c r="T7" s="56" t="s">
        <v>111</v>
      </c>
      <c r="U7" s="56" t="s">
        <v>24</v>
      </c>
      <c r="V7" s="190">
        <v>36</v>
      </c>
      <c r="W7" s="190">
        <v>7</v>
      </c>
      <c r="X7" s="193">
        <v>49.35</v>
      </c>
      <c r="Y7" s="14" t="s">
        <v>113</v>
      </c>
    </row>
    <row r="8" spans="1:29" ht="25.5" x14ac:dyDescent="0.2">
      <c r="A8" s="3" t="s">
        <v>109</v>
      </c>
      <c r="B8" s="55" t="s">
        <v>114</v>
      </c>
      <c r="C8" s="3" t="s">
        <v>238</v>
      </c>
      <c r="D8" s="56" t="s">
        <v>115</v>
      </c>
      <c r="E8" s="56" t="s">
        <v>24</v>
      </c>
      <c r="F8" s="188">
        <v>12.6</v>
      </c>
      <c r="G8" s="189">
        <f t="shared" ref="G8:G21" si="0">SUM(F8+2)</f>
        <v>14.6</v>
      </c>
      <c r="H8" s="190">
        <v>32</v>
      </c>
      <c r="I8" s="190">
        <v>6.3</v>
      </c>
      <c r="J8" s="211">
        <v>100022</v>
      </c>
      <c r="K8" s="192" t="s">
        <v>112</v>
      </c>
      <c r="L8" s="24">
        <v>4</v>
      </c>
      <c r="M8" s="14">
        <v>1.8467</v>
      </c>
      <c r="N8" s="14">
        <v>7.98</v>
      </c>
      <c r="P8" s="14">
        <v>32.32</v>
      </c>
      <c r="Q8" s="14" t="s">
        <v>113</v>
      </c>
      <c r="T8" s="56" t="s">
        <v>115</v>
      </c>
      <c r="U8" s="56" t="s">
        <v>24</v>
      </c>
      <c r="V8" s="190">
        <v>32</v>
      </c>
      <c r="W8" s="190">
        <v>6.3</v>
      </c>
      <c r="X8" s="193">
        <v>39.71</v>
      </c>
      <c r="Y8" s="14" t="s">
        <v>113</v>
      </c>
    </row>
    <row r="9" spans="1:29" ht="25.5" x14ac:dyDescent="0.2">
      <c r="A9" s="3" t="s">
        <v>109</v>
      </c>
      <c r="B9" s="55" t="s">
        <v>116</v>
      </c>
      <c r="C9" s="55" t="s">
        <v>239</v>
      </c>
      <c r="D9" s="56" t="s">
        <v>117</v>
      </c>
      <c r="E9" s="56" t="s">
        <v>24</v>
      </c>
      <c r="F9" s="188">
        <v>23.58</v>
      </c>
      <c r="G9" s="189">
        <f t="shared" si="0"/>
        <v>25.58</v>
      </c>
      <c r="H9" s="190">
        <v>72</v>
      </c>
      <c r="I9" s="190">
        <v>5.24</v>
      </c>
      <c r="J9" s="211">
        <v>100022</v>
      </c>
      <c r="K9" s="192" t="s">
        <v>112</v>
      </c>
      <c r="L9" s="24">
        <v>8.1</v>
      </c>
      <c r="M9" s="14">
        <v>1.8467</v>
      </c>
      <c r="N9" s="14">
        <v>14.96</v>
      </c>
      <c r="P9" s="14">
        <v>49.68</v>
      </c>
      <c r="Q9" s="14" t="s">
        <v>113</v>
      </c>
      <c r="T9" s="56" t="s">
        <v>117</v>
      </c>
      <c r="U9" s="56" t="s">
        <v>24</v>
      </c>
      <c r="V9" s="190">
        <v>72</v>
      </c>
      <c r="W9" s="190">
        <v>5.24</v>
      </c>
      <c r="X9" s="193">
        <v>64.64</v>
      </c>
      <c r="Y9" s="14" t="s">
        <v>113</v>
      </c>
    </row>
    <row r="10" spans="1:29" ht="25.5" x14ac:dyDescent="0.2">
      <c r="A10" s="3" t="s">
        <v>109</v>
      </c>
      <c r="B10" s="55" t="s">
        <v>118</v>
      </c>
      <c r="C10" s="55" t="s">
        <v>239</v>
      </c>
      <c r="D10" s="56" t="s">
        <v>119</v>
      </c>
      <c r="E10" s="56" t="s">
        <v>24</v>
      </c>
      <c r="F10" s="188">
        <v>23.58</v>
      </c>
      <c r="G10" s="189">
        <f t="shared" si="0"/>
        <v>25.58</v>
      </c>
      <c r="H10" s="190">
        <v>72</v>
      </c>
      <c r="I10" s="190">
        <v>5.24</v>
      </c>
      <c r="J10" s="211">
        <v>100022</v>
      </c>
      <c r="K10" s="192" t="s">
        <v>112</v>
      </c>
      <c r="L10" s="24">
        <v>8.1</v>
      </c>
      <c r="M10" s="14">
        <v>1.8467</v>
      </c>
      <c r="N10" s="14">
        <v>14.96</v>
      </c>
      <c r="P10" s="14">
        <v>52.92</v>
      </c>
      <c r="Q10" s="14" t="s">
        <v>113</v>
      </c>
      <c r="T10" s="56" t="s">
        <v>119</v>
      </c>
      <c r="U10" s="56" t="s">
        <v>24</v>
      </c>
      <c r="V10" s="190">
        <v>72</v>
      </c>
      <c r="W10" s="190">
        <v>5.24</v>
      </c>
      <c r="X10" s="193">
        <v>67.88</v>
      </c>
      <c r="Y10" s="14" t="s">
        <v>113</v>
      </c>
    </row>
    <row r="11" spans="1:29" ht="25.5" x14ac:dyDescent="0.2">
      <c r="A11" s="3" t="s">
        <v>109</v>
      </c>
      <c r="B11" s="55" t="s">
        <v>120</v>
      </c>
      <c r="C11" s="55" t="s">
        <v>239</v>
      </c>
      <c r="D11" s="56" t="s">
        <v>121</v>
      </c>
      <c r="E11" s="56" t="s">
        <v>24</v>
      </c>
      <c r="F11" s="188">
        <v>32.19</v>
      </c>
      <c r="G11" s="189">
        <f t="shared" si="0"/>
        <v>34.19</v>
      </c>
      <c r="H11" s="190">
        <v>100</v>
      </c>
      <c r="I11" s="190">
        <v>5.15</v>
      </c>
      <c r="J11" s="211">
        <v>100022</v>
      </c>
      <c r="K11" s="192" t="s">
        <v>112</v>
      </c>
      <c r="L11" s="24">
        <v>12.5</v>
      </c>
      <c r="M11" s="14">
        <v>1.8467</v>
      </c>
      <c r="N11" s="14">
        <v>23.08</v>
      </c>
      <c r="P11" s="14">
        <v>45.9</v>
      </c>
      <c r="Q11" s="14" t="s">
        <v>113</v>
      </c>
      <c r="T11" s="56" t="s">
        <v>121</v>
      </c>
      <c r="U11" s="56" t="s">
        <v>24</v>
      </c>
      <c r="V11" s="190">
        <v>100</v>
      </c>
      <c r="W11" s="190">
        <v>5.15</v>
      </c>
      <c r="X11" s="193">
        <v>68.98</v>
      </c>
      <c r="Y11" s="14" t="s">
        <v>113</v>
      </c>
    </row>
    <row r="12" spans="1:29" ht="38.25" x14ac:dyDescent="0.2">
      <c r="A12" s="3" t="s">
        <v>109</v>
      </c>
      <c r="B12" s="55" t="s">
        <v>122</v>
      </c>
      <c r="C12" s="55" t="s">
        <v>240</v>
      </c>
      <c r="D12" s="56" t="s">
        <v>123</v>
      </c>
      <c r="E12" s="56" t="s">
        <v>24</v>
      </c>
      <c r="F12" s="188">
        <v>15.31</v>
      </c>
      <c r="G12" s="189">
        <f t="shared" si="0"/>
        <v>17.310000000000002</v>
      </c>
      <c r="H12" s="190">
        <v>70</v>
      </c>
      <c r="I12" s="190">
        <v>3.5</v>
      </c>
      <c r="J12" s="211">
        <v>100022</v>
      </c>
      <c r="K12" s="192" t="s">
        <v>112</v>
      </c>
      <c r="L12" s="24">
        <v>3.5</v>
      </c>
      <c r="M12" s="14">
        <v>1.8467</v>
      </c>
      <c r="N12" s="14">
        <v>6.46</v>
      </c>
      <c r="P12" s="14">
        <v>34.299999999999997</v>
      </c>
      <c r="Q12" s="14" t="s">
        <v>113</v>
      </c>
      <c r="T12" s="56" t="s">
        <v>123</v>
      </c>
      <c r="U12" s="56" t="s">
        <v>24</v>
      </c>
      <c r="V12" s="190">
        <v>70</v>
      </c>
      <c r="W12" s="190">
        <v>3.5</v>
      </c>
      <c r="X12" s="193">
        <v>40.76</v>
      </c>
      <c r="Y12" s="14" t="s">
        <v>113</v>
      </c>
    </row>
    <row r="13" spans="1:29" s="13" customFormat="1" ht="38.25" x14ac:dyDescent="0.2">
      <c r="A13" s="3" t="s">
        <v>109</v>
      </c>
      <c r="B13" s="55" t="s">
        <v>124</v>
      </c>
      <c r="C13" s="55" t="s">
        <v>240</v>
      </c>
      <c r="D13" s="56" t="s">
        <v>125</v>
      </c>
      <c r="E13" s="56" t="s">
        <v>24</v>
      </c>
      <c r="F13" s="188">
        <v>19.41</v>
      </c>
      <c r="G13" s="189">
        <f t="shared" si="0"/>
        <v>21.41</v>
      </c>
      <c r="H13" s="190">
        <v>54</v>
      </c>
      <c r="I13" s="190">
        <v>5.75</v>
      </c>
      <c r="J13" s="211">
        <v>100022</v>
      </c>
      <c r="K13" s="192" t="s">
        <v>112</v>
      </c>
      <c r="L13" s="24">
        <v>1.02</v>
      </c>
      <c r="M13" s="14">
        <v>1.8467</v>
      </c>
      <c r="N13" s="14">
        <v>1.88</v>
      </c>
      <c r="O13" s="17"/>
      <c r="P13" s="14">
        <v>38.56</v>
      </c>
      <c r="Q13" s="14" t="s">
        <v>113</v>
      </c>
      <c r="R13" s="14"/>
      <c r="S13" s="14"/>
      <c r="T13" s="56" t="s">
        <v>125</v>
      </c>
      <c r="U13" s="56" t="s">
        <v>24</v>
      </c>
      <c r="V13" s="190">
        <v>54</v>
      </c>
      <c r="W13" s="190">
        <v>5.75</v>
      </c>
      <c r="X13" s="193">
        <v>40.44</v>
      </c>
      <c r="Y13" s="14" t="s">
        <v>113</v>
      </c>
      <c r="Z13" s="14"/>
      <c r="AA13" s="14"/>
      <c r="AB13" s="14"/>
    </row>
    <row r="14" spans="1:29" s="13" customFormat="1" ht="38.25" x14ac:dyDescent="0.2">
      <c r="A14" s="3" t="s">
        <v>109</v>
      </c>
      <c r="B14" s="55" t="s">
        <v>126</v>
      </c>
      <c r="C14" s="55" t="s">
        <v>240</v>
      </c>
      <c r="D14" s="56" t="s">
        <v>127</v>
      </c>
      <c r="E14" s="56" t="s">
        <v>24</v>
      </c>
      <c r="F14" s="188">
        <v>19.41</v>
      </c>
      <c r="G14" s="189">
        <f t="shared" si="0"/>
        <v>21.41</v>
      </c>
      <c r="H14" s="190">
        <v>54</v>
      </c>
      <c r="I14" s="190">
        <v>5.75</v>
      </c>
      <c r="J14" s="211">
        <v>100022</v>
      </c>
      <c r="K14" s="192" t="s">
        <v>112</v>
      </c>
      <c r="L14" s="24">
        <v>1.02</v>
      </c>
      <c r="M14" s="14">
        <v>1.8467</v>
      </c>
      <c r="N14" s="14">
        <v>1.88</v>
      </c>
      <c r="O14" s="17"/>
      <c r="P14" s="14">
        <v>39.96</v>
      </c>
      <c r="Q14" s="14" t="s">
        <v>113</v>
      </c>
      <c r="R14" s="14"/>
      <c r="S14" s="14"/>
      <c r="T14" s="56" t="s">
        <v>127</v>
      </c>
      <c r="U14" s="56" t="s">
        <v>24</v>
      </c>
      <c r="V14" s="190">
        <v>54</v>
      </c>
      <c r="W14" s="190">
        <v>5.75</v>
      </c>
      <c r="X14" s="193">
        <v>41.84</v>
      </c>
      <c r="Y14" s="14" t="s">
        <v>113</v>
      </c>
      <c r="Z14" s="14"/>
      <c r="AA14" s="14"/>
      <c r="AB14" s="14"/>
    </row>
    <row r="15" spans="1:29" s="13" customFormat="1" ht="38.25" x14ac:dyDescent="0.2">
      <c r="A15" s="3" t="s">
        <v>109</v>
      </c>
      <c r="B15" s="55" t="s">
        <v>128</v>
      </c>
      <c r="C15" s="55" t="s">
        <v>240</v>
      </c>
      <c r="D15" s="56" t="s">
        <v>129</v>
      </c>
      <c r="E15" s="56" t="s">
        <v>24</v>
      </c>
      <c r="F15" s="188">
        <v>19.41</v>
      </c>
      <c r="G15" s="189">
        <f t="shared" si="0"/>
        <v>21.41</v>
      </c>
      <c r="H15" s="190">
        <v>54</v>
      </c>
      <c r="I15" s="190">
        <v>5.75</v>
      </c>
      <c r="J15" s="211">
        <v>100022</v>
      </c>
      <c r="K15" s="192" t="s">
        <v>112</v>
      </c>
      <c r="L15" s="24">
        <v>2.36</v>
      </c>
      <c r="M15" s="14">
        <v>1.8467</v>
      </c>
      <c r="N15" s="14">
        <v>4.3600000000000003</v>
      </c>
      <c r="O15" s="17"/>
      <c r="P15" s="14">
        <v>38.880000000000003</v>
      </c>
      <c r="Q15" s="14" t="s">
        <v>113</v>
      </c>
      <c r="R15" s="14"/>
      <c r="S15" s="14"/>
      <c r="T15" s="56" t="s">
        <v>129</v>
      </c>
      <c r="U15" s="56" t="s">
        <v>24</v>
      </c>
      <c r="V15" s="190">
        <v>54</v>
      </c>
      <c r="W15" s="190">
        <v>5.75</v>
      </c>
      <c r="X15" s="193">
        <v>43.24</v>
      </c>
      <c r="Y15" s="14" t="s">
        <v>113</v>
      </c>
      <c r="Z15" s="14"/>
      <c r="AA15" s="14"/>
      <c r="AB15" s="14"/>
    </row>
    <row r="16" spans="1:29" s="13" customFormat="1" ht="38.25" x14ac:dyDescent="0.2">
      <c r="A16" s="3" t="s">
        <v>109</v>
      </c>
      <c r="B16" s="55" t="s">
        <v>130</v>
      </c>
      <c r="C16" s="55" t="s">
        <v>240</v>
      </c>
      <c r="D16" s="56" t="s">
        <v>131</v>
      </c>
      <c r="E16" s="56" t="s">
        <v>24</v>
      </c>
      <c r="F16" s="188">
        <v>19.41</v>
      </c>
      <c r="G16" s="189">
        <f t="shared" si="0"/>
        <v>21.41</v>
      </c>
      <c r="H16" s="190">
        <v>54</v>
      </c>
      <c r="I16" s="190">
        <v>5.75</v>
      </c>
      <c r="J16" s="211">
        <v>100022</v>
      </c>
      <c r="K16" s="192" t="s">
        <v>112</v>
      </c>
      <c r="L16" s="24">
        <v>2.36</v>
      </c>
      <c r="M16" s="14">
        <v>1.8467</v>
      </c>
      <c r="N16" s="14">
        <v>4.3600000000000003</v>
      </c>
      <c r="O16" s="17"/>
      <c r="P16" s="14">
        <v>40.18</v>
      </c>
      <c r="Q16" s="14" t="s">
        <v>113</v>
      </c>
      <c r="R16" s="14"/>
      <c r="S16" s="14"/>
      <c r="T16" s="56" t="s">
        <v>131</v>
      </c>
      <c r="U16" s="56" t="s">
        <v>24</v>
      </c>
      <c r="V16" s="190">
        <v>54</v>
      </c>
      <c r="W16" s="190">
        <v>5.75</v>
      </c>
      <c r="X16" s="193">
        <v>44.54</v>
      </c>
      <c r="Y16" s="14" t="s">
        <v>113</v>
      </c>
      <c r="Z16" s="14"/>
      <c r="AA16" s="14"/>
      <c r="AB16" s="14"/>
    </row>
    <row r="17" spans="1:28" s="13" customFormat="1" ht="25.5" x14ac:dyDescent="0.2">
      <c r="A17" s="3" t="s">
        <v>109</v>
      </c>
      <c r="B17" s="195" t="s">
        <v>132</v>
      </c>
      <c r="C17" s="55" t="s">
        <v>239</v>
      </c>
      <c r="D17" s="196" t="s">
        <v>133</v>
      </c>
      <c r="E17" s="56" t="s">
        <v>24</v>
      </c>
      <c r="F17" s="197">
        <v>15.08</v>
      </c>
      <c r="G17" s="189">
        <f t="shared" si="0"/>
        <v>17.079999999999998</v>
      </c>
      <c r="H17" s="198">
        <v>90</v>
      </c>
      <c r="I17" s="198">
        <v>2.68</v>
      </c>
      <c r="J17" s="211">
        <v>100022</v>
      </c>
      <c r="K17" s="192" t="s">
        <v>112</v>
      </c>
      <c r="L17" s="24">
        <v>4.8899999999999997</v>
      </c>
      <c r="M17" s="14">
        <v>1.8467</v>
      </c>
      <c r="N17" s="14">
        <v>9.0299999999999994</v>
      </c>
      <c r="O17" s="17"/>
      <c r="P17" s="14">
        <v>40.950000000000003</v>
      </c>
      <c r="Q17" s="14" t="s">
        <v>113</v>
      </c>
      <c r="R17" s="14"/>
      <c r="S17" s="14"/>
      <c r="T17" s="196" t="s">
        <v>133</v>
      </c>
      <c r="U17" s="56" t="s">
        <v>24</v>
      </c>
      <c r="V17" s="198">
        <v>90</v>
      </c>
      <c r="W17" s="198">
        <v>2.68</v>
      </c>
      <c r="X17" s="193">
        <v>49.98</v>
      </c>
      <c r="Y17" s="14" t="s">
        <v>113</v>
      </c>
      <c r="Z17" s="14"/>
      <c r="AA17" s="14"/>
      <c r="AB17" s="14"/>
    </row>
    <row r="18" spans="1:28" s="13" customFormat="1" ht="25.5" x14ac:dyDescent="0.2">
      <c r="A18" s="3" t="s">
        <v>109</v>
      </c>
      <c r="B18" s="195" t="s">
        <v>134</v>
      </c>
      <c r="C18" s="55" t="s">
        <v>239</v>
      </c>
      <c r="D18" s="56" t="s">
        <v>135</v>
      </c>
      <c r="E18" s="56" t="s">
        <v>24</v>
      </c>
      <c r="F18" s="197">
        <v>15.08</v>
      </c>
      <c r="G18" s="189">
        <f t="shared" si="0"/>
        <v>17.079999999999998</v>
      </c>
      <c r="H18" s="198">
        <v>90</v>
      </c>
      <c r="I18" s="198">
        <v>2.68</v>
      </c>
      <c r="J18" s="211">
        <v>100022</v>
      </c>
      <c r="K18" s="192" t="s">
        <v>112</v>
      </c>
      <c r="L18" s="24">
        <v>4.8899999999999997</v>
      </c>
      <c r="M18" s="14">
        <v>1.8467</v>
      </c>
      <c r="N18" s="14">
        <v>9.0299999999999994</v>
      </c>
      <c r="O18" s="17"/>
      <c r="P18" s="14">
        <v>43.65</v>
      </c>
      <c r="Q18" s="14" t="s">
        <v>113</v>
      </c>
      <c r="R18" s="14"/>
      <c r="S18" s="14"/>
      <c r="T18" s="56" t="s">
        <v>135</v>
      </c>
      <c r="U18" s="56" t="s">
        <v>24</v>
      </c>
      <c r="V18" s="198">
        <v>90</v>
      </c>
      <c r="W18" s="198">
        <v>2.68</v>
      </c>
      <c r="X18" s="193">
        <v>52.68</v>
      </c>
      <c r="Y18" s="14" t="s">
        <v>113</v>
      </c>
      <c r="Z18" s="14"/>
      <c r="AA18" s="14"/>
      <c r="AB18" s="14"/>
    </row>
    <row r="19" spans="1:28" s="13" customFormat="1" ht="25.5" x14ac:dyDescent="0.2">
      <c r="A19" s="3" t="s">
        <v>109</v>
      </c>
      <c r="B19" s="55" t="s">
        <v>136</v>
      </c>
      <c r="C19" s="55" t="s">
        <v>239</v>
      </c>
      <c r="D19" s="56" t="s">
        <v>137</v>
      </c>
      <c r="E19" s="56" t="s">
        <v>24</v>
      </c>
      <c r="F19" s="188">
        <v>14.91</v>
      </c>
      <c r="G19" s="189">
        <f t="shared" si="0"/>
        <v>16.91</v>
      </c>
      <c r="H19" s="198">
        <v>90</v>
      </c>
      <c r="I19" s="198">
        <v>2.65</v>
      </c>
      <c r="J19" s="211">
        <v>100022</v>
      </c>
      <c r="K19" s="192" t="s">
        <v>112</v>
      </c>
      <c r="L19" s="24">
        <v>5.63</v>
      </c>
      <c r="M19" s="14">
        <v>1.8467</v>
      </c>
      <c r="N19" s="14">
        <v>10.4</v>
      </c>
      <c r="O19" s="17"/>
      <c r="P19" s="14">
        <v>36.9</v>
      </c>
      <c r="Q19" s="14" t="s">
        <v>113</v>
      </c>
      <c r="R19" s="14"/>
      <c r="S19" s="14"/>
      <c r="T19" s="56" t="s">
        <v>137</v>
      </c>
      <c r="U19" s="56" t="s">
        <v>24</v>
      </c>
      <c r="V19" s="198">
        <v>90</v>
      </c>
      <c r="W19" s="198">
        <v>2.65</v>
      </c>
      <c r="X19" s="193">
        <v>47.3</v>
      </c>
      <c r="Y19" s="14" t="s">
        <v>113</v>
      </c>
      <c r="Z19" s="14"/>
      <c r="AA19" s="14"/>
      <c r="AB19" s="14"/>
    </row>
    <row r="20" spans="1:28" s="13" customFormat="1" ht="25.5" x14ac:dyDescent="0.2">
      <c r="A20" s="3" t="s">
        <v>109</v>
      </c>
      <c r="B20" s="55" t="s">
        <v>138</v>
      </c>
      <c r="C20" s="55" t="s">
        <v>239</v>
      </c>
      <c r="D20" s="196" t="s">
        <v>139</v>
      </c>
      <c r="E20" s="56" t="s">
        <v>24</v>
      </c>
      <c r="F20" s="188">
        <v>14.91</v>
      </c>
      <c r="G20" s="189">
        <f t="shared" si="0"/>
        <v>16.91</v>
      </c>
      <c r="H20" s="198">
        <v>90</v>
      </c>
      <c r="I20" s="198">
        <v>2.65</v>
      </c>
      <c r="J20" s="211">
        <v>100022</v>
      </c>
      <c r="K20" s="192" t="s">
        <v>112</v>
      </c>
      <c r="L20" s="24">
        <v>5.63</v>
      </c>
      <c r="M20" s="14">
        <v>1.8467</v>
      </c>
      <c r="N20" s="14">
        <v>10.4</v>
      </c>
      <c r="O20" s="17"/>
      <c r="P20" s="14">
        <v>39.78</v>
      </c>
      <c r="Q20" s="14" t="s">
        <v>113</v>
      </c>
      <c r="R20" s="14"/>
      <c r="S20" s="14"/>
      <c r="T20" s="196" t="s">
        <v>139</v>
      </c>
      <c r="U20" s="56" t="s">
        <v>24</v>
      </c>
      <c r="V20" s="198">
        <v>90</v>
      </c>
      <c r="W20" s="198">
        <v>2.65</v>
      </c>
      <c r="X20" s="193">
        <v>50.18</v>
      </c>
      <c r="Y20" s="14" t="s">
        <v>113</v>
      </c>
      <c r="Z20" s="14"/>
      <c r="AA20" s="14"/>
      <c r="AB20" s="14"/>
    </row>
    <row r="21" spans="1:28" s="13" customFormat="1" ht="38.25" x14ac:dyDescent="0.2">
      <c r="A21" s="3" t="s">
        <v>109</v>
      </c>
      <c r="B21" s="195" t="s">
        <v>140</v>
      </c>
      <c r="C21" s="55" t="s">
        <v>240</v>
      </c>
      <c r="D21" s="196" t="s">
        <v>141</v>
      </c>
      <c r="E21" s="56" t="s">
        <v>24</v>
      </c>
      <c r="F21" s="199">
        <v>24.47</v>
      </c>
      <c r="G21" s="189">
        <f t="shared" si="0"/>
        <v>26.47</v>
      </c>
      <c r="H21" s="198">
        <v>54</v>
      </c>
      <c r="I21" s="198">
        <v>7.25</v>
      </c>
      <c r="J21" s="211">
        <v>100022</v>
      </c>
      <c r="K21" s="192" t="s">
        <v>112</v>
      </c>
      <c r="L21" s="24">
        <v>4.22</v>
      </c>
      <c r="M21" s="14">
        <v>1.8467</v>
      </c>
      <c r="N21" s="14">
        <v>7.79</v>
      </c>
      <c r="O21" s="17"/>
      <c r="P21" s="14">
        <v>38.880000000000003</v>
      </c>
      <c r="Q21" s="14" t="s">
        <v>113</v>
      </c>
      <c r="R21" s="14"/>
      <c r="S21" s="14"/>
      <c r="T21" s="196" t="s">
        <v>141</v>
      </c>
      <c r="U21" s="56" t="s">
        <v>24</v>
      </c>
      <c r="V21" s="198">
        <v>54</v>
      </c>
      <c r="W21" s="198">
        <v>7.25</v>
      </c>
      <c r="X21" s="193">
        <v>46.67</v>
      </c>
      <c r="Y21" s="14" t="s">
        <v>113</v>
      </c>
      <c r="Z21" s="14"/>
      <c r="AA21" s="14"/>
      <c r="AB21" s="14"/>
    </row>
    <row r="22" spans="1:28" s="13" customFormat="1" ht="38.25" x14ac:dyDescent="0.2">
      <c r="A22" s="3" t="s">
        <v>109</v>
      </c>
      <c r="B22" s="195" t="s">
        <v>142</v>
      </c>
      <c r="C22" s="55" t="s">
        <v>240</v>
      </c>
      <c r="D22" s="196" t="s">
        <v>143</v>
      </c>
      <c r="E22" s="56" t="s">
        <v>24</v>
      </c>
      <c r="F22" s="200">
        <v>19.41</v>
      </c>
      <c r="G22" s="189">
        <f>SUM(F22+2)</f>
        <v>21.41</v>
      </c>
      <c r="H22" s="201">
        <v>54</v>
      </c>
      <c r="I22" s="198">
        <v>5.75</v>
      </c>
      <c r="J22" s="211">
        <v>100022</v>
      </c>
      <c r="K22" s="192" t="s">
        <v>112</v>
      </c>
      <c r="L22" s="24">
        <v>4.22</v>
      </c>
      <c r="M22" s="14">
        <v>1.8467</v>
      </c>
      <c r="N22" s="14">
        <v>7.79</v>
      </c>
      <c r="O22" s="17"/>
      <c r="P22" s="14">
        <v>31.75</v>
      </c>
      <c r="Q22" s="14" t="s">
        <v>113</v>
      </c>
      <c r="R22" s="14"/>
      <c r="S22" s="14"/>
      <c r="T22" s="196" t="s">
        <v>143</v>
      </c>
      <c r="U22" s="56" t="s">
        <v>24</v>
      </c>
      <c r="V22" s="201">
        <v>54</v>
      </c>
      <c r="W22" s="198">
        <v>5.75</v>
      </c>
      <c r="X22" s="193">
        <v>39.54</v>
      </c>
      <c r="Y22" s="14" t="s">
        <v>113</v>
      </c>
      <c r="Z22" s="14"/>
      <c r="AA22" s="14"/>
      <c r="AB22" s="14"/>
    </row>
    <row r="23" spans="1:28" s="13" customFormat="1" ht="38.25" x14ac:dyDescent="0.2">
      <c r="A23" s="3" t="s">
        <v>109</v>
      </c>
      <c r="B23" s="195" t="s">
        <v>140</v>
      </c>
      <c r="C23" s="55" t="s">
        <v>240</v>
      </c>
      <c r="D23" s="196" t="s">
        <v>144</v>
      </c>
      <c r="E23" s="56" t="s">
        <v>24</v>
      </c>
      <c r="F23" s="200">
        <v>19.41</v>
      </c>
      <c r="G23" s="189">
        <f>SUM(F23+2)</f>
        <v>21.41</v>
      </c>
      <c r="H23" s="201">
        <v>54</v>
      </c>
      <c r="I23" s="198">
        <v>5.75</v>
      </c>
      <c r="J23" s="211">
        <v>100022</v>
      </c>
      <c r="K23" s="192" t="s">
        <v>112</v>
      </c>
      <c r="L23" s="24">
        <v>4.22</v>
      </c>
      <c r="M23" s="14">
        <v>1.8467</v>
      </c>
      <c r="N23" s="14">
        <v>7.79</v>
      </c>
      <c r="O23" s="17"/>
      <c r="P23" s="14">
        <v>33.64</v>
      </c>
      <c r="Q23" s="14" t="s">
        <v>113</v>
      </c>
      <c r="R23" s="14"/>
      <c r="S23" s="14"/>
      <c r="T23" s="196" t="s">
        <v>144</v>
      </c>
      <c r="U23" s="56" t="s">
        <v>24</v>
      </c>
      <c r="V23" s="201">
        <v>54</v>
      </c>
      <c r="W23" s="198">
        <v>5.75</v>
      </c>
      <c r="X23" s="193">
        <v>41.43</v>
      </c>
      <c r="Y23" s="14" t="s">
        <v>113</v>
      </c>
      <c r="Z23" s="14"/>
      <c r="AA23" s="14"/>
      <c r="AB23" s="14"/>
    </row>
    <row r="24" spans="1:28" s="13" customFormat="1" ht="25.5" x14ac:dyDescent="0.2">
      <c r="A24" s="3" t="s">
        <v>109</v>
      </c>
      <c r="B24" s="195" t="s">
        <v>145</v>
      </c>
      <c r="C24" s="55" t="s">
        <v>240</v>
      </c>
      <c r="D24" s="196" t="s">
        <v>146</v>
      </c>
      <c r="E24" s="56" t="s">
        <v>24</v>
      </c>
      <c r="F24" s="202">
        <v>19.41</v>
      </c>
      <c r="G24" s="189">
        <f>SUM(F24+2)</f>
        <v>21.41</v>
      </c>
      <c r="H24" s="198">
        <v>54</v>
      </c>
      <c r="I24" s="198">
        <v>5.75</v>
      </c>
      <c r="J24" s="211">
        <v>100022</v>
      </c>
      <c r="K24" s="192" t="s">
        <v>112</v>
      </c>
      <c r="L24" s="24">
        <v>3.4</v>
      </c>
      <c r="M24" s="14">
        <v>1.8467</v>
      </c>
      <c r="N24" s="14">
        <v>6.28</v>
      </c>
      <c r="O24" s="17"/>
      <c r="P24" s="14">
        <v>33.32</v>
      </c>
      <c r="Q24" s="14" t="s">
        <v>113</v>
      </c>
      <c r="R24" s="14"/>
      <c r="S24" s="14"/>
      <c r="T24" s="196" t="s">
        <v>146</v>
      </c>
      <c r="U24" s="56" t="s">
        <v>24</v>
      </c>
      <c r="V24" s="198">
        <v>54</v>
      </c>
      <c r="W24" s="198">
        <v>5.75</v>
      </c>
      <c r="X24" s="193">
        <v>39.6</v>
      </c>
      <c r="Y24" s="14" t="s">
        <v>113</v>
      </c>
      <c r="Z24" s="14"/>
      <c r="AA24" s="14"/>
      <c r="AB24" s="14"/>
    </row>
    <row r="25" spans="1:28" s="13" customFormat="1" ht="25.5" x14ac:dyDescent="0.2">
      <c r="A25" s="3" t="s">
        <v>109</v>
      </c>
      <c r="B25" s="195" t="s">
        <v>147</v>
      </c>
      <c r="C25" s="55" t="s">
        <v>240</v>
      </c>
      <c r="D25" s="196" t="s">
        <v>148</v>
      </c>
      <c r="E25" s="56" t="s">
        <v>24</v>
      </c>
      <c r="F25" s="202">
        <v>19.41</v>
      </c>
      <c r="G25" s="189">
        <f t="shared" ref="G25:G58" si="1">SUM(F25+2)</f>
        <v>21.41</v>
      </c>
      <c r="H25" s="198">
        <v>54</v>
      </c>
      <c r="I25" s="198">
        <v>5.75</v>
      </c>
      <c r="J25" s="211">
        <v>100022</v>
      </c>
      <c r="K25" s="192" t="s">
        <v>112</v>
      </c>
      <c r="L25" s="24">
        <v>3.4</v>
      </c>
      <c r="M25" s="14">
        <v>1.8467</v>
      </c>
      <c r="N25" s="14">
        <v>6.28</v>
      </c>
      <c r="O25" s="17"/>
      <c r="P25" s="14">
        <v>34.450000000000003</v>
      </c>
      <c r="Q25" s="14" t="s">
        <v>113</v>
      </c>
      <c r="R25" s="14"/>
      <c r="S25" s="14"/>
      <c r="T25" s="196" t="s">
        <v>148</v>
      </c>
      <c r="U25" s="56" t="s">
        <v>24</v>
      </c>
      <c r="V25" s="198">
        <v>54</v>
      </c>
      <c r="W25" s="198">
        <v>5.75</v>
      </c>
      <c r="X25" s="193">
        <v>40.729999999999997</v>
      </c>
      <c r="Y25" s="14" t="s">
        <v>113</v>
      </c>
      <c r="Z25" s="14"/>
      <c r="AA25" s="14"/>
      <c r="AB25" s="14"/>
    </row>
    <row r="26" spans="1:28" s="13" customFormat="1" ht="38.25" x14ac:dyDescent="0.2">
      <c r="A26" s="3" t="s">
        <v>109</v>
      </c>
      <c r="B26" s="195" t="s">
        <v>149</v>
      </c>
      <c r="C26" s="55" t="s">
        <v>239</v>
      </c>
      <c r="D26" s="196" t="s">
        <v>150</v>
      </c>
      <c r="E26" s="56" t="s">
        <v>24</v>
      </c>
      <c r="F26" s="203">
        <v>23.7</v>
      </c>
      <c r="G26" s="189">
        <f t="shared" si="1"/>
        <v>25.7</v>
      </c>
      <c r="H26" s="198">
        <v>80</v>
      </c>
      <c r="I26" s="198">
        <v>4.74</v>
      </c>
      <c r="J26" s="211">
        <v>100022</v>
      </c>
      <c r="K26" s="192" t="s">
        <v>112</v>
      </c>
      <c r="L26" s="24">
        <v>9</v>
      </c>
      <c r="M26" s="14">
        <v>1.8467</v>
      </c>
      <c r="N26" s="14">
        <v>16.62</v>
      </c>
      <c r="O26" s="17"/>
      <c r="P26" s="14">
        <v>50.4</v>
      </c>
      <c r="Q26" s="14" t="s">
        <v>113</v>
      </c>
      <c r="R26" s="14"/>
      <c r="S26" s="14"/>
      <c r="T26" s="196" t="s">
        <v>150</v>
      </c>
      <c r="U26" s="56" t="s">
        <v>24</v>
      </c>
      <c r="V26" s="198">
        <v>80</v>
      </c>
      <c r="W26" s="198">
        <v>4.74</v>
      </c>
      <c r="X26" s="193">
        <v>67.02</v>
      </c>
      <c r="Y26" s="14" t="s">
        <v>113</v>
      </c>
      <c r="Z26" s="14"/>
      <c r="AA26" s="14"/>
      <c r="AB26" s="14"/>
    </row>
    <row r="27" spans="1:28" s="13" customFormat="1" ht="38.25" x14ac:dyDescent="0.2">
      <c r="A27" s="3" t="s">
        <v>109</v>
      </c>
      <c r="B27" s="195" t="s">
        <v>151</v>
      </c>
      <c r="C27" s="55" t="s">
        <v>239</v>
      </c>
      <c r="D27" s="196" t="s">
        <v>152</v>
      </c>
      <c r="E27" s="56" t="s">
        <v>24</v>
      </c>
      <c r="F27" s="203">
        <v>23.7</v>
      </c>
      <c r="G27" s="189">
        <f t="shared" si="1"/>
        <v>25.7</v>
      </c>
      <c r="H27" s="198">
        <v>80</v>
      </c>
      <c r="I27" s="198">
        <v>4.74</v>
      </c>
      <c r="J27" s="211">
        <v>100022</v>
      </c>
      <c r="K27" s="192"/>
      <c r="L27" s="24">
        <v>9</v>
      </c>
      <c r="M27" s="14">
        <v>1.8467</v>
      </c>
      <c r="N27" s="14">
        <v>16.62</v>
      </c>
      <c r="O27" s="17"/>
      <c r="P27" s="14">
        <v>53.44</v>
      </c>
      <c r="Q27" s="14" t="s">
        <v>113</v>
      </c>
      <c r="R27" s="14"/>
      <c r="S27" s="14"/>
      <c r="T27" s="196" t="s">
        <v>152</v>
      </c>
      <c r="U27" s="56" t="s">
        <v>24</v>
      </c>
      <c r="V27" s="198">
        <v>80</v>
      </c>
      <c r="W27" s="198">
        <v>4.74</v>
      </c>
      <c r="X27" s="193">
        <v>70.06</v>
      </c>
      <c r="Y27" s="14" t="s">
        <v>113</v>
      </c>
      <c r="Z27" s="14"/>
      <c r="AA27" s="14"/>
      <c r="AB27" s="14"/>
    </row>
    <row r="28" spans="1:28" s="13" customFormat="1" ht="38.25" x14ac:dyDescent="0.2">
      <c r="A28" s="3" t="s">
        <v>109</v>
      </c>
      <c r="B28" s="195" t="s">
        <v>153</v>
      </c>
      <c r="C28" s="55" t="s">
        <v>239</v>
      </c>
      <c r="D28" s="196" t="s">
        <v>154</v>
      </c>
      <c r="E28" s="56" t="s">
        <v>24</v>
      </c>
      <c r="F28" s="204">
        <v>23.7</v>
      </c>
      <c r="G28" s="189">
        <f t="shared" si="1"/>
        <v>25.7</v>
      </c>
      <c r="H28" s="198">
        <v>80</v>
      </c>
      <c r="I28" s="198">
        <v>4.74</v>
      </c>
      <c r="J28" s="211">
        <v>100022</v>
      </c>
      <c r="K28" s="192" t="s">
        <v>112</v>
      </c>
      <c r="L28" s="24">
        <v>10</v>
      </c>
      <c r="M28" s="14">
        <v>1.8467</v>
      </c>
      <c r="N28" s="14">
        <v>18.47</v>
      </c>
      <c r="O28" s="17"/>
      <c r="P28" s="14">
        <v>45.92</v>
      </c>
      <c r="Q28" s="14" t="s">
        <v>113</v>
      </c>
      <c r="R28" s="14"/>
      <c r="S28" s="14"/>
      <c r="T28" s="196" t="s">
        <v>154</v>
      </c>
      <c r="U28" s="56" t="s">
        <v>24</v>
      </c>
      <c r="V28" s="198">
        <v>80</v>
      </c>
      <c r="W28" s="198">
        <v>4.74</v>
      </c>
      <c r="X28" s="193">
        <v>64.39</v>
      </c>
      <c r="Y28" s="14" t="s">
        <v>113</v>
      </c>
      <c r="Z28" s="14"/>
      <c r="AA28" s="14"/>
      <c r="AB28" s="14"/>
    </row>
    <row r="29" spans="1:28" s="13" customFormat="1" ht="38.25" x14ac:dyDescent="0.2">
      <c r="A29" s="3" t="s">
        <v>109</v>
      </c>
      <c r="B29" s="195" t="s">
        <v>155</v>
      </c>
      <c r="C29" s="55" t="s">
        <v>239</v>
      </c>
      <c r="D29" s="196" t="s">
        <v>156</v>
      </c>
      <c r="E29" s="56" t="s">
        <v>24</v>
      </c>
      <c r="F29" s="204">
        <v>23.7</v>
      </c>
      <c r="G29" s="189">
        <f t="shared" si="1"/>
        <v>25.7</v>
      </c>
      <c r="H29" s="198">
        <v>80</v>
      </c>
      <c r="I29" s="198">
        <v>4.74</v>
      </c>
      <c r="J29" s="211">
        <v>100022</v>
      </c>
      <c r="K29" s="192" t="s">
        <v>112</v>
      </c>
      <c r="L29" s="24">
        <v>10</v>
      </c>
      <c r="M29" s="14">
        <v>1.8467</v>
      </c>
      <c r="N29" s="14">
        <v>18.47</v>
      </c>
      <c r="O29" s="17"/>
      <c r="P29" s="14">
        <v>49.6</v>
      </c>
      <c r="Q29" s="14" t="s">
        <v>113</v>
      </c>
      <c r="R29" s="14"/>
      <c r="S29" s="14"/>
      <c r="T29" s="196" t="s">
        <v>156</v>
      </c>
      <c r="U29" s="56" t="s">
        <v>24</v>
      </c>
      <c r="V29" s="198">
        <v>80</v>
      </c>
      <c r="W29" s="198">
        <v>4.74</v>
      </c>
      <c r="X29" s="193">
        <v>68.069999999999993</v>
      </c>
      <c r="Y29" s="14" t="s">
        <v>113</v>
      </c>
      <c r="Z29" s="14"/>
      <c r="AA29" s="14"/>
      <c r="AB29" s="14"/>
    </row>
    <row r="30" spans="1:28" s="13" customFormat="1" ht="25.5" x14ac:dyDescent="0.2">
      <c r="A30" s="3" t="s">
        <v>109</v>
      </c>
      <c r="B30" s="195" t="s">
        <v>157</v>
      </c>
      <c r="C30" s="55" t="s">
        <v>241</v>
      </c>
      <c r="D30" s="196" t="s">
        <v>158</v>
      </c>
      <c r="E30" s="56" t="s">
        <v>24</v>
      </c>
      <c r="F30" s="204">
        <v>27.68</v>
      </c>
      <c r="G30" s="189">
        <f t="shared" si="1"/>
        <v>29.68</v>
      </c>
      <c r="H30" s="198">
        <v>108</v>
      </c>
      <c r="I30" s="198">
        <v>4.0999999999999996</v>
      </c>
      <c r="J30" s="211">
        <v>100022</v>
      </c>
      <c r="K30" s="192" t="s">
        <v>112</v>
      </c>
      <c r="L30" s="24">
        <v>13.5</v>
      </c>
      <c r="M30" s="14">
        <v>1.8467</v>
      </c>
      <c r="N30" s="14">
        <v>24.93</v>
      </c>
      <c r="O30" s="17"/>
      <c r="P30" s="14">
        <v>49.68</v>
      </c>
      <c r="Q30" s="14" t="s">
        <v>113</v>
      </c>
      <c r="R30" s="14"/>
      <c r="S30" s="14"/>
      <c r="T30" s="196" t="s">
        <v>158</v>
      </c>
      <c r="U30" s="56" t="s">
        <v>24</v>
      </c>
      <c r="V30" s="198">
        <v>108</v>
      </c>
      <c r="W30" s="198">
        <v>4.0999999999999996</v>
      </c>
      <c r="X30" s="193">
        <v>74.61</v>
      </c>
      <c r="Y30" s="14" t="s">
        <v>113</v>
      </c>
      <c r="Z30" s="14"/>
      <c r="AA30" s="14"/>
      <c r="AB30" s="14"/>
    </row>
    <row r="31" spans="1:28" s="13" customFormat="1" ht="25.5" x14ac:dyDescent="0.2">
      <c r="A31" s="3" t="s">
        <v>109</v>
      </c>
      <c r="B31" s="195" t="s">
        <v>159</v>
      </c>
      <c r="C31" s="55" t="s">
        <v>241</v>
      </c>
      <c r="D31" s="196" t="s">
        <v>160</v>
      </c>
      <c r="E31" s="56" t="s">
        <v>24</v>
      </c>
      <c r="F31" s="204">
        <v>27.68</v>
      </c>
      <c r="G31" s="189">
        <f t="shared" si="1"/>
        <v>29.68</v>
      </c>
      <c r="H31" s="198">
        <v>108</v>
      </c>
      <c r="I31" s="198">
        <v>4.0999999999999996</v>
      </c>
      <c r="J31" s="211">
        <v>100022</v>
      </c>
      <c r="K31" s="192" t="s">
        <v>112</v>
      </c>
      <c r="L31" s="24">
        <v>13.5</v>
      </c>
      <c r="M31" s="14">
        <v>1.8467</v>
      </c>
      <c r="N31" s="14">
        <v>24.93</v>
      </c>
      <c r="O31" s="17"/>
      <c r="P31" s="14">
        <v>55.08</v>
      </c>
      <c r="Q31" s="14" t="s">
        <v>113</v>
      </c>
      <c r="R31" s="14"/>
      <c r="S31" s="14"/>
      <c r="T31" s="196" t="s">
        <v>160</v>
      </c>
      <c r="U31" s="56" t="s">
        <v>24</v>
      </c>
      <c r="V31" s="198">
        <v>108</v>
      </c>
      <c r="W31" s="198">
        <v>4.0999999999999996</v>
      </c>
      <c r="X31" s="193">
        <v>80.010000000000005</v>
      </c>
      <c r="Y31" s="14" t="s">
        <v>113</v>
      </c>
      <c r="Z31" s="14"/>
      <c r="AA31" s="14"/>
      <c r="AB31" s="14"/>
    </row>
    <row r="32" spans="1:28" s="13" customFormat="1" ht="38.25" x14ac:dyDescent="0.2">
      <c r="A32" s="3" t="s">
        <v>109</v>
      </c>
      <c r="B32" s="195" t="s">
        <v>161</v>
      </c>
      <c r="C32" s="55" t="s">
        <v>239</v>
      </c>
      <c r="D32" s="196" t="s">
        <v>162</v>
      </c>
      <c r="E32" s="56" t="s">
        <v>24</v>
      </c>
      <c r="F32" s="205">
        <v>13.5</v>
      </c>
      <c r="G32" s="189">
        <f t="shared" si="1"/>
        <v>15.5</v>
      </c>
      <c r="H32" s="206">
        <v>108</v>
      </c>
      <c r="I32" s="207">
        <v>2</v>
      </c>
      <c r="J32" s="211">
        <v>100022</v>
      </c>
      <c r="K32" s="192" t="s">
        <v>112</v>
      </c>
      <c r="L32" s="24">
        <v>6.75</v>
      </c>
      <c r="M32" s="14">
        <v>1.8467</v>
      </c>
      <c r="N32" s="14">
        <v>12.47</v>
      </c>
      <c r="O32" s="17"/>
      <c r="P32" s="14">
        <v>29.16</v>
      </c>
      <c r="Q32" s="14" t="s">
        <v>113</v>
      </c>
      <c r="R32" s="14"/>
      <c r="S32" s="14"/>
      <c r="T32" s="196" t="s">
        <v>162</v>
      </c>
      <c r="U32" s="56" t="s">
        <v>24</v>
      </c>
      <c r="V32" s="206">
        <v>108</v>
      </c>
      <c r="W32" s="207">
        <v>2</v>
      </c>
      <c r="X32" s="193">
        <v>41.63</v>
      </c>
      <c r="Y32" s="14" t="s">
        <v>113</v>
      </c>
      <c r="Z32" s="14"/>
      <c r="AA32" s="14"/>
      <c r="AB32" s="14"/>
    </row>
    <row r="33" spans="1:28" s="13" customFormat="1" ht="38.25" x14ac:dyDescent="0.2">
      <c r="A33" s="3" t="s">
        <v>109</v>
      </c>
      <c r="B33" s="66" t="s">
        <v>163</v>
      </c>
      <c r="C33" s="55" t="s">
        <v>241</v>
      </c>
      <c r="D33" s="208" t="s">
        <v>164</v>
      </c>
      <c r="E33" s="56" t="s">
        <v>24</v>
      </c>
      <c r="F33" s="209">
        <v>12</v>
      </c>
      <c r="G33" s="189">
        <f t="shared" si="1"/>
        <v>14</v>
      </c>
      <c r="H33" s="210">
        <v>96</v>
      </c>
      <c r="I33" s="210">
        <v>2</v>
      </c>
      <c r="J33" s="211">
        <v>100022</v>
      </c>
      <c r="K33" s="192" t="s">
        <v>112</v>
      </c>
      <c r="L33" s="24">
        <v>6</v>
      </c>
      <c r="M33" s="14">
        <v>1.8467</v>
      </c>
      <c r="N33" s="14">
        <v>11.08</v>
      </c>
      <c r="O33" s="17"/>
      <c r="P33" s="14">
        <v>31.2</v>
      </c>
      <c r="Q33" s="14" t="s">
        <v>113</v>
      </c>
      <c r="R33" s="14"/>
      <c r="S33" s="14"/>
      <c r="T33" s="208" t="s">
        <v>164</v>
      </c>
      <c r="U33" s="56" t="s">
        <v>24</v>
      </c>
      <c r="V33" s="210">
        <v>96</v>
      </c>
      <c r="W33" s="210">
        <v>2</v>
      </c>
      <c r="X33" s="212">
        <v>42.28</v>
      </c>
      <c r="Y33" s="14" t="s">
        <v>113</v>
      </c>
      <c r="Z33" s="14"/>
      <c r="AA33" s="14"/>
      <c r="AB33" s="14"/>
    </row>
    <row r="34" spans="1:28" s="13" customFormat="1" ht="38.25" x14ac:dyDescent="0.2">
      <c r="A34" s="3" t="s">
        <v>109</v>
      </c>
      <c r="B34" s="66" t="s">
        <v>165</v>
      </c>
      <c r="C34" s="55" t="s">
        <v>239</v>
      </c>
      <c r="D34" s="208" t="s">
        <v>166</v>
      </c>
      <c r="E34" s="56" t="s">
        <v>24</v>
      </c>
      <c r="F34" s="209">
        <v>19.46</v>
      </c>
      <c r="G34" s="189">
        <f t="shared" si="1"/>
        <v>21.46</v>
      </c>
      <c r="H34" s="210">
        <v>60</v>
      </c>
      <c r="I34" s="210">
        <v>5.19</v>
      </c>
      <c r="J34" s="211">
        <v>100022</v>
      </c>
      <c r="K34" s="192" t="s">
        <v>112</v>
      </c>
      <c r="L34" s="24">
        <v>6.94</v>
      </c>
      <c r="M34" s="14">
        <v>1.8467</v>
      </c>
      <c r="N34" s="14">
        <v>12.81</v>
      </c>
      <c r="O34" s="17"/>
      <c r="P34" s="14">
        <v>41.4</v>
      </c>
      <c r="Q34" s="14" t="s">
        <v>113</v>
      </c>
      <c r="R34" s="14"/>
      <c r="S34" s="14"/>
      <c r="T34" s="208" t="s">
        <v>166</v>
      </c>
      <c r="U34" s="56" t="s">
        <v>24</v>
      </c>
      <c r="V34" s="210">
        <v>60</v>
      </c>
      <c r="W34" s="210">
        <v>5.19</v>
      </c>
      <c r="X34" s="193">
        <v>54.21</v>
      </c>
      <c r="Y34" s="14" t="s">
        <v>113</v>
      </c>
      <c r="Z34" s="14"/>
      <c r="AA34" s="14"/>
      <c r="AB34" s="14"/>
    </row>
    <row r="35" spans="1:28" s="13" customFormat="1" ht="38.25" x14ac:dyDescent="0.2">
      <c r="A35" s="3" t="s">
        <v>109</v>
      </c>
      <c r="B35" s="66" t="s">
        <v>167</v>
      </c>
      <c r="C35" s="55" t="s">
        <v>239</v>
      </c>
      <c r="D35" s="208" t="s">
        <v>168</v>
      </c>
      <c r="E35" s="56" t="s">
        <v>24</v>
      </c>
      <c r="F35" s="209">
        <v>19.46</v>
      </c>
      <c r="G35" s="189">
        <f t="shared" si="1"/>
        <v>21.46</v>
      </c>
      <c r="H35" s="210">
        <v>60</v>
      </c>
      <c r="I35" s="210">
        <v>5.19</v>
      </c>
      <c r="J35" s="211">
        <v>100022</v>
      </c>
      <c r="K35" s="192" t="s">
        <v>112</v>
      </c>
      <c r="L35" s="24">
        <v>6.94</v>
      </c>
      <c r="M35" s="14">
        <v>1.8467</v>
      </c>
      <c r="N35" s="14">
        <v>12.81</v>
      </c>
      <c r="O35" s="17"/>
      <c r="P35" s="14">
        <v>44.7</v>
      </c>
      <c r="Q35" s="14" t="s">
        <v>113</v>
      </c>
      <c r="R35" s="14"/>
      <c r="S35" s="14"/>
      <c r="T35" s="208" t="s">
        <v>168</v>
      </c>
      <c r="U35" s="56" t="s">
        <v>24</v>
      </c>
      <c r="V35" s="210">
        <v>60</v>
      </c>
      <c r="W35" s="210">
        <v>5.19</v>
      </c>
      <c r="X35" s="193">
        <v>57.51</v>
      </c>
      <c r="Y35" s="14" t="s">
        <v>113</v>
      </c>
      <c r="Z35" s="14"/>
      <c r="AA35" s="14"/>
      <c r="AB35" s="14"/>
    </row>
    <row r="36" spans="1:28" s="13" customFormat="1" ht="25.5" x14ac:dyDescent="0.2">
      <c r="A36" s="3" t="s">
        <v>109</v>
      </c>
      <c r="B36" s="66" t="s">
        <v>169</v>
      </c>
      <c r="C36" s="55" t="s">
        <v>239</v>
      </c>
      <c r="D36" s="208" t="s">
        <v>170</v>
      </c>
      <c r="E36" s="56" t="s">
        <v>24</v>
      </c>
      <c r="F36" s="209">
        <v>19.46</v>
      </c>
      <c r="G36" s="189">
        <f t="shared" si="1"/>
        <v>21.46</v>
      </c>
      <c r="H36" s="210">
        <v>60</v>
      </c>
      <c r="I36" s="210">
        <v>5.19</v>
      </c>
      <c r="J36" s="211">
        <v>100022</v>
      </c>
      <c r="K36" s="192" t="s">
        <v>112</v>
      </c>
      <c r="L36" s="24">
        <v>7.5</v>
      </c>
      <c r="M36" s="14">
        <v>1.8467</v>
      </c>
      <c r="N36" s="14">
        <v>13.85</v>
      </c>
      <c r="O36" s="17"/>
      <c r="P36" s="14">
        <v>36.6</v>
      </c>
      <c r="Q36" s="14" t="s">
        <v>113</v>
      </c>
      <c r="R36" s="14"/>
      <c r="S36" s="14"/>
      <c r="T36" s="208" t="s">
        <v>170</v>
      </c>
      <c r="U36" s="56" t="s">
        <v>24</v>
      </c>
      <c r="V36" s="210">
        <v>60</v>
      </c>
      <c r="W36" s="210">
        <v>5.19</v>
      </c>
      <c r="X36" s="193">
        <v>50.45</v>
      </c>
      <c r="Y36" s="14" t="s">
        <v>113</v>
      </c>
      <c r="Z36" s="14"/>
      <c r="AA36" s="14"/>
      <c r="AB36" s="14"/>
    </row>
    <row r="37" spans="1:28" s="13" customFormat="1" ht="38.25" x14ac:dyDescent="0.2">
      <c r="A37" s="3" t="s">
        <v>109</v>
      </c>
      <c r="B37" s="66" t="s">
        <v>171</v>
      </c>
      <c r="C37" s="55" t="s">
        <v>239</v>
      </c>
      <c r="D37" s="208" t="s">
        <v>172</v>
      </c>
      <c r="E37" s="56" t="s">
        <v>24</v>
      </c>
      <c r="F37" s="209">
        <v>19.46</v>
      </c>
      <c r="G37" s="189">
        <f t="shared" si="1"/>
        <v>21.46</v>
      </c>
      <c r="H37" s="210">
        <v>60</v>
      </c>
      <c r="I37" s="210">
        <v>5.19</v>
      </c>
      <c r="J37" s="211">
        <v>100022</v>
      </c>
      <c r="K37" s="192" t="s">
        <v>112</v>
      </c>
      <c r="L37" s="24">
        <v>7.5</v>
      </c>
      <c r="M37" s="14">
        <v>1.8467</v>
      </c>
      <c r="N37" s="14">
        <v>13.85</v>
      </c>
      <c r="O37" s="17"/>
      <c r="P37" s="14">
        <v>39.6</v>
      </c>
      <c r="Q37" s="14" t="s">
        <v>113</v>
      </c>
      <c r="R37" s="14"/>
      <c r="S37" s="14"/>
      <c r="T37" s="208" t="s">
        <v>172</v>
      </c>
      <c r="U37" s="56" t="s">
        <v>24</v>
      </c>
      <c r="V37" s="210">
        <v>60</v>
      </c>
      <c r="W37" s="210">
        <v>5.19</v>
      </c>
      <c r="X37" s="193">
        <v>53.45</v>
      </c>
      <c r="Y37" s="14" t="s">
        <v>113</v>
      </c>
      <c r="Z37" s="14"/>
      <c r="AA37" s="14"/>
      <c r="AB37" s="14"/>
    </row>
    <row r="38" spans="1:28" s="13" customFormat="1" ht="51" x14ac:dyDescent="0.2">
      <c r="A38" s="3" t="s">
        <v>109</v>
      </c>
      <c r="B38" s="66" t="s">
        <v>173</v>
      </c>
      <c r="C38" s="55" t="s">
        <v>239</v>
      </c>
      <c r="D38" s="208" t="s">
        <v>174</v>
      </c>
      <c r="E38" s="56" t="s">
        <v>24</v>
      </c>
      <c r="F38" s="209">
        <v>19.46</v>
      </c>
      <c r="G38" s="189">
        <f t="shared" si="1"/>
        <v>21.46</v>
      </c>
      <c r="H38" s="210">
        <v>60</v>
      </c>
      <c r="I38" s="210">
        <v>5.19</v>
      </c>
      <c r="J38" s="211">
        <v>100022</v>
      </c>
      <c r="K38" s="192" t="s">
        <v>112</v>
      </c>
      <c r="L38" s="24">
        <v>6.56</v>
      </c>
      <c r="M38" s="14">
        <v>1.8467</v>
      </c>
      <c r="N38" s="14">
        <v>12.12</v>
      </c>
      <c r="O38" s="17"/>
      <c r="P38" s="14">
        <v>44.76</v>
      </c>
      <c r="Q38" s="14" t="s">
        <v>113</v>
      </c>
      <c r="R38" s="14"/>
      <c r="S38" s="14"/>
      <c r="T38" s="208" t="s">
        <v>174</v>
      </c>
      <c r="U38" s="56" t="s">
        <v>24</v>
      </c>
      <c r="V38" s="210">
        <v>60</v>
      </c>
      <c r="W38" s="210">
        <v>5.19</v>
      </c>
      <c r="X38" s="193">
        <v>56.88</v>
      </c>
      <c r="Y38" s="14" t="s">
        <v>113</v>
      </c>
      <c r="Z38" s="14"/>
      <c r="AA38" s="14"/>
      <c r="AB38" s="14"/>
    </row>
    <row r="39" spans="1:28" s="13" customFormat="1" ht="38.25" x14ac:dyDescent="0.2">
      <c r="A39" s="3" t="s">
        <v>109</v>
      </c>
      <c r="B39" s="66" t="s">
        <v>175</v>
      </c>
      <c r="C39" s="55" t="s">
        <v>239</v>
      </c>
      <c r="D39" s="208" t="s">
        <v>176</v>
      </c>
      <c r="E39" s="56" t="s">
        <v>24</v>
      </c>
      <c r="F39" s="209">
        <v>23.58</v>
      </c>
      <c r="G39" s="189">
        <f t="shared" si="1"/>
        <v>25.58</v>
      </c>
      <c r="H39" s="210">
        <v>72</v>
      </c>
      <c r="I39" s="210">
        <v>5.24</v>
      </c>
      <c r="J39" s="211">
        <v>100022</v>
      </c>
      <c r="K39" s="192" t="s">
        <v>112</v>
      </c>
      <c r="L39" s="24">
        <v>8.1</v>
      </c>
      <c r="M39" s="14">
        <v>1.8467</v>
      </c>
      <c r="N39" s="14">
        <v>14.96</v>
      </c>
      <c r="O39" s="17"/>
      <c r="P39" s="14">
        <v>49.68</v>
      </c>
      <c r="Q39" s="14" t="s">
        <v>113</v>
      </c>
      <c r="R39" s="14"/>
      <c r="S39" s="14"/>
      <c r="T39" s="208" t="s">
        <v>176</v>
      </c>
      <c r="U39" s="56" t="s">
        <v>24</v>
      </c>
      <c r="V39" s="210">
        <v>72</v>
      </c>
      <c r="W39" s="210">
        <v>5.24</v>
      </c>
      <c r="X39" s="193">
        <v>64.64</v>
      </c>
      <c r="Y39" s="14" t="s">
        <v>113</v>
      </c>
      <c r="Z39" s="14"/>
      <c r="AA39" s="14"/>
      <c r="AB39" s="14"/>
    </row>
    <row r="40" spans="1:28" s="13" customFormat="1" ht="38.25" x14ac:dyDescent="0.2">
      <c r="A40" s="3" t="s">
        <v>109</v>
      </c>
      <c r="B40" s="66" t="s">
        <v>177</v>
      </c>
      <c r="C40" s="55" t="s">
        <v>239</v>
      </c>
      <c r="D40" s="208" t="s">
        <v>178</v>
      </c>
      <c r="E40" s="56" t="s">
        <v>24</v>
      </c>
      <c r="F40" s="209">
        <v>23.58</v>
      </c>
      <c r="G40" s="189">
        <f t="shared" si="1"/>
        <v>25.58</v>
      </c>
      <c r="H40" s="210">
        <v>72</v>
      </c>
      <c r="I40" s="210">
        <v>5.24</v>
      </c>
      <c r="J40" s="211">
        <v>100022</v>
      </c>
      <c r="K40" s="192" t="s">
        <v>112</v>
      </c>
      <c r="L40" s="24">
        <v>8.1</v>
      </c>
      <c r="M40" s="14">
        <v>1.8467</v>
      </c>
      <c r="N40" s="14">
        <v>14.96</v>
      </c>
      <c r="O40" s="17"/>
      <c r="P40" s="14">
        <v>54.72</v>
      </c>
      <c r="Q40" s="14" t="s">
        <v>113</v>
      </c>
      <c r="R40" s="14"/>
      <c r="S40" s="14"/>
      <c r="T40" s="208" t="s">
        <v>178</v>
      </c>
      <c r="U40" s="56" t="s">
        <v>24</v>
      </c>
      <c r="V40" s="210">
        <v>72</v>
      </c>
      <c r="W40" s="210">
        <v>5.24</v>
      </c>
      <c r="X40" s="193">
        <v>69.680000000000007</v>
      </c>
      <c r="Y40" s="14" t="s">
        <v>113</v>
      </c>
      <c r="Z40" s="14"/>
      <c r="AA40" s="14"/>
      <c r="AB40" s="14"/>
    </row>
    <row r="41" spans="1:28" s="13" customFormat="1" ht="38.25" x14ac:dyDescent="0.2">
      <c r="A41" s="3" t="s">
        <v>109</v>
      </c>
      <c r="B41" s="66" t="s">
        <v>179</v>
      </c>
      <c r="C41" s="55" t="s">
        <v>239</v>
      </c>
      <c r="D41" s="208" t="s">
        <v>180</v>
      </c>
      <c r="E41" s="56" t="s">
        <v>24</v>
      </c>
      <c r="F41" s="209">
        <v>23.58</v>
      </c>
      <c r="G41" s="189">
        <f t="shared" si="1"/>
        <v>25.58</v>
      </c>
      <c r="H41" s="210">
        <v>72</v>
      </c>
      <c r="I41" s="210">
        <v>5.24</v>
      </c>
      <c r="J41" s="211">
        <v>100022</v>
      </c>
      <c r="K41" s="192" t="s">
        <v>112</v>
      </c>
      <c r="L41" s="24">
        <v>9</v>
      </c>
      <c r="M41" s="14">
        <v>1.8467</v>
      </c>
      <c r="N41" s="14">
        <v>16.62</v>
      </c>
      <c r="O41" s="17"/>
      <c r="P41" s="14">
        <v>45.36</v>
      </c>
      <c r="Q41" s="14" t="s">
        <v>113</v>
      </c>
      <c r="R41" s="14"/>
      <c r="S41" s="14"/>
      <c r="T41" s="208" t="s">
        <v>180</v>
      </c>
      <c r="U41" s="56" t="s">
        <v>24</v>
      </c>
      <c r="V41" s="210">
        <v>72</v>
      </c>
      <c r="W41" s="210">
        <v>5.24</v>
      </c>
      <c r="X41" s="193">
        <v>61.98</v>
      </c>
      <c r="Y41" s="14" t="s">
        <v>113</v>
      </c>
      <c r="Z41" s="14"/>
      <c r="AA41" s="14"/>
      <c r="AB41" s="14"/>
    </row>
    <row r="42" spans="1:28" s="13" customFormat="1" ht="38.25" x14ac:dyDescent="0.2">
      <c r="A42" s="3" t="s">
        <v>109</v>
      </c>
      <c r="B42" s="66" t="s">
        <v>181</v>
      </c>
      <c r="C42" s="55" t="s">
        <v>239</v>
      </c>
      <c r="D42" s="208" t="s">
        <v>182</v>
      </c>
      <c r="E42" s="56" t="s">
        <v>24</v>
      </c>
      <c r="F42" s="209">
        <v>23.58</v>
      </c>
      <c r="G42" s="189">
        <f t="shared" si="1"/>
        <v>25.58</v>
      </c>
      <c r="H42" s="210">
        <v>72</v>
      </c>
      <c r="I42" s="210">
        <v>5.24</v>
      </c>
      <c r="J42" s="211">
        <v>100022</v>
      </c>
      <c r="K42" s="192" t="s">
        <v>112</v>
      </c>
      <c r="L42" s="24">
        <v>9</v>
      </c>
      <c r="M42" s="14">
        <v>1.8467</v>
      </c>
      <c r="N42" s="14">
        <v>16.62</v>
      </c>
      <c r="O42" s="17"/>
      <c r="P42" s="14">
        <v>50.76</v>
      </c>
      <c r="Q42" s="14" t="s">
        <v>113</v>
      </c>
      <c r="R42" s="14"/>
      <c r="S42" s="14"/>
      <c r="T42" s="208" t="s">
        <v>182</v>
      </c>
      <c r="U42" s="56" t="s">
        <v>24</v>
      </c>
      <c r="V42" s="210">
        <v>72</v>
      </c>
      <c r="W42" s="210">
        <v>5.24</v>
      </c>
      <c r="X42" s="193">
        <v>67.38</v>
      </c>
      <c r="Y42" s="14" t="s">
        <v>113</v>
      </c>
      <c r="Z42" s="14"/>
      <c r="AA42" s="14"/>
      <c r="AB42" s="14"/>
    </row>
    <row r="43" spans="1:28" s="13" customFormat="1" ht="25.5" x14ac:dyDescent="0.2">
      <c r="A43" s="3" t="s">
        <v>109</v>
      </c>
      <c r="B43" s="66" t="s">
        <v>183</v>
      </c>
      <c r="C43" s="55" t="s">
        <v>239</v>
      </c>
      <c r="D43" s="208" t="s">
        <v>184</v>
      </c>
      <c r="E43" s="56" t="s">
        <v>24</v>
      </c>
      <c r="F43" s="209">
        <v>31.88</v>
      </c>
      <c r="G43" s="189">
        <f t="shared" si="1"/>
        <v>33.879999999999995</v>
      </c>
      <c r="H43" s="190">
        <v>100</v>
      </c>
      <c r="I43" s="190">
        <v>5.0999999999999996</v>
      </c>
      <c r="J43" s="211">
        <v>100022</v>
      </c>
      <c r="K43" s="192" t="s">
        <v>112</v>
      </c>
      <c r="L43" s="24">
        <v>11.69</v>
      </c>
      <c r="M43" s="14">
        <v>1.8467</v>
      </c>
      <c r="N43" s="14">
        <v>21.58</v>
      </c>
      <c r="O43" s="17"/>
      <c r="P43" s="14">
        <v>45.9</v>
      </c>
      <c r="Q43" s="14" t="s">
        <v>113</v>
      </c>
      <c r="R43" s="14"/>
      <c r="S43" s="14"/>
      <c r="T43" s="208" t="s">
        <v>184</v>
      </c>
      <c r="U43" s="56" t="s">
        <v>24</v>
      </c>
      <c r="V43" s="190">
        <v>100</v>
      </c>
      <c r="W43" s="190">
        <v>5.0999999999999996</v>
      </c>
      <c r="X43" s="193">
        <v>67.48</v>
      </c>
      <c r="Y43" s="14" t="s">
        <v>113</v>
      </c>
      <c r="Z43" s="14"/>
      <c r="AA43" s="14"/>
      <c r="AB43" s="14"/>
    </row>
    <row r="44" spans="1:28" s="13" customFormat="1" ht="25.5" x14ac:dyDescent="0.2">
      <c r="A44" s="3" t="s">
        <v>109</v>
      </c>
      <c r="B44" s="66" t="s">
        <v>185</v>
      </c>
      <c r="C44" s="55" t="s">
        <v>239</v>
      </c>
      <c r="D44" s="208" t="s">
        <v>186</v>
      </c>
      <c r="E44" s="56" t="s">
        <v>24</v>
      </c>
      <c r="F44" s="209">
        <v>31.88</v>
      </c>
      <c r="G44" s="189">
        <f t="shared" si="1"/>
        <v>33.879999999999995</v>
      </c>
      <c r="H44" s="190">
        <v>100</v>
      </c>
      <c r="I44" s="190">
        <v>5.0999999999999996</v>
      </c>
      <c r="J44" s="211">
        <v>100022</v>
      </c>
      <c r="K44" s="192" t="s">
        <v>112</v>
      </c>
      <c r="L44" s="24">
        <v>11.69</v>
      </c>
      <c r="M44" s="14">
        <v>1.8467</v>
      </c>
      <c r="N44" s="14">
        <v>21.58</v>
      </c>
      <c r="O44" s="17"/>
      <c r="P44" s="14">
        <v>47.9</v>
      </c>
      <c r="Q44" s="14" t="s">
        <v>113</v>
      </c>
      <c r="R44" s="14"/>
      <c r="S44" s="14"/>
      <c r="T44" s="208" t="s">
        <v>186</v>
      </c>
      <c r="U44" s="56" t="s">
        <v>24</v>
      </c>
      <c r="V44" s="190">
        <v>100</v>
      </c>
      <c r="W44" s="190">
        <v>5.0999999999999996</v>
      </c>
      <c r="X44" s="193">
        <v>69.48</v>
      </c>
      <c r="Y44" s="14" t="s">
        <v>113</v>
      </c>
      <c r="Z44" s="14"/>
      <c r="AA44" s="14"/>
      <c r="AB44" s="14"/>
    </row>
    <row r="45" spans="1:28" s="13" customFormat="1" ht="25.5" x14ac:dyDescent="0.2">
      <c r="A45" s="3" t="s">
        <v>109</v>
      </c>
      <c r="B45" s="66" t="s">
        <v>187</v>
      </c>
      <c r="C45" s="55" t="s">
        <v>239</v>
      </c>
      <c r="D45" s="66">
        <v>90205</v>
      </c>
      <c r="E45" s="56" t="s">
        <v>24</v>
      </c>
      <c r="F45" s="209">
        <v>31.88</v>
      </c>
      <c r="G45" s="189">
        <f t="shared" si="1"/>
        <v>33.879999999999995</v>
      </c>
      <c r="H45" s="190">
        <v>100</v>
      </c>
      <c r="I45" s="190">
        <v>5.0999999999999996</v>
      </c>
      <c r="J45" s="211">
        <v>100022</v>
      </c>
      <c r="K45" s="192" t="s">
        <v>112</v>
      </c>
      <c r="L45" s="24">
        <v>12.5</v>
      </c>
      <c r="M45" s="14">
        <v>1.8467</v>
      </c>
      <c r="N45" s="14">
        <v>23.08</v>
      </c>
      <c r="O45" s="17"/>
      <c r="P45" s="14">
        <v>43.6</v>
      </c>
      <c r="Q45" s="14" t="s">
        <v>113</v>
      </c>
      <c r="R45" s="14"/>
      <c r="S45" s="14"/>
      <c r="T45" s="66">
        <v>90205</v>
      </c>
      <c r="U45" s="56" t="s">
        <v>24</v>
      </c>
      <c r="V45" s="190">
        <v>100</v>
      </c>
      <c r="W45" s="190">
        <v>5.0999999999999996</v>
      </c>
      <c r="X45" s="193">
        <v>66.680000000000007</v>
      </c>
      <c r="Y45" s="14" t="s">
        <v>113</v>
      </c>
      <c r="Z45" s="14"/>
      <c r="AA45" s="14"/>
      <c r="AB45" s="14"/>
    </row>
    <row r="46" spans="1:28" s="13" customFormat="1" ht="25.5" x14ac:dyDescent="0.2">
      <c r="A46" s="3" t="s">
        <v>109</v>
      </c>
      <c r="B46" s="66" t="s">
        <v>188</v>
      </c>
      <c r="C46" s="55" t="s">
        <v>239</v>
      </c>
      <c r="D46" s="66">
        <v>90206</v>
      </c>
      <c r="E46" s="56" t="s">
        <v>24</v>
      </c>
      <c r="F46" s="209">
        <v>31.88</v>
      </c>
      <c r="G46" s="189">
        <f t="shared" si="1"/>
        <v>33.879999999999995</v>
      </c>
      <c r="H46" s="190">
        <v>100</v>
      </c>
      <c r="I46" s="190">
        <v>5.0999999999999996</v>
      </c>
      <c r="J46" s="211">
        <v>100022</v>
      </c>
      <c r="K46" s="192" t="s">
        <v>112</v>
      </c>
      <c r="L46" s="24">
        <v>12.5</v>
      </c>
      <c r="M46" s="14">
        <v>1.8467</v>
      </c>
      <c r="N46" s="14">
        <v>23.08</v>
      </c>
      <c r="O46" s="17"/>
      <c r="P46" s="14">
        <v>45.6</v>
      </c>
      <c r="Q46" s="14" t="s">
        <v>113</v>
      </c>
      <c r="R46" s="14"/>
      <c r="S46" s="14"/>
      <c r="T46" s="66">
        <v>90206</v>
      </c>
      <c r="U46" s="56" t="s">
        <v>24</v>
      </c>
      <c r="V46" s="190">
        <v>100</v>
      </c>
      <c r="W46" s="190">
        <v>5.0999999999999996</v>
      </c>
      <c r="X46" s="193">
        <v>68.680000000000007</v>
      </c>
      <c r="Y46" s="14" t="s">
        <v>113</v>
      </c>
      <c r="Z46" s="14"/>
      <c r="AA46" s="14"/>
      <c r="AB46" s="14"/>
    </row>
    <row r="47" spans="1:28" s="13" customFormat="1" ht="25.5" x14ac:dyDescent="0.2">
      <c r="A47" s="3" t="s">
        <v>109</v>
      </c>
      <c r="B47" s="66" t="s">
        <v>189</v>
      </c>
      <c r="C47" s="55" t="s">
        <v>239</v>
      </c>
      <c r="D47" s="66">
        <v>90240</v>
      </c>
      <c r="E47" s="56" t="s">
        <v>24</v>
      </c>
      <c r="F47" s="209">
        <v>32.700000000000003</v>
      </c>
      <c r="G47" s="189">
        <f t="shared" si="1"/>
        <v>34.700000000000003</v>
      </c>
      <c r="H47" s="190">
        <v>96</v>
      </c>
      <c r="I47" s="190">
        <v>5.45</v>
      </c>
      <c r="J47" s="211">
        <v>100022</v>
      </c>
      <c r="K47" s="192" t="s">
        <v>112</v>
      </c>
      <c r="L47" s="24">
        <v>11.1</v>
      </c>
      <c r="M47" s="14">
        <v>1.8467</v>
      </c>
      <c r="N47" s="14">
        <v>20.5</v>
      </c>
      <c r="O47" s="17"/>
      <c r="P47" s="14">
        <v>51.84</v>
      </c>
      <c r="Q47" s="14" t="s">
        <v>113</v>
      </c>
      <c r="R47" s="14"/>
      <c r="S47" s="14"/>
      <c r="T47" s="66">
        <v>90240</v>
      </c>
      <c r="U47" s="56" t="s">
        <v>24</v>
      </c>
      <c r="V47" s="190">
        <v>96</v>
      </c>
      <c r="W47" s="190">
        <v>5.45</v>
      </c>
      <c r="X47" s="193">
        <v>72.34</v>
      </c>
      <c r="Y47" s="14" t="s">
        <v>113</v>
      </c>
      <c r="Z47" s="14"/>
      <c r="AA47" s="14"/>
      <c r="AB47" s="14"/>
    </row>
    <row r="48" spans="1:28" s="13" customFormat="1" ht="25.5" x14ac:dyDescent="0.2">
      <c r="A48" s="3" t="s">
        <v>109</v>
      </c>
      <c r="B48" s="66" t="s">
        <v>190</v>
      </c>
      <c r="C48" s="55" t="s">
        <v>239</v>
      </c>
      <c r="D48" s="66">
        <v>90241</v>
      </c>
      <c r="E48" s="56" t="s">
        <v>24</v>
      </c>
      <c r="F48" s="209">
        <v>32.700000000000003</v>
      </c>
      <c r="G48" s="189">
        <f t="shared" si="1"/>
        <v>34.700000000000003</v>
      </c>
      <c r="H48" s="190">
        <v>96</v>
      </c>
      <c r="I48" s="190">
        <v>5.45</v>
      </c>
      <c r="J48" s="211">
        <v>100022</v>
      </c>
      <c r="K48" s="192" t="s">
        <v>112</v>
      </c>
      <c r="L48" s="24">
        <v>11.1</v>
      </c>
      <c r="M48" s="14">
        <v>1.8467</v>
      </c>
      <c r="N48" s="14">
        <v>20.5</v>
      </c>
      <c r="O48" s="17"/>
      <c r="P48" s="14">
        <v>56.45</v>
      </c>
      <c r="Q48" s="14" t="s">
        <v>113</v>
      </c>
      <c r="R48" s="14"/>
      <c r="S48" s="14"/>
      <c r="T48" s="66">
        <v>90241</v>
      </c>
      <c r="U48" s="56" t="s">
        <v>24</v>
      </c>
      <c r="V48" s="190">
        <v>96</v>
      </c>
      <c r="W48" s="190">
        <v>5.45</v>
      </c>
      <c r="X48" s="193">
        <v>76.95</v>
      </c>
      <c r="Y48" s="14" t="s">
        <v>113</v>
      </c>
      <c r="Z48" s="14"/>
      <c r="AA48" s="14"/>
      <c r="AB48" s="14"/>
    </row>
    <row r="49" spans="1:28" s="13" customFormat="1" ht="25.5" x14ac:dyDescent="0.2">
      <c r="A49" s="3" t="s">
        <v>109</v>
      </c>
      <c r="B49" s="213" t="s">
        <v>191</v>
      </c>
      <c r="C49" s="55" t="s">
        <v>239</v>
      </c>
      <c r="D49" s="56" t="s">
        <v>192</v>
      </c>
      <c r="E49" s="56" t="s">
        <v>24</v>
      </c>
      <c r="F49" s="188">
        <v>32.700000000000003</v>
      </c>
      <c r="G49" s="189">
        <f t="shared" si="1"/>
        <v>34.700000000000003</v>
      </c>
      <c r="H49" s="190">
        <v>96</v>
      </c>
      <c r="I49" s="190">
        <v>5.45</v>
      </c>
      <c r="J49" s="211">
        <v>100022</v>
      </c>
      <c r="K49" s="192" t="s">
        <v>112</v>
      </c>
      <c r="L49" s="24">
        <v>12</v>
      </c>
      <c r="M49" s="14">
        <v>1.8467</v>
      </c>
      <c r="N49" s="14">
        <v>22.16</v>
      </c>
      <c r="O49" s="17"/>
      <c r="P49" s="14">
        <v>48.38</v>
      </c>
      <c r="Q49" s="14" t="s">
        <v>113</v>
      </c>
      <c r="R49" s="14"/>
      <c r="S49" s="14"/>
      <c r="T49" s="56" t="s">
        <v>192</v>
      </c>
      <c r="U49" s="56" t="s">
        <v>24</v>
      </c>
      <c r="V49" s="190">
        <v>96</v>
      </c>
      <c r="W49" s="190">
        <v>5.45</v>
      </c>
      <c r="X49" s="193">
        <v>70.540000000000006</v>
      </c>
      <c r="Y49" s="14" t="s">
        <v>113</v>
      </c>
      <c r="Z49" s="14"/>
      <c r="AA49" s="14"/>
      <c r="AB49" s="14"/>
    </row>
    <row r="50" spans="1:28" s="13" customFormat="1" ht="25.5" x14ac:dyDescent="0.2">
      <c r="A50" s="3" t="s">
        <v>109</v>
      </c>
      <c r="B50" s="213" t="s">
        <v>193</v>
      </c>
      <c r="C50" s="55" t="s">
        <v>239</v>
      </c>
      <c r="D50" s="56" t="s">
        <v>194</v>
      </c>
      <c r="E50" s="56" t="s">
        <v>24</v>
      </c>
      <c r="F50" s="188">
        <v>32.700000000000003</v>
      </c>
      <c r="G50" s="189">
        <f t="shared" si="1"/>
        <v>34.700000000000003</v>
      </c>
      <c r="H50" s="190">
        <v>96</v>
      </c>
      <c r="I50" s="190">
        <v>5.45</v>
      </c>
      <c r="J50" s="211">
        <v>100022</v>
      </c>
      <c r="K50" s="192" t="s">
        <v>112</v>
      </c>
      <c r="L50" s="24">
        <v>12</v>
      </c>
      <c r="M50" s="14">
        <v>1.8467</v>
      </c>
      <c r="N50" s="14">
        <v>22.16</v>
      </c>
      <c r="O50" s="17"/>
      <c r="P50" s="14">
        <v>50.4</v>
      </c>
      <c r="Q50" s="14" t="s">
        <v>113</v>
      </c>
      <c r="R50" s="14"/>
      <c r="S50" s="14"/>
      <c r="T50" s="56" t="s">
        <v>194</v>
      </c>
      <c r="U50" s="56" t="s">
        <v>24</v>
      </c>
      <c r="V50" s="190">
        <v>96</v>
      </c>
      <c r="W50" s="190">
        <v>5.45</v>
      </c>
      <c r="X50" s="193">
        <v>72.56</v>
      </c>
      <c r="Y50" s="14" t="s">
        <v>113</v>
      </c>
      <c r="Z50" s="14"/>
      <c r="AA50" s="14"/>
      <c r="AB50" s="14"/>
    </row>
    <row r="51" spans="1:28" s="13" customFormat="1" ht="25.5" x14ac:dyDescent="0.2">
      <c r="A51" s="3" t="s">
        <v>109</v>
      </c>
      <c r="B51" s="55" t="s">
        <v>195</v>
      </c>
      <c r="C51" s="55" t="s">
        <v>239</v>
      </c>
      <c r="D51" s="56" t="s">
        <v>196</v>
      </c>
      <c r="E51" s="56" t="s">
        <v>24</v>
      </c>
      <c r="F51" s="188">
        <v>25</v>
      </c>
      <c r="G51" s="189">
        <f t="shared" si="1"/>
        <v>27</v>
      </c>
      <c r="H51" s="190">
        <v>80</v>
      </c>
      <c r="I51" s="190">
        <v>5</v>
      </c>
      <c r="J51" s="211">
        <v>100022</v>
      </c>
      <c r="K51" s="192" t="s">
        <v>112</v>
      </c>
      <c r="L51" s="24">
        <v>9.35</v>
      </c>
      <c r="M51" s="14">
        <v>1.8467</v>
      </c>
      <c r="N51" s="14">
        <v>17.27</v>
      </c>
      <c r="O51" s="17"/>
      <c r="P51" s="14">
        <v>44.88</v>
      </c>
      <c r="Q51" s="14" t="s">
        <v>113</v>
      </c>
      <c r="R51" s="14"/>
      <c r="S51" s="14"/>
      <c r="T51" s="56" t="s">
        <v>196</v>
      </c>
      <c r="U51" s="56" t="s">
        <v>24</v>
      </c>
      <c r="V51" s="190">
        <v>80</v>
      </c>
      <c r="W51" s="190">
        <v>5</v>
      </c>
      <c r="X51" s="193">
        <v>62.15</v>
      </c>
      <c r="Y51" s="14" t="s">
        <v>113</v>
      </c>
      <c r="Z51" s="14"/>
      <c r="AA51" s="14"/>
      <c r="AB51" s="14"/>
    </row>
    <row r="52" spans="1:28" s="13" customFormat="1" ht="25.5" x14ac:dyDescent="0.2">
      <c r="A52" s="3" t="s">
        <v>109</v>
      </c>
      <c r="B52" s="55" t="s">
        <v>197</v>
      </c>
      <c r="C52" s="55" t="s">
        <v>239</v>
      </c>
      <c r="D52" s="56" t="s">
        <v>198</v>
      </c>
      <c r="E52" s="56" t="s">
        <v>24</v>
      </c>
      <c r="F52" s="188">
        <v>25</v>
      </c>
      <c r="G52" s="189">
        <f t="shared" si="1"/>
        <v>27</v>
      </c>
      <c r="H52" s="190">
        <v>80</v>
      </c>
      <c r="I52" s="190">
        <v>5</v>
      </c>
      <c r="J52" s="211">
        <v>100022</v>
      </c>
      <c r="K52" s="192" t="s">
        <v>112</v>
      </c>
      <c r="L52" s="24">
        <v>9.35</v>
      </c>
      <c r="M52" s="14">
        <v>1.8467</v>
      </c>
      <c r="N52" s="14">
        <v>17.27</v>
      </c>
      <c r="O52" s="17"/>
      <c r="P52" s="14">
        <v>49.04</v>
      </c>
      <c r="Q52" s="14" t="s">
        <v>113</v>
      </c>
      <c r="R52" s="14"/>
      <c r="S52" s="14"/>
      <c r="T52" s="56" t="s">
        <v>198</v>
      </c>
      <c r="U52" s="56" t="s">
        <v>24</v>
      </c>
      <c r="V52" s="190">
        <v>80</v>
      </c>
      <c r="W52" s="190">
        <v>5</v>
      </c>
      <c r="X52" s="193">
        <v>66.31</v>
      </c>
      <c r="Y52" s="14" t="s">
        <v>113</v>
      </c>
      <c r="Z52" s="14"/>
      <c r="AA52" s="14"/>
      <c r="AB52" s="14"/>
    </row>
    <row r="53" spans="1:28" s="13" customFormat="1" ht="25.5" x14ac:dyDescent="0.2">
      <c r="A53" s="3" t="s">
        <v>109</v>
      </c>
      <c r="B53" s="55" t="s">
        <v>199</v>
      </c>
      <c r="C53" s="55" t="s">
        <v>239</v>
      </c>
      <c r="D53" s="56" t="s">
        <v>200</v>
      </c>
      <c r="E53" s="56" t="s">
        <v>24</v>
      </c>
      <c r="F53" s="188">
        <v>25</v>
      </c>
      <c r="G53" s="189">
        <f t="shared" si="1"/>
        <v>27</v>
      </c>
      <c r="H53" s="190">
        <v>80</v>
      </c>
      <c r="I53" s="190">
        <v>5</v>
      </c>
      <c r="J53" s="211">
        <v>100022</v>
      </c>
      <c r="K53" s="192" t="s">
        <v>112</v>
      </c>
      <c r="L53" s="24">
        <v>10</v>
      </c>
      <c r="M53" s="14">
        <v>1.8467</v>
      </c>
      <c r="N53" s="14">
        <v>18.47</v>
      </c>
      <c r="O53" s="17"/>
      <c r="P53" s="14">
        <v>41.44</v>
      </c>
      <c r="Q53" s="14" t="s">
        <v>113</v>
      </c>
      <c r="R53" s="14"/>
      <c r="S53" s="14"/>
      <c r="T53" s="56" t="s">
        <v>200</v>
      </c>
      <c r="U53" s="56" t="s">
        <v>24</v>
      </c>
      <c r="V53" s="190">
        <v>80</v>
      </c>
      <c r="W53" s="190">
        <v>5</v>
      </c>
      <c r="X53" s="193">
        <v>59.91</v>
      </c>
      <c r="Y53" s="14" t="s">
        <v>113</v>
      </c>
      <c r="Z53" s="14"/>
      <c r="AA53" s="14"/>
      <c r="AB53" s="14"/>
    </row>
    <row r="54" spans="1:28" s="13" customFormat="1" ht="25.5" x14ac:dyDescent="0.2">
      <c r="A54" s="3" t="s">
        <v>109</v>
      </c>
      <c r="B54" s="55" t="s">
        <v>201</v>
      </c>
      <c r="C54" s="55" t="s">
        <v>239</v>
      </c>
      <c r="D54" s="56" t="s">
        <v>202</v>
      </c>
      <c r="E54" s="56" t="s">
        <v>24</v>
      </c>
      <c r="F54" s="188">
        <v>25</v>
      </c>
      <c r="G54" s="189">
        <f t="shared" si="1"/>
        <v>27</v>
      </c>
      <c r="H54" s="190">
        <v>80</v>
      </c>
      <c r="I54" s="190">
        <v>5</v>
      </c>
      <c r="J54" s="211">
        <v>100022</v>
      </c>
      <c r="K54" s="192" t="s">
        <v>112</v>
      </c>
      <c r="L54" s="24">
        <v>10</v>
      </c>
      <c r="M54" s="14">
        <v>1.8467</v>
      </c>
      <c r="N54" s="14">
        <v>18.47</v>
      </c>
      <c r="O54" s="17"/>
      <c r="P54" s="14">
        <v>44.48</v>
      </c>
      <c r="Q54" s="14" t="s">
        <v>113</v>
      </c>
      <c r="R54" s="14"/>
      <c r="S54" s="14"/>
      <c r="T54" s="56" t="s">
        <v>202</v>
      </c>
      <c r="U54" s="56" t="s">
        <v>24</v>
      </c>
      <c r="V54" s="190">
        <v>80</v>
      </c>
      <c r="W54" s="190">
        <v>5</v>
      </c>
      <c r="X54" s="193">
        <v>62.95</v>
      </c>
      <c r="Y54" s="14" t="s">
        <v>113</v>
      </c>
      <c r="Z54" s="14"/>
      <c r="AA54" s="14"/>
      <c r="AB54" s="14"/>
    </row>
    <row r="55" spans="1:28" s="13" customFormat="1" ht="38.25" x14ac:dyDescent="0.2">
      <c r="A55" s="3" t="s">
        <v>109</v>
      </c>
      <c r="B55" s="55" t="s">
        <v>203</v>
      </c>
      <c r="C55" s="55" t="s">
        <v>239</v>
      </c>
      <c r="D55" s="56" t="s">
        <v>204</v>
      </c>
      <c r="E55" s="56" t="s">
        <v>24</v>
      </c>
      <c r="F55" s="188">
        <v>18.059999999999999</v>
      </c>
      <c r="G55" s="189">
        <f t="shared" si="1"/>
        <v>20.059999999999999</v>
      </c>
      <c r="H55" s="190">
        <v>56</v>
      </c>
      <c r="I55" s="190">
        <v>5.16</v>
      </c>
      <c r="J55" s="211">
        <v>100022</v>
      </c>
      <c r="K55" s="192" t="s">
        <v>112</v>
      </c>
      <c r="L55" s="24">
        <v>6.3</v>
      </c>
      <c r="M55" s="14">
        <v>1.8467</v>
      </c>
      <c r="N55" s="14">
        <v>11.63</v>
      </c>
      <c r="O55" s="17"/>
      <c r="P55" s="14">
        <v>45.36</v>
      </c>
      <c r="Q55" s="14" t="s">
        <v>113</v>
      </c>
      <c r="R55" s="14"/>
      <c r="S55" s="14"/>
      <c r="T55" s="56" t="s">
        <v>204</v>
      </c>
      <c r="U55" s="56" t="s">
        <v>24</v>
      </c>
      <c r="V55" s="190">
        <v>56</v>
      </c>
      <c r="W55" s="190">
        <v>5.16</v>
      </c>
      <c r="X55" s="193">
        <v>56.99</v>
      </c>
      <c r="Y55" s="14" t="s">
        <v>113</v>
      </c>
      <c r="Z55" s="14"/>
      <c r="AA55" s="14"/>
      <c r="AB55" s="14"/>
    </row>
    <row r="56" spans="1:28" s="13" customFormat="1" ht="25.5" x14ac:dyDescent="0.2">
      <c r="A56" s="3" t="s">
        <v>109</v>
      </c>
      <c r="B56" s="55" t="s">
        <v>205</v>
      </c>
      <c r="C56" s="55" t="s">
        <v>239</v>
      </c>
      <c r="D56" s="56" t="s">
        <v>206</v>
      </c>
      <c r="E56" s="56" t="s">
        <v>24</v>
      </c>
      <c r="F56" s="188">
        <v>18.059999999999999</v>
      </c>
      <c r="G56" s="189">
        <f t="shared" si="1"/>
        <v>20.059999999999999</v>
      </c>
      <c r="H56" s="190">
        <v>56</v>
      </c>
      <c r="I56" s="190">
        <v>5.16</v>
      </c>
      <c r="J56" s="211">
        <v>100022</v>
      </c>
      <c r="K56" s="192" t="s">
        <v>112</v>
      </c>
      <c r="L56" s="24">
        <v>6.3</v>
      </c>
      <c r="M56" s="14">
        <v>1.8467</v>
      </c>
      <c r="N56" s="14">
        <v>11.63</v>
      </c>
      <c r="O56" s="17"/>
      <c r="P56" s="14">
        <v>43.68</v>
      </c>
      <c r="Q56" s="14" t="s">
        <v>113</v>
      </c>
      <c r="R56" s="14"/>
      <c r="S56" s="14"/>
      <c r="T56" s="56" t="s">
        <v>206</v>
      </c>
      <c r="U56" s="56" t="s">
        <v>24</v>
      </c>
      <c r="V56" s="190">
        <v>56</v>
      </c>
      <c r="W56" s="190">
        <v>5.16</v>
      </c>
      <c r="X56" s="193">
        <v>55.31</v>
      </c>
      <c r="Y56" s="14" t="s">
        <v>113</v>
      </c>
      <c r="Z56" s="14"/>
      <c r="AA56" s="14"/>
      <c r="AB56" s="14"/>
    </row>
    <row r="57" spans="1:28" s="13" customFormat="1" ht="25.5" x14ac:dyDescent="0.2">
      <c r="A57" s="3" t="s">
        <v>109</v>
      </c>
      <c r="B57" s="55" t="s">
        <v>207</v>
      </c>
      <c r="C57" s="55" t="s">
        <v>239</v>
      </c>
      <c r="D57" s="56" t="s">
        <v>208</v>
      </c>
      <c r="E57" s="56" t="s">
        <v>24</v>
      </c>
      <c r="F57" s="188">
        <v>17.850000000000001</v>
      </c>
      <c r="G57" s="189">
        <f t="shared" si="1"/>
        <v>19.850000000000001</v>
      </c>
      <c r="H57" s="190">
        <v>56</v>
      </c>
      <c r="I57" s="190">
        <v>5.0999999999999996</v>
      </c>
      <c r="J57" s="211">
        <v>100022</v>
      </c>
      <c r="K57" s="192" t="s">
        <v>112</v>
      </c>
      <c r="L57" s="24">
        <v>7</v>
      </c>
      <c r="M57" s="14">
        <v>1.8467</v>
      </c>
      <c r="N57" s="14">
        <v>12.93</v>
      </c>
      <c r="O57" s="17"/>
      <c r="P57" s="14">
        <v>40.880000000000003</v>
      </c>
      <c r="Q57" s="14" t="s">
        <v>113</v>
      </c>
      <c r="R57" s="14"/>
      <c r="S57" s="14"/>
      <c r="T57" s="56" t="s">
        <v>208</v>
      </c>
      <c r="U57" s="56" t="s">
        <v>24</v>
      </c>
      <c r="V57" s="190">
        <v>56</v>
      </c>
      <c r="W57" s="190">
        <v>5.0999999999999996</v>
      </c>
      <c r="X57" s="193">
        <v>53.81</v>
      </c>
      <c r="Y57" s="14" t="s">
        <v>113</v>
      </c>
      <c r="Z57" s="14"/>
      <c r="AA57" s="14"/>
      <c r="AB57" s="14"/>
    </row>
    <row r="58" spans="1:28" s="13" customFormat="1" ht="25.5" x14ac:dyDescent="0.2">
      <c r="A58" s="3" t="s">
        <v>109</v>
      </c>
      <c r="B58" s="55" t="s">
        <v>209</v>
      </c>
      <c r="C58" s="55" t="s">
        <v>239</v>
      </c>
      <c r="D58" s="56" t="s">
        <v>210</v>
      </c>
      <c r="E58" s="56" t="s">
        <v>24</v>
      </c>
      <c r="F58" s="188">
        <v>17.850000000000001</v>
      </c>
      <c r="G58" s="189">
        <f t="shared" si="1"/>
        <v>19.850000000000001</v>
      </c>
      <c r="H58" s="190">
        <v>56</v>
      </c>
      <c r="I58" s="190">
        <v>5.0999999999999996</v>
      </c>
      <c r="J58" s="211">
        <v>100022</v>
      </c>
      <c r="K58" s="192" t="s">
        <v>112</v>
      </c>
      <c r="L58" s="24">
        <v>7</v>
      </c>
      <c r="M58" s="14">
        <v>1.8467</v>
      </c>
      <c r="N58" s="14">
        <v>12.93</v>
      </c>
      <c r="O58" s="17"/>
      <c r="P58" s="14">
        <v>42.28</v>
      </c>
      <c r="Q58" s="14" t="s">
        <v>113</v>
      </c>
      <c r="R58" s="14"/>
      <c r="S58" s="14"/>
      <c r="T58" s="56" t="s">
        <v>210</v>
      </c>
      <c r="U58" s="56" t="s">
        <v>24</v>
      </c>
      <c r="V58" s="190">
        <v>56</v>
      </c>
      <c r="W58" s="190">
        <v>5.0999999999999996</v>
      </c>
      <c r="X58" s="193">
        <v>55.21</v>
      </c>
      <c r="Y58" s="14" t="s">
        <v>113</v>
      </c>
      <c r="Z58" s="14"/>
      <c r="AA58" s="14"/>
      <c r="AB58" s="14"/>
    </row>
    <row r="59" spans="1:28" s="13" customFormat="1" ht="25.5" x14ac:dyDescent="0.2">
      <c r="A59" s="3" t="s">
        <v>109</v>
      </c>
      <c r="B59" s="55" t="s">
        <v>211</v>
      </c>
      <c r="C59" s="55" t="s">
        <v>242</v>
      </c>
      <c r="D59" s="56" t="s">
        <v>212</v>
      </c>
      <c r="E59" s="56" t="s">
        <v>24</v>
      </c>
      <c r="F59" s="188">
        <v>26.3</v>
      </c>
      <c r="G59" s="189">
        <f>SUM(F59+2)</f>
        <v>28.3</v>
      </c>
      <c r="H59" s="190">
        <v>84</v>
      </c>
      <c r="I59" s="190">
        <v>5.01</v>
      </c>
      <c r="J59" s="211">
        <v>100022</v>
      </c>
      <c r="K59" s="192" t="s">
        <v>112</v>
      </c>
      <c r="L59" s="24">
        <v>9.82</v>
      </c>
      <c r="M59" s="14">
        <v>1.8467</v>
      </c>
      <c r="N59" s="14">
        <v>18.13</v>
      </c>
      <c r="O59" s="17"/>
      <c r="P59" s="14">
        <v>59.64</v>
      </c>
      <c r="Q59" s="14" t="s">
        <v>113</v>
      </c>
      <c r="R59" s="14"/>
      <c r="S59" s="14"/>
      <c r="T59" s="56" t="s">
        <v>212</v>
      </c>
      <c r="U59" s="56" t="s">
        <v>24</v>
      </c>
      <c r="V59" s="190">
        <v>84</v>
      </c>
      <c r="W59" s="190">
        <v>5.01</v>
      </c>
      <c r="X59" s="212">
        <v>77.77</v>
      </c>
      <c r="Y59" s="14" t="s">
        <v>113</v>
      </c>
      <c r="Z59" s="14"/>
      <c r="AA59" s="14"/>
      <c r="AB59" s="14"/>
    </row>
    <row r="60" spans="1:28" s="13" customFormat="1" ht="25.5" x14ac:dyDescent="0.2">
      <c r="A60" s="3" t="s">
        <v>109</v>
      </c>
      <c r="B60" s="55" t="s">
        <v>213</v>
      </c>
      <c r="C60" s="55" t="s">
        <v>242</v>
      </c>
      <c r="D60" s="56" t="s">
        <v>214</v>
      </c>
      <c r="E60" s="56" t="s">
        <v>24</v>
      </c>
      <c r="F60" s="188">
        <v>26.3</v>
      </c>
      <c r="G60" s="189">
        <f>SUM(F60+2)</f>
        <v>28.3</v>
      </c>
      <c r="H60" s="190">
        <v>84</v>
      </c>
      <c r="I60" s="190">
        <v>5.01</v>
      </c>
      <c r="J60" s="211">
        <v>100022</v>
      </c>
      <c r="K60" s="192" t="s">
        <v>112</v>
      </c>
      <c r="L60" s="24">
        <v>9.82</v>
      </c>
      <c r="M60" s="14">
        <v>1.8467</v>
      </c>
      <c r="N60" s="14">
        <v>18.13</v>
      </c>
      <c r="O60" s="17"/>
      <c r="P60" s="14">
        <v>63</v>
      </c>
      <c r="Q60" s="14" t="s">
        <v>113</v>
      </c>
      <c r="R60" s="14"/>
      <c r="S60" s="14"/>
      <c r="T60" s="56" t="s">
        <v>214</v>
      </c>
      <c r="U60" s="56" t="s">
        <v>24</v>
      </c>
      <c r="V60" s="190">
        <v>84</v>
      </c>
      <c r="W60" s="190">
        <v>5.01</v>
      </c>
      <c r="X60" s="212">
        <v>81.13</v>
      </c>
      <c r="Y60" s="14" t="s">
        <v>113</v>
      </c>
      <c r="Z60" s="14"/>
      <c r="AA60" s="14"/>
      <c r="AB60" s="14"/>
    </row>
    <row r="61" spans="1:28" s="13" customFormat="1" ht="25.5" x14ac:dyDescent="0.2">
      <c r="A61" s="3" t="s">
        <v>109</v>
      </c>
      <c r="B61" s="55" t="s">
        <v>215</v>
      </c>
      <c r="C61" s="55" t="s">
        <v>242</v>
      </c>
      <c r="D61" s="56" t="s">
        <v>216</v>
      </c>
      <c r="E61" s="56" t="s">
        <v>24</v>
      </c>
      <c r="F61" s="188">
        <v>26.3</v>
      </c>
      <c r="G61" s="189">
        <f t="shared" ref="G61:G71" si="2">SUM(F61+2)</f>
        <v>28.3</v>
      </c>
      <c r="H61" s="190">
        <v>84</v>
      </c>
      <c r="I61" s="190">
        <v>5.01</v>
      </c>
      <c r="J61" s="211">
        <v>100022</v>
      </c>
      <c r="K61" s="192" t="s">
        <v>112</v>
      </c>
      <c r="L61" s="24">
        <v>10.5</v>
      </c>
      <c r="M61" s="14">
        <v>1.8467</v>
      </c>
      <c r="N61" s="14">
        <v>19.39</v>
      </c>
      <c r="O61" s="17"/>
      <c r="P61" s="14">
        <v>57.12</v>
      </c>
      <c r="Q61" s="14" t="s">
        <v>113</v>
      </c>
      <c r="R61" s="14"/>
      <c r="S61" s="14"/>
      <c r="T61" s="56" t="s">
        <v>216</v>
      </c>
      <c r="U61" s="56" t="s">
        <v>24</v>
      </c>
      <c r="V61" s="190">
        <v>84</v>
      </c>
      <c r="W61" s="190">
        <v>5.01</v>
      </c>
      <c r="X61" s="212">
        <v>75.25</v>
      </c>
      <c r="Y61" s="14" t="s">
        <v>113</v>
      </c>
      <c r="Z61" s="14"/>
      <c r="AA61" s="14"/>
      <c r="AB61" s="14"/>
    </row>
    <row r="62" spans="1:28" s="13" customFormat="1" ht="25.5" x14ac:dyDescent="0.2">
      <c r="A62" s="3" t="s">
        <v>109</v>
      </c>
      <c r="B62" s="55" t="s">
        <v>217</v>
      </c>
      <c r="C62" s="55" t="s">
        <v>242</v>
      </c>
      <c r="D62" s="56" t="s">
        <v>218</v>
      </c>
      <c r="E62" s="56" t="s">
        <v>24</v>
      </c>
      <c r="F62" s="188">
        <v>26.3</v>
      </c>
      <c r="G62" s="189">
        <f t="shared" si="2"/>
        <v>28.3</v>
      </c>
      <c r="H62" s="190">
        <v>84</v>
      </c>
      <c r="I62" s="190">
        <v>5.01</v>
      </c>
      <c r="J62" s="211">
        <v>100022</v>
      </c>
      <c r="K62" s="192" t="s">
        <v>112</v>
      </c>
      <c r="L62" s="24">
        <v>10.5</v>
      </c>
      <c r="M62" s="14">
        <v>1.8467</v>
      </c>
      <c r="N62" s="14">
        <v>19.39</v>
      </c>
      <c r="O62" s="17"/>
      <c r="P62" s="14">
        <v>60.48</v>
      </c>
      <c r="Q62" s="14" t="s">
        <v>113</v>
      </c>
      <c r="R62" s="14"/>
      <c r="S62" s="14"/>
      <c r="T62" s="56" t="s">
        <v>218</v>
      </c>
      <c r="U62" s="56" t="s">
        <v>24</v>
      </c>
      <c r="V62" s="190">
        <v>84</v>
      </c>
      <c r="W62" s="190">
        <v>5.01</v>
      </c>
      <c r="X62" s="212">
        <v>78.61</v>
      </c>
      <c r="Y62" s="14" t="s">
        <v>113</v>
      </c>
      <c r="Z62" s="14"/>
      <c r="AA62" s="14"/>
      <c r="AB62" s="14"/>
    </row>
    <row r="63" spans="1:28" s="13" customFormat="1" ht="25.5" x14ac:dyDescent="0.2">
      <c r="A63" s="3" t="s">
        <v>109</v>
      </c>
      <c r="B63" s="55" t="s">
        <v>219</v>
      </c>
      <c r="C63" s="55" t="s">
        <v>241</v>
      </c>
      <c r="D63" s="56" t="s">
        <v>220</v>
      </c>
      <c r="E63" s="56" t="s">
        <v>24</v>
      </c>
      <c r="F63" s="188">
        <v>13.5</v>
      </c>
      <c r="G63" s="189">
        <f t="shared" si="2"/>
        <v>15.5</v>
      </c>
      <c r="H63" s="190">
        <v>108</v>
      </c>
      <c r="I63" s="190">
        <v>2</v>
      </c>
      <c r="J63" s="211"/>
      <c r="K63" s="192"/>
      <c r="L63" s="24"/>
      <c r="M63" s="14"/>
      <c r="N63" s="14"/>
      <c r="O63" s="17"/>
      <c r="P63" s="14"/>
      <c r="Q63" s="14" t="s">
        <v>113</v>
      </c>
      <c r="R63" s="14"/>
      <c r="S63" s="14"/>
      <c r="T63" s="56" t="s">
        <v>220</v>
      </c>
      <c r="U63" s="56" t="s">
        <v>24</v>
      </c>
      <c r="V63" s="190">
        <v>108</v>
      </c>
      <c r="W63" s="190">
        <v>2</v>
      </c>
      <c r="X63" s="212">
        <v>39.96</v>
      </c>
      <c r="Y63" s="14" t="s">
        <v>113</v>
      </c>
      <c r="Z63" s="14"/>
      <c r="AA63" s="14"/>
      <c r="AB63" s="14"/>
    </row>
    <row r="64" spans="1:28" s="13" customFormat="1" ht="25.5" x14ac:dyDescent="0.2">
      <c r="A64" s="3" t="s">
        <v>109</v>
      </c>
      <c r="B64" s="55" t="s">
        <v>221</v>
      </c>
      <c r="C64" s="55" t="s">
        <v>239</v>
      </c>
      <c r="D64" s="56" t="s">
        <v>222</v>
      </c>
      <c r="E64" s="56" t="s">
        <v>24</v>
      </c>
      <c r="F64" s="188">
        <v>12.56</v>
      </c>
      <c r="G64" s="189">
        <f t="shared" si="2"/>
        <v>14.56</v>
      </c>
      <c r="H64" s="190">
        <v>60</v>
      </c>
      <c r="I64" s="190">
        <v>3.35</v>
      </c>
      <c r="J64" s="211">
        <v>100022</v>
      </c>
      <c r="K64" s="192" t="s">
        <v>112</v>
      </c>
      <c r="L64" s="24">
        <v>3.18</v>
      </c>
      <c r="M64" s="14">
        <v>1.8467</v>
      </c>
      <c r="N64" s="14">
        <v>5.87</v>
      </c>
      <c r="O64" s="17"/>
      <c r="P64" s="14">
        <v>27.9</v>
      </c>
      <c r="Q64" s="14" t="s">
        <v>113</v>
      </c>
      <c r="R64" s="14"/>
      <c r="S64" s="14"/>
      <c r="T64" s="56" t="s">
        <v>222</v>
      </c>
      <c r="U64" s="56" t="s">
        <v>24</v>
      </c>
      <c r="V64" s="190"/>
      <c r="W64" s="190"/>
      <c r="X64" s="212">
        <v>34.83</v>
      </c>
      <c r="Y64" s="14" t="s">
        <v>113</v>
      </c>
      <c r="Z64" s="14"/>
      <c r="AA64" s="14"/>
      <c r="AB64" s="14"/>
    </row>
    <row r="65" spans="1:28" s="13" customFormat="1" ht="25.5" x14ac:dyDescent="0.2">
      <c r="A65" s="3" t="s">
        <v>109</v>
      </c>
      <c r="B65" s="55" t="s">
        <v>223</v>
      </c>
      <c r="C65" s="55" t="s">
        <v>239</v>
      </c>
      <c r="D65" s="56" t="s">
        <v>224</v>
      </c>
      <c r="E65" s="56" t="s">
        <v>24</v>
      </c>
      <c r="F65" s="188">
        <v>12.56</v>
      </c>
      <c r="G65" s="189">
        <f t="shared" si="2"/>
        <v>14.56</v>
      </c>
      <c r="H65" s="190">
        <v>60</v>
      </c>
      <c r="I65" s="190">
        <v>3.35</v>
      </c>
      <c r="J65" s="211">
        <v>100022</v>
      </c>
      <c r="K65" s="192" t="s">
        <v>112</v>
      </c>
      <c r="L65" s="24">
        <v>3.18</v>
      </c>
      <c r="M65" s="14">
        <v>1.8467</v>
      </c>
      <c r="N65" s="14">
        <v>5.87</v>
      </c>
      <c r="O65" s="17"/>
      <c r="P65" s="14">
        <v>30.3</v>
      </c>
      <c r="Q65" s="14" t="s">
        <v>113</v>
      </c>
      <c r="R65" s="14"/>
      <c r="S65" s="14"/>
      <c r="T65" s="56" t="s">
        <v>224</v>
      </c>
      <c r="U65" s="56" t="s">
        <v>24</v>
      </c>
      <c r="V65" s="190"/>
      <c r="W65" s="190"/>
      <c r="X65" s="212">
        <v>37.229999999999997</v>
      </c>
      <c r="Y65" s="14" t="s">
        <v>113</v>
      </c>
      <c r="Z65" s="14"/>
      <c r="AA65" s="14"/>
      <c r="AB65" s="14"/>
    </row>
    <row r="66" spans="1:28" s="13" customFormat="1" ht="25.5" x14ac:dyDescent="0.2">
      <c r="A66" s="3" t="s">
        <v>109</v>
      </c>
      <c r="B66" s="55" t="s">
        <v>225</v>
      </c>
      <c r="C66" s="55" t="s">
        <v>239</v>
      </c>
      <c r="D66" s="56" t="s">
        <v>226</v>
      </c>
      <c r="E66" s="56" t="s">
        <v>24</v>
      </c>
      <c r="F66" s="188">
        <v>12</v>
      </c>
      <c r="G66" s="189">
        <f t="shared" si="2"/>
        <v>14</v>
      </c>
      <c r="H66" s="190">
        <v>60</v>
      </c>
      <c r="I66" s="190">
        <v>3.2</v>
      </c>
      <c r="J66" s="211">
        <v>100022</v>
      </c>
      <c r="K66" s="192" t="s">
        <v>112</v>
      </c>
      <c r="L66" s="24">
        <v>3.75</v>
      </c>
      <c r="M66" s="14">
        <v>1.8467</v>
      </c>
      <c r="N66" s="14">
        <v>6.93</v>
      </c>
      <c r="O66" s="17"/>
      <c r="P66" s="14">
        <v>26.34</v>
      </c>
      <c r="Q66" s="14" t="s">
        <v>113</v>
      </c>
      <c r="R66" s="14"/>
      <c r="S66" s="14"/>
      <c r="T66" s="56" t="s">
        <v>226</v>
      </c>
      <c r="U66" s="56" t="s">
        <v>24</v>
      </c>
      <c r="V66" s="190"/>
      <c r="W66" s="190"/>
      <c r="X66" s="212">
        <v>33.270000000000003</v>
      </c>
      <c r="Y66" s="14" t="s">
        <v>113</v>
      </c>
      <c r="Z66" s="14"/>
      <c r="AA66" s="14"/>
      <c r="AB66" s="14"/>
    </row>
    <row r="67" spans="1:28" s="13" customFormat="1" ht="25.5" x14ac:dyDescent="0.2">
      <c r="A67" s="3" t="s">
        <v>109</v>
      </c>
      <c r="B67" s="55" t="s">
        <v>227</v>
      </c>
      <c r="C67" s="55" t="s">
        <v>239</v>
      </c>
      <c r="D67" s="56" t="s">
        <v>228</v>
      </c>
      <c r="E67" s="56" t="s">
        <v>24</v>
      </c>
      <c r="F67" s="188">
        <v>12</v>
      </c>
      <c r="G67" s="189">
        <f t="shared" si="2"/>
        <v>14</v>
      </c>
      <c r="H67" s="190">
        <v>60</v>
      </c>
      <c r="I67" s="190">
        <v>3.2</v>
      </c>
      <c r="J67" s="211">
        <v>100022</v>
      </c>
      <c r="K67" s="192" t="s">
        <v>112</v>
      </c>
      <c r="L67" s="24">
        <v>3.75</v>
      </c>
      <c r="M67" s="14">
        <v>1.8467</v>
      </c>
      <c r="N67" s="14">
        <v>6.93</v>
      </c>
      <c r="O67" s="17"/>
      <c r="P67" s="14">
        <v>28.44</v>
      </c>
      <c r="Q67" s="14" t="s">
        <v>113</v>
      </c>
      <c r="R67" s="14"/>
      <c r="S67" s="14"/>
      <c r="T67" s="56" t="s">
        <v>228</v>
      </c>
      <c r="U67" s="56" t="s">
        <v>24</v>
      </c>
      <c r="V67" s="190"/>
      <c r="W67" s="190"/>
      <c r="X67" s="212">
        <v>35.369999999999997</v>
      </c>
      <c r="Y67" s="14" t="s">
        <v>113</v>
      </c>
      <c r="Z67" s="14"/>
      <c r="AA67" s="14"/>
      <c r="AB67" s="14"/>
    </row>
    <row r="68" spans="1:28" s="13" customFormat="1" ht="25.5" x14ac:dyDescent="0.2">
      <c r="A68" s="3" t="s">
        <v>109</v>
      </c>
      <c r="B68" s="55" t="s">
        <v>229</v>
      </c>
      <c r="C68" s="55" t="s">
        <v>239</v>
      </c>
      <c r="D68" s="56" t="s">
        <v>230</v>
      </c>
      <c r="E68" s="56" t="s">
        <v>24</v>
      </c>
      <c r="F68" s="188">
        <v>15.78</v>
      </c>
      <c r="G68" s="189">
        <f t="shared" si="2"/>
        <v>17.78</v>
      </c>
      <c r="H68" s="190">
        <v>50</v>
      </c>
      <c r="I68" s="190">
        <v>5.05</v>
      </c>
      <c r="J68" s="211">
        <v>100022</v>
      </c>
      <c r="K68" s="192" t="s">
        <v>112</v>
      </c>
      <c r="L68" s="24">
        <v>5.78</v>
      </c>
      <c r="M68" s="14">
        <v>1.8467</v>
      </c>
      <c r="N68" s="14">
        <v>10.67</v>
      </c>
      <c r="O68" s="17"/>
      <c r="P68" s="14">
        <v>33.5</v>
      </c>
      <c r="Q68" s="14" t="s">
        <v>113</v>
      </c>
      <c r="R68" s="14"/>
      <c r="S68" s="14"/>
      <c r="T68" s="56" t="s">
        <v>230</v>
      </c>
      <c r="U68" s="56" t="s">
        <v>24</v>
      </c>
      <c r="V68" s="190"/>
      <c r="W68" s="190"/>
      <c r="X68" s="212">
        <v>45.04</v>
      </c>
      <c r="Y68" s="14" t="s">
        <v>113</v>
      </c>
      <c r="Z68" s="14"/>
      <c r="AA68" s="14"/>
      <c r="AB68" s="14"/>
    </row>
    <row r="69" spans="1:28" s="13" customFormat="1" ht="25.5" x14ac:dyDescent="0.2">
      <c r="A69" s="3" t="s">
        <v>109</v>
      </c>
      <c r="B69" s="55" t="s">
        <v>231</v>
      </c>
      <c r="C69" s="55" t="s">
        <v>239</v>
      </c>
      <c r="D69" s="56" t="s">
        <v>232</v>
      </c>
      <c r="E69" s="56" t="s">
        <v>24</v>
      </c>
      <c r="F69" s="188">
        <v>15.78</v>
      </c>
      <c r="G69" s="189">
        <f t="shared" si="2"/>
        <v>17.78</v>
      </c>
      <c r="H69" s="190">
        <v>50</v>
      </c>
      <c r="I69" s="190">
        <v>5.05</v>
      </c>
      <c r="J69" s="211">
        <v>100022</v>
      </c>
      <c r="K69" s="192" t="s">
        <v>112</v>
      </c>
      <c r="L69" s="24">
        <v>5.78</v>
      </c>
      <c r="M69" s="14">
        <v>1.8467</v>
      </c>
      <c r="N69" s="14">
        <v>10.67</v>
      </c>
      <c r="O69" s="17"/>
      <c r="P69" s="14">
        <v>36</v>
      </c>
      <c r="Q69" s="14" t="s">
        <v>113</v>
      </c>
      <c r="R69" s="14"/>
      <c r="S69" s="14"/>
      <c r="T69" s="56" t="s">
        <v>232</v>
      </c>
      <c r="U69" s="56" t="s">
        <v>24</v>
      </c>
      <c r="V69" s="190"/>
      <c r="W69" s="190"/>
      <c r="X69" s="212">
        <v>47.54</v>
      </c>
      <c r="Y69" s="14" t="s">
        <v>113</v>
      </c>
      <c r="Z69" s="14"/>
      <c r="AA69" s="14"/>
      <c r="AB69" s="14"/>
    </row>
    <row r="70" spans="1:28" s="13" customFormat="1" ht="25.5" x14ac:dyDescent="0.2">
      <c r="A70" s="3" t="s">
        <v>109</v>
      </c>
      <c r="B70" s="55" t="s">
        <v>233</v>
      </c>
      <c r="C70" s="55" t="s">
        <v>239</v>
      </c>
      <c r="D70" s="56" t="s">
        <v>234</v>
      </c>
      <c r="E70" s="56" t="s">
        <v>24</v>
      </c>
      <c r="F70" s="188">
        <v>15</v>
      </c>
      <c r="G70" s="189">
        <f t="shared" si="2"/>
        <v>17</v>
      </c>
      <c r="H70" s="190">
        <v>50</v>
      </c>
      <c r="I70" s="190">
        <v>4.8</v>
      </c>
      <c r="J70" s="211">
        <v>100022</v>
      </c>
      <c r="K70" s="192" t="s">
        <v>112</v>
      </c>
      <c r="L70" s="24">
        <v>6.25</v>
      </c>
      <c r="M70" s="14">
        <v>1.8467</v>
      </c>
      <c r="N70" s="14">
        <v>11.54</v>
      </c>
      <c r="O70" s="17"/>
      <c r="P70" s="14">
        <v>30.5</v>
      </c>
      <c r="Q70" s="14" t="s">
        <v>113</v>
      </c>
      <c r="R70" s="14"/>
      <c r="S70" s="14"/>
      <c r="T70" s="56" t="s">
        <v>234</v>
      </c>
      <c r="U70" s="56" t="s">
        <v>24</v>
      </c>
      <c r="V70" s="190"/>
      <c r="W70" s="190"/>
      <c r="X70" s="212">
        <v>42.04</v>
      </c>
      <c r="Y70" s="14" t="s">
        <v>113</v>
      </c>
      <c r="Z70" s="14"/>
      <c r="AA70" s="14"/>
      <c r="AB70" s="14"/>
    </row>
    <row r="71" spans="1:28" s="13" customFormat="1" ht="25.5" x14ac:dyDescent="0.2">
      <c r="A71" s="3" t="s">
        <v>109</v>
      </c>
      <c r="B71" s="55" t="s">
        <v>235</v>
      </c>
      <c r="C71" s="55" t="s">
        <v>239</v>
      </c>
      <c r="D71" s="56" t="s">
        <v>236</v>
      </c>
      <c r="E71" s="56" t="s">
        <v>24</v>
      </c>
      <c r="F71" s="188">
        <v>15</v>
      </c>
      <c r="G71" s="189">
        <f t="shared" si="2"/>
        <v>17</v>
      </c>
      <c r="H71" s="190">
        <v>50</v>
      </c>
      <c r="I71" s="190">
        <v>4.8</v>
      </c>
      <c r="J71" s="211">
        <v>100022</v>
      </c>
      <c r="K71" s="192" t="s">
        <v>112</v>
      </c>
      <c r="L71" s="24">
        <v>6.25</v>
      </c>
      <c r="M71" s="14">
        <v>1.8467</v>
      </c>
      <c r="N71" s="14">
        <v>11.54</v>
      </c>
      <c r="O71" s="17"/>
      <c r="P71" s="14">
        <v>33</v>
      </c>
      <c r="Q71" s="14" t="s">
        <v>113</v>
      </c>
      <c r="R71" s="14"/>
      <c r="S71" s="14"/>
      <c r="T71" s="56" t="s">
        <v>236</v>
      </c>
      <c r="U71" s="56" t="s">
        <v>24</v>
      </c>
      <c r="V71" s="190"/>
      <c r="W71" s="190"/>
      <c r="X71" s="212">
        <v>44.54</v>
      </c>
      <c r="Y71" s="14" t="s">
        <v>113</v>
      </c>
      <c r="Z71" s="14"/>
      <c r="AA71" s="14"/>
      <c r="AB71" s="14"/>
    </row>
  </sheetData>
  <protectedRanges>
    <protectedRange password="8F60" sqref="AB6" name="Calculations_40"/>
  </protectedRanges>
  <mergeCells count="1">
    <mergeCell ref="P5:R5"/>
  </mergeCells>
  <conditionalFormatting sqref="D1:D6">
    <cfRule type="duplicateValues" dxfId="306" priority="2"/>
  </conditionalFormatting>
  <conditionalFormatting sqref="U6">
    <cfRule type="duplicateValues" dxfId="305" priority="1"/>
  </conditionalFormatting>
  <conditionalFormatting sqref="E1:E6">
    <cfRule type="duplicateValues" dxfId="304" priority="3"/>
  </conditionalFormatting>
  <conditionalFormatting sqref="U1:U5 T1:T6">
    <cfRule type="duplicateValues" dxfId="303" priority="4"/>
  </conditionalFormatting>
  <dataValidations count="1">
    <dataValidation type="list" allowBlank="1" showInputMessage="1" showErrorMessage="1" error="Select from drop down list" sqref="C9:C71" xr:uid="{397570CC-B44C-497A-9ADF-6D9A35537593}">
      <formula1>Category</formula1>
    </dataValidation>
  </dataValidations>
  <pageMargins left="0.7" right="0.7" top="0.75" bottom="0.75" header="0.3" footer="0.3"/>
  <pageSetup paperSize="5" scale="45" orientation="landscape" r:id="rId1"/>
  <legacyDrawing r:id="rId2"/>
</worksheet>
</file>

<file path=xl/worksheets/sheet7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E5818E-B64B-456B-902F-583E9BD5AADB}">
  <dimension ref="A1:T13"/>
  <sheetViews>
    <sheetView zoomScale="90" zoomScaleNormal="90" workbookViewId="0">
      <pane xSplit="3" ySplit="6" topLeftCell="D7" activePane="bottomRight" state="frozen"/>
      <selection pane="topRight" activeCell="F1" sqref="F1"/>
      <selection pane="bottomLeft" activeCell="A7" sqref="A7"/>
      <selection pane="bottomRight" activeCell="B9" sqref="B9"/>
    </sheetView>
  </sheetViews>
  <sheetFormatPr defaultColWidth="9.140625" defaultRowHeight="12.75" x14ac:dyDescent="0.2"/>
  <cols>
    <col min="1" max="1" width="12.85546875" style="12" bestFit="1" customWidth="1"/>
    <col min="2" max="2" width="43" style="12" customWidth="1"/>
    <col min="3" max="3" width="35.42578125" style="12" bestFit="1" customWidth="1"/>
    <col min="4" max="4" width="11.42578125" style="13" bestFit="1" customWidth="1"/>
    <col min="5" max="6" width="9.5703125" style="13" bestFit="1" customWidth="1"/>
    <col min="7" max="7" width="8.28515625" style="13" bestFit="1" customWidth="1"/>
    <col min="8" max="8" width="7.7109375" style="13" bestFit="1" customWidth="1"/>
    <col min="9" max="9" width="11.7109375" style="13" bestFit="1" customWidth="1"/>
    <col min="10" max="10" width="24.85546875" style="13" bestFit="1" customWidth="1"/>
    <col min="11" max="13" width="21" style="13" bestFit="1" customWidth="1"/>
    <col min="14" max="14" width="11.7109375" style="15" bestFit="1" customWidth="1"/>
    <col min="15" max="15" width="8.7109375" style="14" bestFit="1" customWidth="1"/>
    <col min="16" max="16" width="8.5703125" style="14" bestFit="1" customWidth="1"/>
    <col min="17" max="17" width="5.85546875" style="17" customWidth="1"/>
    <col min="18" max="18" width="19.28515625" style="14" bestFit="1" customWidth="1"/>
    <col min="19" max="19" width="16" style="14" bestFit="1" customWidth="1"/>
    <col min="20" max="20" width="8.7109375" style="13" bestFit="1" customWidth="1"/>
    <col min="21" max="16384" width="9.140625" style="12"/>
  </cols>
  <sheetData>
    <row r="1" spans="1:20" s="22" customFormat="1" x14ac:dyDescent="0.2">
      <c r="A1" s="77"/>
      <c r="B1" s="78" t="s">
        <v>41</v>
      </c>
      <c r="C1" s="78"/>
      <c r="D1" s="78"/>
      <c r="E1" s="79"/>
      <c r="F1" s="79"/>
      <c r="G1" s="79"/>
      <c r="H1" s="79"/>
      <c r="I1" s="79"/>
      <c r="J1" s="79"/>
      <c r="K1" s="79"/>
      <c r="L1" s="79"/>
      <c r="M1" s="79"/>
      <c r="N1" s="80"/>
      <c r="O1" s="81"/>
      <c r="P1" s="81"/>
      <c r="Q1" s="82"/>
      <c r="R1" s="83"/>
      <c r="S1" s="84"/>
      <c r="T1" s="85"/>
    </row>
    <row r="2" spans="1:20" s="22" customFormat="1" x14ac:dyDescent="0.2">
      <c r="A2" s="86"/>
      <c r="B2" s="87" t="s">
        <v>40</v>
      </c>
      <c r="C2" s="87"/>
      <c r="D2" s="87"/>
      <c r="E2" s="88"/>
      <c r="F2" s="89"/>
      <c r="G2" s="89"/>
      <c r="H2" s="89"/>
      <c r="I2" s="89"/>
      <c r="J2" s="89"/>
      <c r="K2" s="89"/>
      <c r="L2" s="89"/>
      <c r="M2" s="89"/>
      <c r="N2" s="90"/>
      <c r="O2" s="91"/>
      <c r="P2" s="91"/>
      <c r="Q2" s="92"/>
      <c r="R2" s="93"/>
      <c r="S2" s="94"/>
      <c r="T2" s="57"/>
    </row>
    <row r="3" spans="1:20" s="22" customFormat="1" x14ac:dyDescent="0.2">
      <c r="A3" s="86"/>
      <c r="B3" s="95" t="s">
        <v>0</v>
      </c>
      <c r="C3" s="95"/>
      <c r="D3" s="95"/>
      <c r="E3" s="96"/>
      <c r="F3" s="97"/>
      <c r="G3" s="97"/>
      <c r="H3" s="97"/>
      <c r="I3" s="97"/>
      <c r="J3" s="97"/>
      <c r="K3" s="97"/>
      <c r="L3" s="97"/>
      <c r="M3" s="97"/>
      <c r="N3" s="98"/>
      <c r="O3" s="99"/>
      <c r="P3" s="99"/>
      <c r="Q3" s="100"/>
      <c r="R3" s="101"/>
      <c r="S3" s="94"/>
      <c r="T3" s="57"/>
    </row>
    <row r="4" spans="1:20" s="22" customFormat="1" ht="13.5" thickBot="1" x14ac:dyDescent="0.25">
      <c r="A4" s="86"/>
      <c r="B4" s="95"/>
      <c r="C4" s="95"/>
      <c r="D4" s="96"/>
      <c r="E4" s="97"/>
      <c r="F4" s="97"/>
      <c r="G4" s="97"/>
      <c r="H4" s="97"/>
      <c r="I4" s="97"/>
      <c r="J4" s="97"/>
      <c r="K4" s="97"/>
      <c r="L4" s="97"/>
      <c r="M4" s="97"/>
      <c r="N4" s="98"/>
      <c r="O4" s="99"/>
      <c r="P4" s="99"/>
      <c r="Q4" s="100"/>
      <c r="R4" s="101"/>
      <c r="S4" s="94"/>
      <c r="T4" s="57"/>
    </row>
    <row r="5" spans="1:20" ht="15.75" customHeight="1" thickBot="1" x14ac:dyDescent="0.25">
      <c r="A5" s="26"/>
      <c r="B5" s="102"/>
      <c r="C5" s="103" t="s">
        <v>1</v>
      </c>
      <c r="D5" s="104"/>
      <c r="E5" s="105"/>
      <c r="F5" s="105"/>
      <c r="G5" s="105"/>
      <c r="H5" s="105"/>
      <c r="I5" s="105"/>
      <c r="J5" s="106"/>
      <c r="K5" s="106"/>
      <c r="L5" s="106"/>
      <c r="M5" s="106"/>
      <c r="N5" s="107"/>
      <c r="O5" s="108"/>
      <c r="P5" s="108"/>
      <c r="Q5" s="109"/>
      <c r="R5" s="110" t="s">
        <v>14</v>
      </c>
      <c r="S5" s="111"/>
      <c r="T5" s="27"/>
    </row>
    <row r="6" spans="1:20" ht="77.25" thickBot="1" x14ac:dyDescent="0.25">
      <c r="A6" s="112" t="s">
        <v>3</v>
      </c>
      <c r="B6" s="113" t="s">
        <v>8</v>
      </c>
      <c r="C6" s="114" t="s">
        <v>18</v>
      </c>
      <c r="D6" s="115" t="s">
        <v>9</v>
      </c>
      <c r="E6" s="115" t="s">
        <v>5</v>
      </c>
      <c r="F6" s="115" t="s">
        <v>20</v>
      </c>
      <c r="G6" s="113" t="s">
        <v>37</v>
      </c>
      <c r="H6" s="115" t="s">
        <v>38</v>
      </c>
      <c r="I6" s="116" t="s">
        <v>10</v>
      </c>
      <c r="J6" s="115" t="s">
        <v>11</v>
      </c>
      <c r="K6" s="117" t="s">
        <v>28</v>
      </c>
      <c r="L6" s="118" t="s">
        <v>29</v>
      </c>
      <c r="M6" s="117" t="s">
        <v>30</v>
      </c>
      <c r="N6" s="2" t="s">
        <v>27</v>
      </c>
      <c r="O6" s="1" t="s">
        <v>12</v>
      </c>
      <c r="P6" s="1" t="s">
        <v>13</v>
      </c>
      <c r="Q6" s="119"/>
      <c r="R6" s="1" t="s">
        <v>16</v>
      </c>
      <c r="S6" s="120" t="s">
        <v>17</v>
      </c>
      <c r="T6" s="117" t="s">
        <v>7</v>
      </c>
    </row>
    <row r="7" spans="1:20" ht="25.5" x14ac:dyDescent="0.2">
      <c r="A7" s="54" t="s">
        <v>3075</v>
      </c>
      <c r="B7" s="55" t="s">
        <v>3076</v>
      </c>
      <c r="C7" s="56" t="s">
        <v>3077</v>
      </c>
      <c r="D7" s="57" t="s">
        <v>24</v>
      </c>
      <c r="E7" s="58">
        <v>11.7</v>
      </c>
      <c r="F7" s="58">
        <v>4.46</v>
      </c>
      <c r="G7" s="57">
        <v>72</v>
      </c>
      <c r="H7" s="57" t="s">
        <v>3078</v>
      </c>
      <c r="I7" s="57">
        <v>110700</v>
      </c>
      <c r="J7" s="59" t="s">
        <v>3076</v>
      </c>
      <c r="K7" s="60">
        <v>35.33</v>
      </c>
      <c r="L7" s="61"/>
      <c r="N7" s="62">
        <v>4.46</v>
      </c>
      <c r="O7" s="63">
        <v>0.65</v>
      </c>
      <c r="P7" s="64">
        <v>2.9</v>
      </c>
      <c r="R7" s="64">
        <v>2.9</v>
      </c>
      <c r="S7" s="65">
        <v>0</v>
      </c>
      <c r="T7" s="59"/>
    </row>
    <row r="8" spans="1:20" ht="25.5" x14ac:dyDescent="0.2">
      <c r="A8" s="66" t="s">
        <v>3075</v>
      </c>
      <c r="B8" s="55" t="s">
        <v>3076</v>
      </c>
      <c r="C8" s="56" t="s">
        <v>3079</v>
      </c>
      <c r="D8" s="57" t="s">
        <v>24</v>
      </c>
      <c r="E8" s="58">
        <v>11.7</v>
      </c>
      <c r="F8" s="58">
        <v>4.46</v>
      </c>
      <c r="G8" s="57">
        <v>72</v>
      </c>
      <c r="H8" s="57" t="s">
        <v>3078</v>
      </c>
      <c r="I8" s="57">
        <v>110700</v>
      </c>
      <c r="J8" s="59" t="s">
        <v>3076</v>
      </c>
      <c r="K8" s="60">
        <v>36.89</v>
      </c>
      <c r="L8" s="61"/>
      <c r="N8" s="62">
        <v>4.46</v>
      </c>
      <c r="O8" s="63">
        <v>0.65</v>
      </c>
      <c r="P8" s="64">
        <v>2.9</v>
      </c>
      <c r="R8" s="64">
        <v>2.9</v>
      </c>
      <c r="S8" s="65">
        <v>0</v>
      </c>
      <c r="T8" s="59"/>
    </row>
    <row r="9" spans="1:20" ht="25.5" x14ac:dyDescent="0.2">
      <c r="A9" s="66" t="s">
        <v>3075</v>
      </c>
      <c r="B9" s="55" t="s">
        <v>3076</v>
      </c>
      <c r="C9" s="56" t="s">
        <v>3080</v>
      </c>
      <c r="D9" s="57" t="s">
        <v>24</v>
      </c>
      <c r="E9" s="57">
        <v>23.85</v>
      </c>
      <c r="F9" s="58">
        <v>8.91</v>
      </c>
      <c r="G9" s="57">
        <v>72</v>
      </c>
      <c r="H9" s="57" t="s">
        <v>3081</v>
      </c>
      <c r="I9" s="57">
        <v>110700</v>
      </c>
      <c r="J9" s="59" t="s">
        <v>3076</v>
      </c>
      <c r="K9" s="60">
        <v>64.099999999999994</v>
      </c>
      <c r="L9" s="60"/>
      <c r="M9" s="57"/>
      <c r="N9" s="62">
        <v>8.91</v>
      </c>
      <c r="O9" s="63">
        <v>0.65</v>
      </c>
      <c r="P9" s="64">
        <v>5.79</v>
      </c>
      <c r="Q9" s="67"/>
      <c r="R9" s="64">
        <v>5.79</v>
      </c>
      <c r="S9" s="65">
        <v>0</v>
      </c>
      <c r="T9" s="59"/>
    </row>
    <row r="10" spans="1:20" ht="25.5" x14ac:dyDescent="0.2">
      <c r="A10" s="66" t="s">
        <v>3075</v>
      </c>
      <c r="B10" s="55" t="s">
        <v>3076</v>
      </c>
      <c r="C10" s="56" t="s">
        <v>3082</v>
      </c>
      <c r="D10" s="57" t="s">
        <v>24</v>
      </c>
      <c r="E10" s="57">
        <v>23.85</v>
      </c>
      <c r="F10" s="58">
        <v>8.91</v>
      </c>
      <c r="G10" s="57">
        <v>72</v>
      </c>
      <c r="H10" s="57" t="s">
        <v>3081</v>
      </c>
      <c r="I10" s="57">
        <v>110700</v>
      </c>
      <c r="J10" s="59" t="s">
        <v>3076</v>
      </c>
      <c r="K10" s="60">
        <v>67.23</v>
      </c>
      <c r="L10" s="60"/>
      <c r="M10" s="57"/>
      <c r="N10" s="62">
        <v>8.91</v>
      </c>
      <c r="O10" s="63">
        <v>0.65</v>
      </c>
      <c r="P10" s="64">
        <v>5.79</v>
      </c>
      <c r="Q10" s="67"/>
      <c r="R10" s="64">
        <v>5.79</v>
      </c>
      <c r="S10" s="65">
        <v>0</v>
      </c>
      <c r="T10" s="59"/>
    </row>
    <row r="11" spans="1:20" ht="78.95" customHeight="1" x14ac:dyDescent="0.2">
      <c r="A11" s="66" t="s">
        <v>3075</v>
      </c>
      <c r="B11" s="55" t="s">
        <v>3076</v>
      </c>
      <c r="C11" s="56" t="s">
        <v>3083</v>
      </c>
      <c r="D11" s="57" t="s">
        <v>24</v>
      </c>
      <c r="E11" s="57">
        <v>8.25</v>
      </c>
      <c r="F11" s="58">
        <v>7.4</v>
      </c>
      <c r="G11" s="57">
        <v>120</v>
      </c>
      <c r="H11" s="57" t="s">
        <v>3084</v>
      </c>
      <c r="I11" s="57">
        <v>110700</v>
      </c>
      <c r="J11" s="59" t="s">
        <v>3076</v>
      </c>
      <c r="K11" s="60">
        <v>31.2</v>
      </c>
      <c r="L11" s="60"/>
      <c r="M11" s="57"/>
      <c r="N11" s="62">
        <v>7.4</v>
      </c>
      <c r="O11" s="63">
        <v>0.65</v>
      </c>
      <c r="P11" s="64">
        <v>4.8099999999999996</v>
      </c>
      <c r="Q11" s="67"/>
      <c r="R11" s="64">
        <v>4.8099999999999996</v>
      </c>
      <c r="S11" s="65">
        <v>0</v>
      </c>
      <c r="T11" s="59"/>
    </row>
    <row r="12" spans="1:20" ht="25.5" x14ac:dyDescent="0.2">
      <c r="A12" s="66" t="s">
        <v>3075</v>
      </c>
      <c r="B12" s="55" t="s">
        <v>3076</v>
      </c>
      <c r="C12" s="56" t="s">
        <v>3085</v>
      </c>
      <c r="D12" s="57" t="s">
        <v>24</v>
      </c>
      <c r="E12" s="58">
        <v>24</v>
      </c>
      <c r="F12" s="58">
        <v>20.73</v>
      </c>
      <c r="G12" s="57">
        <v>330</v>
      </c>
      <c r="H12" s="57" t="s">
        <v>3086</v>
      </c>
      <c r="I12" s="57">
        <v>110700</v>
      </c>
      <c r="J12" s="59" t="s">
        <v>3076</v>
      </c>
      <c r="K12" s="60">
        <v>41.88</v>
      </c>
      <c r="L12" s="60"/>
      <c r="M12" s="57"/>
      <c r="N12" s="62">
        <v>20.73</v>
      </c>
      <c r="O12" s="63">
        <v>0.65</v>
      </c>
      <c r="P12" s="64">
        <v>13.47</v>
      </c>
      <c r="Q12" s="67"/>
      <c r="R12" s="64">
        <v>13.47</v>
      </c>
      <c r="S12" s="65">
        <v>0</v>
      </c>
      <c r="T12" s="59"/>
    </row>
    <row r="13" spans="1:20" x14ac:dyDescent="0.2">
      <c r="E13" s="57"/>
      <c r="O13" s="753"/>
    </row>
  </sheetData>
  <protectedRanges>
    <protectedRange password="8F60" sqref="S6" name="Calculations_40"/>
  </protectedRanges>
  <conditionalFormatting sqref="C4:C6">
    <cfRule type="duplicateValues" dxfId="53" priority="3"/>
  </conditionalFormatting>
  <conditionalFormatting sqref="D4:D6">
    <cfRule type="duplicateValues" dxfId="52" priority="4"/>
  </conditionalFormatting>
  <conditionalFormatting sqref="D1:D3">
    <cfRule type="duplicateValues" dxfId="51" priority="1"/>
  </conditionalFormatting>
  <conditionalFormatting sqref="E1:E3">
    <cfRule type="duplicateValues" dxfId="50" priority="2"/>
  </conditionalFormatting>
  <pageMargins left="0.7" right="0.7" top="0.75" bottom="0.75" header="0.3" footer="0.3"/>
  <pageSetup orientation="portrait" verticalDpi="1200" r:id="rId1"/>
  <legacyDrawing r:id="rId2"/>
</worksheet>
</file>

<file path=xl/worksheets/sheet7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4804DF-C312-44E9-ADE9-59201060F9F0}">
  <dimension ref="A1:T18"/>
  <sheetViews>
    <sheetView workbookViewId="0">
      <pane xSplit="3" ySplit="6" topLeftCell="L7" activePane="bottomRight" state="frozen"/>
      <selection pane="topRight" activeCell="F1" sqref="F1"/>
      <selection pane="bottomLeft" activeCell="A7" sqref="A7"/>
      <selection pane="bottomRight" activeCell="B12" sqref="B12"/>
    </sheetView>
  </sheetViews>
  <sheetFormatPr defaultColWidth="9.28515625" defaultRowHeight="12.75" x14ac:dyDescent="0.2"/>
  <cols>
    <col min="1" max="1" width="10.5703125" style="12" bestFit="1" customWidth="1"/>
    <col min="2" max="2" width="71.28515625" style="12" bestFit="1" customWidth="1"/>
    <col min="3" max="3" width="24" style="13" bestFit="1" customWidth="1"/>
    <col min="4" max="4" width="9.5703125" style="13" bestFit="1" customWidth="1"/>
    <col min="5" max="6" width="9.42578125" style="13" bestFit="1" customWidth="1"/>
    <col min="7" max="7" width="7.7109375" style="13" bestFit="1" customWidth="1"/>
    <col min="8" max="8" width="6.7109375" style="13" bestFit="1" customWidth="1"/>
    <col min="9" max="9" width="8.28515625" style="13" bestFit="1" customWidth="1"/>
    <col min="10" max="10" width="25.140625" style="13" bestFit="1" customWidth="1"/>
    <col min="11" max="11" width="20" style="13" bestFit="1" customWidth="1"/>
    <col min="12" max="13" width="19.28515625" style="13" bestFit="1" customWidth="1"/>
    <col min="14" max="14" width="10.28515625" style="15" bestFit="1" customWidth="1"/>
    <col min="15" max="16" width="8.5703125" style="14" bestFit="1" customWidth="1"/>
    <col min="17" max="17" width="5.7109375" style="17" customWidth="1"/>
    <col min="18" max="18" width="14.7109375" style="14" bestFit="1" customWidth="1"/>
    <col min="19" max="19" width="14.28515625" style="14" bestFit="1" customWidth="1"/>
    <col min="20" max="20" width="18.42578125" style="13" bestFit="1" customWidth="1"/>
    <col min="21" max="16384" width="9.28515625" style="12"/>
  </cols>
  <sheetData>
    <row r="1" spans="1:20" s="22" customFormat="1" x14ac:dyDescent="0.2">
      <c r="A1" s="77"/>
      <c r="B1" s="78" t="s">
        <v>41</v>
      </c>
      <c r="C1" s="79"/>
      <c r="D1" s="78"/>
      <c r="E1" s="79"/>
      <c r="F1" s="79"/>
      <c r="G1" s="79"/>
      <c r="H1" s="79"/>
      <c r="I1" s="79"/>
      <c r="J1" s="79"/>
      <c r="K1" s="79"/>
      <c r="L1" s="79"/>
      <c r="M1" s="79"/>
      <c r="N1" s="80"/>
      <c r="O1" s="81"/>
      <c r="P1" s="81"/>
      <c r="Q1" s="82"/>
      <c r="R1" s="83"/>
      <c r="S1" s="84"/>
      <c r="T1" s="85"/>
    </row>
    <row r="2" spans="1:20" s="22" customFormat="1" x14ac:dyDescent="0.2">
      <c r="A2" s="86"/>
      <c r="B2" s="87" t="s">
        <v>40</v>
      </c>
      <c r="C2" s="89"/>
      <c r="D2" s="87"/>
      <c r="E2" s="88"/>
      <c r="F2" s="89"/>
      <c r="G2" s="89"/>
      <c r="H2" s="89"/>
      <c r="I2" s="89"/>
      <c r="J2" s="89"/>
      <c r="K2" s="89"/>
      <c r="L2" s="89"/>
      <c r="M2" s="89"/>
      <c r="N2" s="90"/>
      <c r="O2" s="91"/>
      <c r="P2" s="91"/>
      <c r="Q2" s="92"/>
      <c r="R2" s="93"/>
      <c r="S2" s="94"/>
      <c r="T2" s="57"/>
    </row>
    <row r="3" spans="1:20" s="22" customFormat="1" x14ac:dyDescent="0.2">
      <c r="A3" s="86"/>
      <c r="B3" s="95" t="s">
        <v>0</v>
      </c>
      <c r="C3" s="97"/>
      <c r="D3" s="95"/>
      <c r="E3" s="96"/>
      <c r="F3" s="97"/>
      <c r="G3" s="97"/>
      <c r="H3" s="97"/>
      <c r="I3" s="97"/>
      <c r="J3" s="97"/>
      <c r="K3" s="97"/>
      <c r="L3" s="97"/>
      <c r="M3" s="97"/>
      <c r="N3" s="98"/>
      <c r="O3" s="99"/>
      <c r="P3" s="99"/>
      <c r="Q3" s="100"/>
      <c r="R3" s="101"/>
      <c r="S3" s="94"/>
      <c r="T3" s="57"/>
    </row>
    <row r="4" spans="1:20" s="22" customFormat="1" ht="13.5" thickBot="1" x14ac:dyDescent="0.25">
      <c r="A4" s="86"/>
      <c r="B4" s="95"/>
      <c r="C4" s="97"/>
      <c r="D4" s="96"/>
      <c r="E4" s="97"/>
      <c r="F4" s="97"/>
      <c r="G4" s="97"/>
      <c r="H4" s="97"/>
      <c r="I4" s="97"/>
      <c r="J4" s="97"/>
      <c r="K4" s="97"/>
      <c r="L4" s="97"/>
      <c r="M4" s="97"/>
      <c r="N4" s="98"/>
      <c r="O4" s="99"/>
      <c r="P4" s="99"/>
      <c r="Q4" s="100"/>
      <c r="R4" s="101"/>
      <c r="S4" s="94"/>
      <c r="T4" s="57"/>
    </row>
    <row r="5" spans="1:20" ht="15.75" customHeight="1" thickBot="1" x14ac:dyDescent="0.25">
      <c r="A5" s="26"/>
      <c r="B5" s="102"/>
      <c r="C5" s="103" t="s">
        <v>1</v>
      </c>
      <c r="D5" s="104"/>
      <c r="E5" s="105"/>
      <c r="F5" s="105"/>
      <c r="G5" s="105"/>
      <c r="H5" s="105"/>
      <c r="I5" s="105"/>
      <c r="J5" s="106"/>
      <c r="K5" s="106"/>
      <c r="L5" s="106"/>
      <c r="M5" s="106"/>
      <c r="N5" s="107"/>
      <c r="O5" s="108"/>
      <c r="P5" s="108"/>
      <c r="Q5" s="109"/>
      <c r="R5" s="110" t="s">
        <v>14</v>
      </c>
      <c r="S5" s="111"/>
      <c r="T5" s="27"/>
    </row>
    <row r="6" spans="1:20" ht="64.5" thickBot="1" x14ac:dyDescent="0.25">
      <c r="A6" s="112" t="s">
        <v>3</v>
      </c>
      <c r="B6" s="113" t="s">
        <v>8</v>
      </c>
      <c r="C6" s="114" t="s">
        <v>18</v>
      </c>
      <c r="D6" s="115" t="s">
        <v>9</v>
      </c>
      <c r="E6" s="115" t="s">
        <v>5</v>
      </c>
      <c r="F6" s="115" t="s">
        <v>20</v>
      </c>
      <c r="G6" s="113" t="s">
        <v>37</v>
      </c>
      <c r="H6" s="115" t="s">
        <v>38</v>
      </c>
      <c r="I6" s="116" t="s">
        <v>10</v>
      </c>
      <c r="J6" s="115" t="s">
        <v>11</v>
      </c>
      <c r="K6" s="117" t="s">
        <v>3087</v>
      </c>
      <c r="L6" s="118" t="s">
        <v>3088</v>
      </c>
      <c r="M6" s="117" t="s">
        <v>3089</v>
      </c>
      <c r="N6" s="2" t="s">
        <v>27</v>
      </c>
      <c r="O6" s="1" t="s">
        <v>12</v>
      </c>
      <c r="P6" s="1" t="s">
        <v>13</v>
      </c>
      <c r="Q6" s="119"/>
      <c r="R6" s="1" t="s">
        <v>16</v>
      </c>
      <c r="S6" s="120" t="s">
        <v>17</v>
      </c>
      <c r="T6" s="117" t="s">
        <v>7</v>
      </c>
    </row>
    <row r="7" spans="1:20" x14ac:dyDescent="0.2">
      <c r="A7" s="12" t="s">
        <v>21</v>
      </c>
      <c r="B7" s="12" t="s">
        <v>22</v>
      </c>
      <c r="C7" s="13">
        <v>12345</v>
      </c>
      <c r="D7" s="13" t="s">
        <v>24</v>
      </c>
      <c r="E7" s="13">
        <v>13.2</v>
      </c>
      <c r="F7" s="13">
        <v>14.75</v>
      </c>
      <c r="G7" s="13">
        <v>50</v>
      </c>
      <c r="H7" s="13">
        <v>4.25</v>
      </c>
      <c r="I7" s="13">
        <v>100054</v>
      </c>
      <c r="J7" s="13" t="s">
        <v>25</v>
      </c>
      <c r="K7" s="14">
        <v>119</v>
      </c>
      <c r="L7" s="14">
        <v>117</v>
      </c>
      <c r="M7" s="14">
        <v>120</v>
      </c>
      <c r="N7" s="15">
        <v>45</v>
      </c>
      <c r="O7" s="14">
        <v>2</v>
      </c>
      <c r="P7" s="14">
        <v>90</v>
      </c>
      <c r="R7" s="14">
        <v>90</v>
      </c>
      <c r="S7" s="14">
        <v>0</v>
      </c>
    </row>
    <row r="8" spans="1:20" x14ac:dyDescent="0.2">
      <c r="I8" s="13">
        <v>100036</v>
      </c>
      <c r="J8" s="13" t="s">
        <v>26</v>
      </c>
      <c r="K8" s="14"/>
      <c r="L8" s="14"/>
      <c r="M8" s="14"/>
      <c r="N8" s="15">
        <v>1</v>
      </c>
      <c r="O8" s="14">
        <v>1.5</v>
      </c>
      <c r="P8" s="14">
        <v>1.5</v>
      </c>
      <c r="R8" s="14">
        <v>1.5</v>
      </c>
      <c r="S8" s="14">
        <v>0</v>
      </c>
    </row>
    <row r="9" spans="1:20" x14ac:dyDescent="0.2">
      <c r="A9" s="12" t="s">
        <v>3090</v>
      </c>
      <c r="B9" s="12" t="s">
        <v>3091</v>
      </c>
      <c r="C9" s="13">
        <v>99960</v>
      </c>
      <c r="D9" s="13" t="s">
        <v>24</v>
      </c>
      <c r="E9" s="13">
        <v>32.200000000000003</v>
      </c>
      <c r="F9" s="13">
        <v>35</v>
      </c>
      <c r="G9" s="13">
        <v>114</v>
      </c>
      <c r="H9" s="13">
        <v>4.5999999999999996</v>
      </c>
      <c r="I9" s="13">
        <v>110242</v>
      </c>
      <c r="J9" s="13" t="s">
        <v>3092</v>
      </c>
      <c r="K9" s="13">
        <v>84.84</v>
      </c>
      <c r="L9" s="13">
        <v>84.84</v>
      </c>
      <c r="M9" s="13">
        <v>84.84</v>
      </c>
      <c r="N9" s="15">
        <v>11.5</v>
      </c>
      <c r="O9" s="14">
        <v>1.7956000000000001</v>
      </c>
      <c r="P9" s="14">
        <v>20.65</v>
      </c>
      <c r="R9" s="14">
        <v>20.65</v>
      </c>
      <c r="S9" s="14" t="s">
        <v>2850</v>
      </c>
    </row>
    <row r="10" spans="1:20" x14ac:dyDescent="0.2">
      <c r="A10" s="12" t="s">
        <v>3090</v>
      </c>
      <c r="B10" s="12" t="s">
        <v>3093</v>
      </c>
      <c r="C10" s="13">
        <v>99962</v>
      </c>
      <c r="D10" s="13" t="s">
        <v>90</v>
      </c>
      <c r="E10" s="13">
        <v>32.200000000000003</v>
      </c>
      <c r="F10" s="13">
        <v>35</v>
      </c>
      <c r="G10" s="13">
        <v>114</v>
      </c>
      <c r="H10" s="13">
        <v>4.5999999999999996</v>
      </c>
      <c r="I10" s="13">
        <v>110242</v>
      </c>
      <c r="J10" s="13" t="s">
        <v>3092</v>
      </c>
      <c r="K10" s="13">
        <v>89.33</v>
      </c>
      <c r="L10" s="13">
        <v>89.33</v>
      </c>
      <c r="M10" s="13">
        <v>89.33</v>
      </c>
      <c r="N10" s="15">
        <v>11.5</v>
      </c>
      <c r="O10" s="14">
        <v>1.7956000000000001</v>
      </c>
      <c r="P10" s="14">
        <v>20.65</v>
      </c>
      <c r="R10" s="14">
        <v>20.65</v>
      </c>
      <c r="S10" s="14" t="s">
        <v>2850</v>
      </c>
    </row>
    <row r="11" spans="1:20" x14ac:dyDescent="0.2">
      <c r="A11" s="12" t="s">
        <v>3090</v>
      </c>
      <c r="B11" s="12" t="s">
        <v>3094</v>
      </c>
      <c r="C11" s="13">
        <v>99963</v>
      </c>
      <c r="D11" s="13" t="s">
        <v>90</v>
      </c>
      <c r="E11" s="13">
        <v>32.020000000000003</v>
      </c>
      <c r="F11" s="13">
        <v>35</v>
      </c>
      <c r="G11" s="13">
        <v>126.5</v>
      </c>
      <c r="H11" s="13">
        <v>4.05</v>
      </c>
      <c r="I11" s="13">
        <v>110242</v>
      </c>
      <c r="J11" s="13" t="s">
        <v>3092</v>
      </c>
      <c r="K11" s="13">
        <v>84.45</v>
      </c>
      <c r="L11" s="13">
        <v>84.45</v>
      </c>
      <c r="M11" s="13">
        <v>84.45</v>
      </c>
      <c r="N11" s="15">
        <v>7.89</v>
      </c>
      <c r="O11" s="14">
        <v>1.7956000000000001</v>
      </c>
      <c r="P11" s="14">
        <v>14.17</v>
      </c>
      <c r="R11" s="14">
        <v>14.17</v>
      </c>
      <c r="S11" s="14" t="s">
        <v>2850</v>
      </c>
    </row>
    <row r="12" spans="1:20" x14ac:dyDescent="0.2">
      <c r="A12" s="12" t="s">
        <v>3090</v>
      </c>
      <c r="B12" s="12" t="s">
        <v>3095</v>
      </c>
      <c r="C12" s="13">
        <v>99973</v>
      </c>
      <c r="D12" s="13" t="s">
        <v>90</v>
      </c>
      <c r="E12" s="13">
        <v>32.020000000000003</v>
      </c>
      <c r="F12" s="13">
        <v>35</v>
      </c>
      <c r="G12" s="13">
        <v>126.5</v>
      </c>
      <c r="H12" s="13">
        <v>4.05</v>
      </c>
      <c r="I12" s="13">
        <v>110242</v>
      </c>
      <c r="J12" s="13" t="s">
        <v>3092</v>
      </c>
      <c r="K12" s="13">
        <v>85.45</v>
      </c>
      <c r="L12" s="13">
        <v>85.45</v>
      </c>
      <c r="M12" s="13">
        <v>85.45</v>
      </c>
      <c r="N12" s="15">
        <v>7.89</v>
      </c>
      <c r="O12" s="14">
        <v>1.7956000000000001</v>
      </c>
      <c r="P12" s="14">
        <v>14.17</v>
      </c>
      <c r="R12" s="14">
        <v>14.17</v>
      </c>
      <c r="S12" s="14" t="s">
        <v>2850</v>
      </c>
    </row>
    <row r="13" spans="1:20" x14ac:dyDescent="0.2">
      <c r="A13" s="12" t="s">
        <v>3090</v>
      </c>
      <c r="B13" s="12" t="s">
        <v>3096</v>
      </c>
      <c r="C13" s="13">
        <v>99974</v>
      </c>
      <c r="D13" s="13" t="s">
        <v>90</v>
      </c>
      <c r="E13" s="13">
        <v>32.200000000000003</v>
      </c>
      <c r="F13" s="13">
        <v>35</v>
      </c>
      <c r="G13" s="13">
        <v>112</v>
      </c>
      <c r="H13" s="13">
        <v>4.5999999999999996</v>
      </c>
      <c r="I13" s="13">
        <v>110242</v>
      </c>
      <c r="J13" s="13" t="s">
        <v>3092</v>
      </c>
      <c r="K13" s="13">
        <v>81.94</v>
      </c>
      <c r="L13" s="13">
        <v>81.94</v>
      </c>
      <c r="M13" s="13">
        <v>81.94</v>
      </c>
      <c r="N13" s="15">
        <v>8.7899999999999991</v>
      </c>
      <c r="O13" s="14">
        <v>1.7956000000000001</v>
      </c>
      <c r="P13" s="14">
        <v>15.78</v>
      </c>
      <c r="R13" s="14">
        <v>15.78</v>
      </c>
      <c r="S13" s="14" t="s">
        <v>2850</v>
      </c>
    </row>
    <row r="14" spans="1:20" x14ac:dyDescent="0.2">
      <c r="A14" s="12" t="s">
        <v>3090</v>
      </c>
      <c r="B14" s="12" t="s">
        <v>3097</v>
      </c>
      <c r="C14" s="13">
        <v>99930</v>
      </c>
      <c r="D14" s="13" t="s">
        <v>90</v>
      </c>
      <c r="E14" s="13">
        <v>24</v>
      </c>
      <c r="F14" s="13">
        <v>26</v>
      </c>
      <c r="G14" s="13">
        <v>128</v>
      </c>
      <c r="H14" s="13">
        <v>3</v>
      </c>
      <c r="I14" s="13">
        <v>110242</v>
      </c>
      <c r="J14" s="13" t="s">
        <v>3092</v>
      </c>
      <c r="K14" s="13">
        <v>57.82</v>
      </c>
      <c r="L14" s="13">
        <v>57.82</v>
      </c>
      <c r="M14" s="13">
        <v>57.82</v>
      </c>
      <c r="N14" s="15">
        <v>8.1300000000000008</v>
      </c>
      <c r="O14" s="14">
        <v>1.7956000000000001</v>
      </c>
      <c r="P14" s="14">
        <v>14.6</v>
      </c>
      <c r="R14" s="14">
        <v>14.6</v>
      </c>
      <c r="S14" s="14">
        <v>16.920000000000002</v>
      </c>
      <c r="T14" s="22" t="s">
        <v>3098</v>
      </c>
    </row>
    <row r="15" spans="1:20" x14ac:dyDescent="0.2">
      <c r="A15" s="12" t="s">
        <v>3090</v>
      </c>
      <c r="B15" s="12" t="s">
        <v>3099</v>
      </c>
      <c r="C15" s="13">
        <v>99848</v>
      </c>
      <c r="D15" s="13" t="s">
        <v>24</v>
      </c>
      <c r="E15" s="13">
        <v>24</v>
      </c>
      <c r="F15" s="13">
        <v>27</v>
      </c>
      <c r="G15" s="13">
        <v>96</v>
      </c>
      <c r="H15" s="13">
        <v>4</v>
      </c>
      <c r="I15" s="13">
        <v>110242</v>
      </c>
      <c r="J15" s="13" t="s">
        <v>3092</v>
      </c>
      <c r="K15" s="13">
        <v>64.95</v>
      </c>
      <c r="L15" s="13">
        <v>64.95</v>
      </c>
      <c r="M15" s="13">
        <v>64.95</v>
      </c>
      <c r="N15" s="15">
        <v>12.02</v>
      </c>
      <c r="O15" s="14">
        <v>1.7956000000000001</v>
      </c>
      <c r="P15" s="14">
        <v>21.58</v>
      </c>
      <c r="R15" s="14">
        <v>21.58</v>
      </c>
      <c r="S15" s="14">
        <v>7.7</v>
      </c>
      <c r="T15" s="22" t="s">
        <v>3098</v>
      </c>
    </row>
    <row r="16" spans="1:20" x14ac:dyDescent="0.2">
      <c r="A16" s="12" t="s">
        <v>3090</v>
      </c>
      <c r="B16" s="12" t="s">
        <v>3100</v>
      </c>
      <c r="C16" s="13">
        <v>99851</v>
      </c>
      <c r="D16" s="13" t="s">
        <v>24</v>
      </c>
      <c r="E16" s="13">
        <v>24.54</v>
      </c>
      <c r="F16" s="13">
        <v>28</v>
      </c>
      <c r="G16" s="13">
        <v>96</v>
      </c>
      <c r="H16" s="13">
        <v>4.09</v>
      </c>
      <c r="I16" s="13">
        <v>110242</v>
      </c>
      <c r="J16" s="13" t="s">
        <v>3092</v>
      </c>
      <c r="K16" s="13">
        <v>65.95</v>
      </c>
      <c r="L16" s="13">
        <v>65.95</v>
      </c>
      <c r="M16" s="13">
        <v>65.95</v>
      </c>
      <c r="N16" s="15">
        <v>12.01</v>
      </c>
      <c r="O16" s="14">
        <v>1.7956000000000001</v>
      </c>
      <c r="P16" s="14">
        <v>21.57</v>
      </c>
      <c r="R16" s="14">
        <v>21.57</v>
      </c>
      <c r="S16" s="14">
        <v>6.79</v>
      </c>
      <c r="T16" s="22" t="s">
        <v>3098</v>
      </c>
    </row>
    <row r="17" spans="1:20" x14ac:dyDescent="0.2">
      <c r="A17" s="12" t="s">
        <v>3090</v>
      </c>
      <c r="B17" s="12" t="s">
        <v>3101</v>
      </c>
      <c r="C17" s="13">
        <v>99001</v>
      </c>
      <c r="D17" s="13" t="s">
        <v>24</v>
      </c>
      <c r="E17" s="13">
        <v>27</v>
      </c>
      <c r="F17" s="13">
        <v>31</v>
      </c>
      <c r="G17" s="13">
        <v>96</v>
      </c>
      <c r="H17" s="13">
        <v>4.5</v>
      </c>
      <c r="I17" s="13">
        <v>110860</v>
      </c>
      <c r="J17" s="13" t="s">
        <v>3102</v>
      </c>
      <c r="K17" s="13">
        <v>61.69</v>
      </c>
      <c r="L17" s="13">
        <v>61.69</v>
      </c>
      <c r="M17" s="13">
        <v>61.69</v>
      </c>
      <c r="N17" s="15">
        <v>18.91</v>
      </c>
      <c r="O17" s="14">
        <v>1.2532000000000001</v>
      </c>
      <c r="P17" s="14">
        <v>23.7</v>
      </c>
      <c r="R17" s="14">
        <v>23.7</v>
      </c>
      <c r="S17" s="14">
        <v>13.49</v>
      </c>
      <c r="T17" s="22" t="s">
        <v>3098</v>
      </c>
    </row>
    <row r="18" spans="1:20" x14ac:dyDescent="0.2">
      <c r="A18" s="12" t="s">
        <v>3090</v>
      </c>
      <c r="B18" s="12" t="s">
        <v>3103</v>
      </c>
      <c r="C18" s="13">
        <v>99003</v>
      </c>
      <c r="D18" s="13" t="s">
        <v>24</v>
      </c>
      <c r="E18" s="13">
        <v>24</v>
      </c>
      <c r="F18" s="13">
        <v>28</v>
      </c>
      <c r="G18" s="13">
        <v>96</v>
      </c>
      <c r="H18" s="13">
        <v>4</v>
      </c>
      <c r="I18" s="13">
        <v>110860</v>
      </c>
      <c r="J18" s="13" t="s">
        <v>3102</v>
      </c>
      <c r="K18" s="13">
        <v>49.49</v>
      </c>
      <c r="L18" s="13">
        <v>49.49</v>
      </c>
      <c r="M18" s="13">
        <v>49.49</v>
      </c>
      <c r="N18" s="15">
        <v>7.3</v>
      </c>
      <c r="O18" s="14">
        <v>1.2532000000000001</v>
      </c>
      <c r="P18" s="14">
        <v>9.15</v>
      </c>
      <c r="R18" s="14">
        <v>9.15</v>
      </c>
      <c r="S18" s="14">
        <v>2.85</v>
      </c>
      <c r="T18" s="22" t="s">
        <v>3098</v>
      </c>
    </row>
  </sheetData>
  <protectedRanges>
    <protectedRange password="8F60" sqref="S6" name="Calculations_40"/>
  </protectedRanges>
  <conditionalFormatting sqref="C4:C6">
    <cfRule type="duplicateValues" dxfId="49" priority="3"/>
  </conditionalFormatting>
  <conditionalFormatting sqref="D4:D6">
    <cfRule type="duplicateValues" dxfId="48" priority="4"/>
  </conditionalFormatting>
  <conditionalFormatting sqref="D1:D3">
    <cfRule type="duplicateValues" dxfId="47" priority="1"/>
  </conditionalFormatting>
  <conditionalFormatting sqref="E1:E3">
    <cfRule type="duplicateValues" dxfId="46" priority="2"/>
  </conditionalFormatting>
  <pageMargins left="0.7" right="0.7" top="0.75" bottom="0.75" header="0.3" footer="0.3"/>
  <pageSetup orientation="portrait" verticalDpi="0" r:id="rId1"/>
  <legacyDrawing r:id="rId2"/>
</worksheet>
</file>

<file path=xl/worksheets/sheet7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194AA9-9E46-4583-BEA1-878849CD588E}">
  <sheetPr>
    <pageSetUpPr fitToPage="1"/>
  </sheetPr>
  <dimension ref="A1:T57"/>
  <sheetViews>
    <sheetView zoomScale="90" zoomScaleNormal="90" workbookViewId="0">
      <pane xSplit="3" ySplit="6" topLeftCell="D7" activePane="bottomRight" state="frozen"/>
      <selection pane="topRight" activeCell="F1" sqref="F1"/>
      <selection pane="bottomLeft" activeCell="A7" sqref="A7"/>
      <selection pane="bottomRight" activeCell="B13" sqref="B13"/>
    </sheetView>
  </sheetViews>
  <sheetFormatPr defaultColWidth="24.28515625" defaultRowHeight="12.75" x14ac:dyDescent="0.2"/>
  <cols>
    <col min="1" max="1" width="11.140625" style="12" bestFit="1" customWidth="1"/>
    <col min="2" max="2" width="50" style="12" customWidth="1"/>
    <col min="3" max="3" width="24.28515625" style="12"/>
    <col min="4" max="5" width="17.42578125" style="13" bestFit="1" customWidth="1"/>
    <col min="6" max="6" width="19" style="13" bestFit="1" customWidth="1"/>
    <col min="7" max="7" width="18.42578125" style="13" bestFit="1" customWidth="1"/>
    <col min="8" max="8" width="23.140625" style="13" bestFit="1" customWidth="1"/>
    <col min="9" max="9" width="17.7109375" style="13" bestFit="1" customWidth="1"/>
    <col min="10" max="10" width="24.28515625" style="13"/>
    <col min="11" max="13" width="20.5703125" style="13" bestFit="1" customWidth="1"/>
    <col min="14" max="14" width="20.42578125" style="15" bestFit="1" customWidth="1"/>
    <col min="15" max="15" width="19.28515625" style="14" bestFit="1" customWidth="1"/>
    <col min="16" max="16" width="23.42578125" style="14" bestFit="1" customWidth="1"/>
    <col min="17" max="17" width="24.28515625" style="17"/>
    <col min="18" max="18" width="23.5703125" style="14" bestFit="1" customWidth="1"/>
    <col min="19" max="19" width="20.28515625" style="14" bestFit="1" customWidth="1"/>
    <col min="20" max="20" width="6.140625" style="13" bestFit="1" customWidth="1"/>
    <col min="21" max="16384" width="24.28515625" style="12"/>
  </cols>
  <sheetData>
    <row r="1" spans="1:20" s="22" customFormat="1" x14ac:dyDescent="0.2">
      <c r="A1" s="77"/>
      <c r="B1" s="78" t="s">
        <v>41</v>
      </c>
      <c r="C1" s="78"/>
      <c r="D1" s="78"/>
      <c r="E1" s="79"/>
      <c r="F1" s="79"/>
      <c r="G1" s="79"/>
      <c r="H1" s="79"/>
      <c r="I1" s="79"/>
      <c r="J1" s="79"/>
      <c r="K1" s="79"/>
      <c r="L1" s="79"/>
      <c r="M1" s="79"/>
      <c r="N1" s="80"/>
      <c r="O1" s="81"/>
      <c r="P1" s="81"/>
      <c r="Q1" s="82"/>
      <c r="R1" s="83"/>
      <c r="S1" s="84"/>
      <c r="T1" s="85"/>
    </row>
    <row r="2" spans="1:20" s="22" customFormat="1" x14ac:dyDescent="0.2">
      <c r="A2" s="86"/>
      <c r="B2" s="87" t="s">
        <v>40</v>
      </c>
      <c r="C2" s="87"/>
      <c r="D2" s="87"/>
      <c r="E2" s="88"/>
      <c r="F2" s="89"/>
      <c r="G2" s="89"/>
      <c r="H2" s="89"/>
      <c r="I2" s="89"/>
      <c r="J2" s="89"/>
      <c r="K2" s="89"/>
      <c r="L2" s="89"/>
      <c r="M2" s="89"/>
      <c r="N2" s="90"/>
      <c r="O2" s="91"/>
      <c r="P2" s="91"/>
      <c r="Q2" s="92"/>
      <c r="R2" s="93"/>
      <c r="S2" s="94"/>
      <c r="T2" s="57"/>
    </row>
    <row r="3" spans="1:20" s="22" customFormat="1" x14ac:dyDescent="0.2">
      <c r="A3" s="86"/>
      <c r="B3" s="95" t="s">
        <v>0</v>
      </c>
      <c r="C3" s="95"/>
      <c r="D3" s="95"/>
      <c r="E3" s="96"/>
      <c r="F3" s="97"/>
      <c r="G3" s="97"/>
      <c r="H3" s="97"/>
      <c r="I3" s="97"/>
      <c r="J3" s="97"/>
      <c r="K3" s="97"/>
      <c r="L3" s="97"/>
      <c r="M3" s="97"/>
      <c r="N3" s="98"/>
      <c r="O3" s="99"/>
      <c r="P3" s="99"/>
      <c r="Q3" s="100"/>
      <c r="R3" s="101"/>
      <c r="S3" s="94"/>
      <c r="T3" s="57"/>
    </row>
    <row r="4" spans="1:20" s="22" customFormat="1" ht="13.5" thickBot="1" x14ac:dyDescent="0.25">
      <c r="A4" s="86"/>
      <c r="B4" s="95"/>
      <c r="C4" s="95"/>
      <c r="D4" s="96"/>
      <c r="E4" s="97"/>
      <c r="F4" s="97"/>
      <c r="G4" s="97"/>
      <c r="H4" s="97"/>
      <c r="I4" s="97"/>
      <c r="J4" s="97"/>
      <c r="K4" s="97"/>
      <c r="L4" s="97"/>
      <c r="M4" s="97"/>
      <c r="N4" s="98"/>
      <c r="O4" s="99"/>
      <c r="P4" s="99"/>
      <c r="Q4" s="100"/>
      <c r="R4" s="101"/>
      <c r="S4" s="94"/>
      <c r="T4" s="57"/>
    </row>
    <row r="5" spans="1:20" ht="15.75" customHeight="1" thickBot="1" x14ac:dyDescent="0.25">
      <c r="A5" s="26"/>
      <c r="B5" s="102"/>
      <c r="C5" s="103" t="s">
        <v>1</v>
      </c>
      <c r="D5" s="104"/>
      <c r="E5" s="105"/>
      <c r="F5" s="105"/>
      <c r="G5" s="105"/>
      <c r="H5" s="105"/>
      <c r="I5" s="105"/>
      <c r="J5" s="106"/>
      <c r="K5" s="106"/>
      <c r="L5" s="106"/>
      <c r="M5" s="106"/>
      <c r="N5" s="107"/>
      <c r="O5" s="108"/>
      <c r="P5" s="108"/>
      <c r="Q5" s="109"/>
      <c r="R5" s="110" t="s">
        <v>14</v>
      </c>
      <c r="S5" s="111"/>
      <c r="T5" s="27"/>
    </row>
    <row r="6" spans="1:20" ht="64.5" thickBot="1" x14ac:dyDescent="0.25">
      <c r="A6" s="112" t="s">
        <v>3</v>
      </c>
      <c r="B6" s="113" t="s">
        <v>8</v>
      </c>
      <c r="C6" s="114" t="s">
        <v>18</v>
      </c>
      <c r="D6" s="115" t="s">
        <v>9</v>
      </c>
      <c r="E6" s="115" t="s">
        <v>5</v>
      </c>
      <c r="F6" s="115" t="s">
        <v>20</v>
      </c>
      <c r="G6" s="113" t="s">
        <v>37</v>
      </c>
      <c r="H6" s="115" t="s">
        <v>38</v>
      </c>
      <c r="I6" s="116" t="s">
        <v>10</v>
      </c>
      <c r="J6" s="115" t="s">
        <v>11</v>
      </c>
      <c r="K6" s="117" t="s">
        <v>3104</v>
      </c>
      <c r="L6" s="118" t="s">
        <v>29</v>
      </c>
      <c r="M6" s="117" t="s">
        <v>30</v>
      </c>
      <c r="N6" s="2" t="s">
        <v>27</v>
      </c>
      <c r="O6" s="1" t="s">
        <v>12</v>
      </c>
      <c r="P6" s="1" t="s">
        <v>13</v>
      </c>
      <c r="Q6" s="119"/>
      <c r="R6" s="1" t="s">
        <v>16</v>
      </c>
      <c r="S6" s="120" t="s">
        <v>17</v>
      </c>
      <c r="T6" s="117" t="s">
        <v>7</v>
      </c>
    </row>
    <row r="7" spans="1:20" hidden="1" x14ac:dyDescent="0.2">
      <c r="A7" s="12" t="s">
        <v>21</v>
      </c>
      <c r="B7" s="12" t="s">
        <v>22</v>
      </c>
      <c r="C7" s="12">
        <v>12345</v>
      </c>
      <c r="D7" s="13" t="s">
        <v>24</v>
      </c>
      <c r="E7" s="24">
        <v>13.2</v>
      </c>
      <c r="F7" s="24">
        <v>14.75</v>
      </c>
      <c r="G7" s="13">
        <v>50</v>
      </c>
      <c r="H7" s="24">
        <v>4.25</v>
      </c>
      <c r="I7" s="13">
        <v>100054</v>
      </c>
      <c r="J7" s="13" t="s">
        <v>25</v>
      </c>
      <c r="K7" s="14">
        <v>119</v>
      </c>
      <c r="L7" s="14">
        <v>117</v>
      </c>
      <c r="M7" s="14">
        <v>120</v>
      </c>
      <c r="N7" s="15">
        <v>45</v>
      </c>
      <c r="O7" s="14">
        <v>2</v>
      </c>
      <c r="P7" s="14">
        <v>90</v>
      </c>
      <c r="R7" s="14">
        <v>90</v>
      </c>
      <c r="S7" s="14">
        <v>0</v>
      </c>
    </row>
    <row r="8" spans="1:20" x14ac:dyDescent="0.2">
      <c r="A8" s="12" t="s">
        <v>3105</v>
      </c>
      <c r="B8" s="12" t="s">
        <v>3106</v>
      </c>
      <c r="C8" s="68" t="s">
        <v>3107</v>
      </c>
      <c r="D8" s="13" t="s">
        <v>24</v>
      </c>
      <c r="E8" s="24">
        <v>29.53</v>
      </c>
      <c r="F8" s="69">
        <v>30.5</v>
      </c>
      <c r="G8" s="13">
        <v>110</v>
      </c>
      <c r="H8" s="24">
        <v>4.3</v>
      </c>
      <c r="I8" s="13">
        <v>110242</v>
      </c>
      <c r="J8" s="13" t="s">
        <v>3108</v>
      </c>
      <c r="K8" s="754">
        <v>73.97</v>
      </c>
      <c r="L8" s="754"/>
      <c r="M8" s="754"/>
      <c r="N8" s="754">
        <v>11.28</v>
      </c>
      <c r="O8" s="242">
        <v>1.7956000000000001</v>
      </c>
      <c r="P8" s="14">
        <v>20.260000000000002</v>
      </c>
      <c r="R8" s="14">
        <v>20.260000000000002</v>
      </c>
      <c r="S8" s="14">
        <v>0</v>
      </c>
    </row>
    <row r="9" spans="1:20" x14ac:dyDescent="0.2">
      <c r="A9" s="12" t="s">
        <v>3105</v>
      </c>
      <c r="B9" s="12" t="s">
        <v>3109</v>
      </c>
      <c r="C9" s="68" t="s">
        <v>3110</v>
      </c>
      <c r="D9" s="13" t="s">
        <v>24</v>
      </c>
      <c r="E9" s="24">
        <v>32.340000000000003</v>
      </c>
      <c r="F9" s="69">
        <v>33.340000000000003</v>
      </c>
      <c r="G9" s="13">
        <v>112</v>
      </c>
      <c r="H9" s="24">
        <v>4.62</v>
      </c>
      <c r="I9" s="13">
        <v>110242</v>
      </c>
      <c r="J9" s="13" t="s">
        <v>3108</v>
      </c>
      <c r="K9" s="755">
        <v>77.570000000000007</v>
      </c>
      <c r="L9" s="755"/>
      <c r="M9" s="755"/>
      <c r="N9" s="754">
        <v>11.37</v>
      </c>
      <c r="O9" s="242">
        <v>1.7956000000000001</v>
      </c>
      <c r="P9" s="14">
        <v>20.420000000000002</v>
      </c>
      <c r="R9" s="14">
        <v>20.420000000000002</v>
      </c>
    </row>
    <row r="10" spans="1:20" x14ac:dyDescent="0.2">
      <c r="A10" s="12" t="s">
        <v>3105</v>
      </c>
      <c r="B10" s="12" t="s">
        <v>3111</v>
      </c>
      <c r="C10" s="68" t="s">
        <v>3112</v>
      </c>
      <c r="D10" s="13" t="s">
        <v>24</v>
      </c>
      <c r="E10" s="24">
        <v>25.51</v>
      </c>
      <c r="F10" s="69">
        <v>26.51</v>
      </c>
      <c r="G10" s="13">
        <v>108</v>
      </c>
      <c r="H10" s="24">
        <v>3.78</v>
      </c>
      <c r="I10" s="13">
        <v>110242</v>
      </c>
      <c r="J10" s="13" t="s">
        <v>3108</v>
      </c>
      <c r="K10" s="755">
        <v>62.49</v>
      </c>
      <c r="L10" s="755"/>
      <c r="M10" s="755"/>
      <c r="N10" s="754">
        <v>4.76</v>
      </c>
      <c r="O10" s="242">
        <v>1.7956000000000001</v>
      </c>
      <c r="P10" s="14">
        <v>8.5399999999999991</v>
      </c>
      <c r="R10" s="14">
        <v>8.5399999999999991</v>
      </c>
    </row>
    <row r="11" spans="1:20" x14ac:dyDescent="0.2">
      <c r="A11" s="12" t="s">
        <v>3105</v>
      </c>
      <c r="B11" s="12" t="s">
        <v>3106</v>
      </c>
      <c r="C11" s="68" t="s">
        <v>3113</v>
      </c>
      <c r="D11" s="13" t="s">
        <v>24</v>
      </c>
      <c r="E11" s="24">
        <v>27.38</v>
      </c>
      <c r="F11" s="69">
        <v>28.83</v>
      </c>
      <c r="G11" s="13">
        <v>120</v>
      </c>
      <c r="H11" s="24">
        <v>3.65</v>
      </c>
      <c r="I11" s="13">
        <v>110242</v>
      </c>
      <c r="J11" s="13" t="s">
        <v>3108</v>
      </c>
      <c r="K11" s="755">
        <v>71.009999999999991</v>
      </c>
      <c r="L11" s="755"/>
      <c r="M11" s="755"/>
      <c r="N11" s="754">
        <v>9.43</v>
      </c>
      <c r="O11" s="242">
        <v>1.7956000000000001</v>
      </c>
      <c r="P11" s="14">
        <v>16.93</v>
      </c>
      <c r="R11" s="14">
        <v>16.93</v>
      </c>
    </row>
    <row r="12" spans="1:20" x14ac:dyDescent="0.2">
      <c r="A12" s="12" t="s">
        <v>3105</v>
      </c>
      <c r="B12" s="12" t="s">
        <v>3114</v>
      </c>
      <c r="C12" s="68" t="s">
        <v>3115</v>
      </c>
      <c r="D12" s="13" t="s">
        <v>24</v>
      </c>
      <c r="E12" s="24">
        <v>31.04</v>
      </c>
      <c r="F12" s="69">
        <v>32</v>
      </c>
      <c r="G12" s="13">
        <v>113</v>
      </c>
      <c r="H12" s="24">
        <v>4.4000000000000004</v>
      </c>
      <c r="I12" s="13">
        <v>110242</v>
      </c>
      <c r="J12" s="13" t="s">
        <v>3108</v>
      </c>
      <c r="K12" s="755">
        <v>75.37</v>
      </c>
      <c r="L12" s="755"/>
      <c r="M12" s="755"/>
      <c r="N12" s="754">
        <v>6.15</v>
      </c>
      <c r="O12" s="242">
        <v>1.7956000000000001</v>
      </c>
      <c r="P12" s="14">
        <v>11.05</v>
      </c>
      <c r="R12" s="14">
        <v>11.05</v>
      </c>
    </row>
    <row r="13" spans="1:20" x14ac:dyDescent="0.2">
      <c r="A13" s="12" t="s">
        <v>3105</v>
      </c>
      <c r="B13" s="12" t="s">
        <v>3116</v>
      </c>
      <c r="C13" s="68" t="s">
        <v>3117</v>
      </c>
      <c r="D13" s="13" t="s">
        <v>24</v>
      </c>
      <c r="E13" s="24">
        <v>29.53</v>
      </c>
      <c r="F13" s="69">
        <v>30.53</v>
      </c>
      <c r="G13" s="13">
        <v>110</v>
      </c>
      <c r="H13" s="24">
        <v>4.3</v>
      </c>
      <c r="I13" s="13">
        <v>110242</v>
      </c>
      <c r="J13" s="13" t="s">
        <v>3108</v>
      </c>
      <c r="K13" s="755">
        <v>68.45</v>
      </c>
      <c r="L13" s="755"/>
      <c r="M13" s="755"/>
      <c r="N13" s="754">
        <v>7.33</v>
      </c>
      <c r="O13" s="242">
        <v>1.7956000000000001</v>
      </c>
      <c r="P13" s="14">
        <v>13.16</v>
      </c>
      <c r="R13" s="14">
        <v>13.16</v>
      </c>
    </row>
    <row r="14" spans="1:20" x14ac:dyDescent="0.2">
      <c r="A14" s="12" t="s">
        <v>3105</v>
      </c>
      <c r="B14" s="12" t="s">
        <v>3118</v>
      </c>
      <c r="C14" s="68" t="s">
        <v>3119</v>
      </c>
      <c r="D14" s="13" t="s">
        <v>24</v>
      </c>
      <c r="E14" s="24">
        <v>30</v>
      </c>
      <c r="F14" s="69">
        <v>31.5</v>
      </c>
      <c r="G14" s="13">
        <v>211</v>
      </c>
      <c r="H14" s="24">
        <v>2.27</v>
      </c>
      <c r="I14" s="13">
        <v>110242</v>
      </c>
      <c r="J14" s="13" t="s">
        <v>3108</v>
      </c>
      <c r="K14" s="755">
        <v>77.42</v>
      </c>
      <c r="L14" s="755"/>
      <c r="M14" s="755"/>
      <c r="N14" s="754">
        <v>3.17</v>
      </c>
      <c r="O14" s="242">
        <v>1.7956000000000001</v>
      </c>
      <c r="P14" s="14">
        <v>5.7</v>
      </c>
      <c r="R14" s="14">
        <v>5.7</v>
      </c>
    </row>
    <row r="15" spans="1:20" x14ac:dyDescent="0.2">
      <c r="A15" s="12" t="s">
        <v>3105</v>
      </c>
      <c r="B15" s="12" t="s">
        <v>3120</v>
      </c>
      <c r="C15" s="68" t="s">
        <v>3121</v>
      </c>
      <c r="D15" s="13" t="s">
        <v>24</v>
      </c>
      <c r="E15" s="24">
        <v>29.97</v>
      </c>
      <c r="F15" s="69">
        <v>31.47</v>
      </c>
      <c r="G15" s="13">
        <v>221</v>
      </c>
      <c r="H15" s="24">
        <v>2.17</v>
      </c>
      <c r="I15" s="13">
        <v>110242</v>
      </c>
      <c r="J15" s="13" t="s">
        <v>3108</v>
      </c>
      <c r="K15" s="755">
        <v>73.86999999999999</v>
      </c>
      <c r="L15" s="755"/>
      <c r="M15" s="755"/>
      <c r="N15" s="754">
        <v>5.22</v>
      </c>
      <c r="O15" s="242">
        <v>1.7956000000000001</v>
      </c>
      <c r="P15" s="14">
        <v>9.3699999999999992</v>
      </c>
      <c r="R15" s="14">
        <v>9.3699999999999992</v>
      </c>
    </row>
    <row r="16" spans="1:20" x14ac:dyDescent="0.2">
      <c r="A16" s="12" t="s">
        <v>3105</v>
      </c>
      <c r="B16" s="12" t="s">
        <v>3122</v>
      </c>
      <c r="C16" s="70">
        <v>10801</v>
      </c>
      <c r="D16" s="13" t="s">
        <v>24</v>
      </c>
      <c r="E16" s="24">
        <v>22.2</v>
      </c>
      <c r="F16" s="71">
        <v>23.95</v>
      </c>
      <c r="G16" s="13">
        <v>48</v>
      </c>
      <c r="H16" s="24">
        <v>7.4</v>
      </c>
      <c r="I16" s="13">
        <v>110242</v>
      </c>
      <c r="J16" s="13" t="s">
        <v>3108</v>
      </c>
      <c r="K16" s="755">
        <v>70.92</v>
      </c>
      <c r="L16" s="755"/>
      <c r="M16" s="755"/>
      <c r="N16" s="754">
        <v>4.92</v>
      </c>
      <c r="O16" s="242">
        <v>1.7956000000000001</v>
      </c>
      <c r="P16" s="14">
        <v>8.83</v>
      </c>
      <c r="R16" s="14">
        <v>8.83</v>
      </c>
    </row>
    <row r="17" spans="1:18" x14ac:dyDescent="0.2">
      <c r="A17" s="12" t="s">
        <v>3105</v>
      </c>
      <c r="B17" s="12" t="s">
        <v>3123</v>
      </c>
      <c r="C17" s="70">
        <v>10803</v>
      </c>
      <c r="D17" s="13" t="s">
        <v>24</v>
      </c>
      <c r="E17" s="24">
        <v>23.16</v>
      </c>
      <c r="F17" s="71">
        <v>24.91</v>
      </c>
      <c r="G17" s="13">
        <v>48</v>
      </c>
      <c r="H17" s="24">
        <v>7.72</v>
      </c>
      <c r="I17" s="13">
        <v>110242</v>
      </c>
      <c r="J17" s="13" t="s">
        <v>3108</v>
      </c>
      <c r="K17" s="755">
        <v>75.930000000000007</v>
      </c>
      <c r="L17" s="755"/>
      <c r="M17" s="755"/>
      <c r="N17" s="754">
        <v>4.87</v>
      </c>
      <c r="O17" s="242">
        <v>1.7956000000000001</v>
      </c>
      <c r="P17" s="14">
        <v>8.74</v>
      </c>
      <c r="R17" s="14">
        <v>8.74</v>
      </c>
    </row>
    <row r="18" spans="1:18" x14ac:dyDescent="0.2">
      <c r="A18" s="12" t="s">
        <v>3105</v>
      </c>
      <c r="B18" s="12" t="s">
        <v>3124</v>
      </c>
      <c r="C18" s="70">
        <v>10804</v>
      </c>
      <c r="D18" s="13" t="s">
        <v>24</v>
      </c>
      <c r="E18" s="24">
        <v>20.64</v>
      </c>
      <c r="F18" s="71">
        <v>22.39</v>
      </c>
      <c r="G18" s="13">
        <v>48</v>
      </c>
      <c r="H18" s="24">
        <v>6.88</v>
      </c>
      <c r="I18" s="13">
        <v>110242</v>
      </c>
      <c r="J18" s="13" t="s">
        <v>3108</v>
      </c>
      <c r="K18" s="755">
        <v>69.7</v>
      </c>
      <c r="L18" s="755"/>
      <c r="M18" s="755"/>
      <c r="N18" s="754">
        <v>2.12</v>
      </c>
      <c r="O18" s="242">
        <v>1.7956000000000001</v>
      </c>
      <c r="P18" s="14">
        <v>3.81</v>
      </c>
      <c r="R18" s="14">
        <v>3.81</v>
      </c>
    </row>
    <row r="19" spans="1:18" x14ac:dyDescent="0.2">
      <c r="A19" s="12" t="s">
        <v>3105</v>
      </c>
      <c r="B19" s="12" t="s">
        <v>3125</v>
      </c>
      <c r="C19" s="13">
        <v>62001</v>
      </c>
      <c r="D19" s="13" t="s">
        <v>24</v>
      </c>
      <c r="E19" s="24">
        <v>18</v>
      </c>
      <c r="F19" s="69">
        <v>19.75</v>
      </c>
      <c r="G19" s="72">
        <v>144</v>
      </c>
      <c r="H19" s="73">
        <v>2</v>
      </c>
      <c r="I19" s="13">
        <v>110242</v>
      </c>
      <c r="J19" s="13" t="s">
        <v>3108</v>
      </c>
      <c r="K19" s="755">
        <v>56.68</v>
      </c>
      <c r="L19" s="755"/>
      <c r="M19" s="755"/>
      <c r="N19" s="754">
        <v>7.2</v>
      </c>
      <c r="O19" s="242">
        <v>1.7956000000000001</v>
      </c>
      <c r="P19" s="14">
        <v>12.93</v>
      </c>
      <c r="R19" s="14">
        <v>12.93</v>
      </c>
    </row>
    <row r="20" spans="1:18" x14ac:dyDescent="0.2">
      <c r="A20" s="12" t="s">
        <v>3105</v>
      </c>
      <c r="B20" s="12" t="s">
        <v>3125</v>
      </c>
      <c r="C20" s="13">
        <v>62002</v>
      </c>
      <c r="D20" s="13" t="s">
        <v>24</v>
      </c>
      <c r="E20" s="24">
        <v>17.440000000000001</v>
      </c>
      <c r="F20" s="69">
        <v>20.69</v>
      </c>
      <c r="G20" s="72">
        <v>90</v>
      </c>
      <c r="H20" s="73">
        <v>3.1</v>
      </c>
      <c r="I20" s="13">
        <v>110242</v>
      </c>
      <c r="J20" s="13" t="s">
        <v>3108</v>
      </c>
      <c r="K20" s="755">
        <v>44.410000000000004</v>
      </c>
      <c r="L20" s="755"/>
      <c r="M20" s="755"/>
      <c r="N20" s="754">
        <v>5.63</v>
      </c>
      <c r="O20" s="242">
        <v>1.7956000000000001</v>
      </c>
      <c r="P20" s="14">
        <v>10.1</v>
      </c>
      <c r="R20" s="14">
        <v>10.1</v>
      </c>
    </row>
    <row r="21" spans="1:18" x14ac:dyDescent="0.2">
      <c r="A21" s="12" t="s">
        <v>3105</v>
      </c>
      <c r="B21" s="12" t="s">
        <v>3126</v>
      </c>
      <c r="C21" s="13">
        <v>52106</v>
      </c>
      <c r="D21" s="13" t="s">
        <v>24</v>
      </c>
      <c r="E21" s="24">
        <v>29.7</v>
      </c>
      <c r="F21" s="69">
        <v>30.6</v>
      </c>
      <c r="G21" s="72">
        <v>96</v>
      </c>
      <c r="H21" s="73">
        <v>4.95</v>
      </c>
      <c r="I21" s="13">
        <v>110242</v>
      </c>
      <c r="J21" s="13" t="s">
        <v>3108</v>
      </c>
      <c r="K21" s="755">
        <v>66.52000000000001</v>
      </c>
      <c r="L21" s="755"/>
      <c r="M21" s="755"/>
      <c r="N21" s="754">
        <v>9.3000000000000007</v>
      </c>
      <c r="O21" s="242">
        <v>1.7956000000000001</v>
      </c>
      <c r="P21" s="14">
        <v>16.7</v>
      </c>
      <c r="R21" s="14">
        <v>16.7</v>
      </c>
    </row>
    <row r="22" spans="1:18" x14ac:dyDescent="0.2">
      <c r="A22" s="12" t="s">
        <v>3105</v>
      </c>
      <c r="B22" s="12" t="s">
        <v>3127</v>
      </c>
      <c r="C22" s="13">
        <v>52222</v>
      </c>
      <c r="D22" s="13" t="s">
        <v>24</v>
      </c>
      <c r="E22" s="24">
        <v>28.08</v>
      </c>
      <c r="F22" s="69">
        <v>30.28</v>
      </c>
      <c r="G22" s="72">
        <v>96</v>
      </c>
      <c r="H22" s="73">
        <v>4.68</v>
      </c>
      <c r="I22" s="13">
        <v>110242</v>
      </c>
      <c r="J22" s="13" t="s">
        <v>3108</v>
      </c>
      <c r="K22" s="755">
        <v>73.649999999999991</v>
      </c>
      <c r="L22" s="755"/>
      <c r="M22" s="755"/>
      <c r="N22" s="754">
        <v>8.4700000000000006</v>
      </c>
      <c r="O22" s="242">
        <v>1.7956000000000001</v>
      </c>
      <c r="P22" s="14">
        <v>15.2</v>
      </c>
      <c r="R22" s="14">
        <v>15.2</v>
      </c>
    </row>
    <row r="23" spans="1:18" x14ac:dyDescent="0.2">
      <c r="A23" s="12" t="s">
        <v>3105</v>
      </c>
      <c r="B23" s="12" t="s">
        <v>3128</v>
      </c>
      <c r="C23" s="13">
        <v>52223</v>
      </c>
      <c r="D23" s="13" t="s">
        <v>24</v>
      </c>
      <c r="E23" s="24">
        <v>28.08</v>
      </c>
      <c r="F23" s="69">
        <v>30.28</v>
      </c>
      <c r="G23" s="72">
        <v>96</v>
      </c>
      <c r="H23" s="73">
        <v>4.68</v>
      </c>
      <c r="I23" s="13">
        <v>110242</v>
      </c>
      <c r="J23" s="13" t="s">
        <v>3108</v>
      </c>
      <c r="K23" s="755">
        <v>74.87</v>
      </c>
      <c r="L23" s="755"/>
      <c r="M23" s="755"/>
      <c r="N23" s="754">
        <v>6</v>
      </c>
      <c r="O23" s="242">
        <v>1.7956000000000001</v>
      </c>
      <c r="P23" s="14">
        <v>10.77</v>
      </c>
      <c r="R23" s="14">
        <v>10.77</v>
      </c>
    </row>
    <row r="24" spans="1:18" x14ac:dyDescent="0.2">
      <c r="A24" s="12" t="s">
        <v>3105</v>
      </c>
      <c r="B24" s="12" t="s">
        <v>3129</v>
      </c>
      <c r="C24" s="13">
        <v>53201</v>
      </c>
      <c r="D24" s="13" t="s">
        <v>24</v>
      </c>
      <c r="E24" s="24">
        <v>30</v>
      </c>
      <c r="F24" s="69">
        <v>32</v>
      </c>
      <c r="G24" s="72">
        <v>96</v>
      </c>
      <c r="H24" s="73">
        <v>5</v>
      </c>
      <c r="I24" s="13">
        <v>110242</v>
      </c>
      <c r="J24" s="13" t="s">
        <v>3108</v>
      </c>
      <c r="K24" s="755">
        <v>75.47</v>
      </c>
      <c r="L24" s="755"/>
      <c r="M24" s="755"/>
      <c r="N24" s="754">
        <v>12</v>
      </c>
      <c r="O24" s="242">
        <v>1.7956000000000001</v>
      </c>
      <c r="P24" s="14">
        <v>21.55</v>
      </c>
      <c r="R24" s="14">
        <v>21.55</v>
      </c>
    </row>
    <row r="25" spans="1:18" x14ac:dyDescent="0.2">
      <c r="A25" s="12" t="s">
        <v>3105</v>
      </c>
      <c r="B25" s="12" t="s">
        <v>3130</v>
      </c>
      <c r="C25" s="13">
        <v>53227</v>
      </c>
      <c r="D25" s="13" t="s">
        <v>24</v>
      </c>
      <c r="E25" s="24">
        <v>29.4</v>
      </c>
      <c r="F25" s="69">
        <v>31</v>
      </c>
      <c r="G25" s="72">
        <v>96</v>
      </c>
      <c r="H25" s="73">
        <v>4.9000000000000004</v>
      </c>
      <c r="I25" s="13">
        <v>110242</v>
      </c>
      <c r="J25" s="13" t="s">
        <v>3108</v>
      </c>
      <c r="K25" s="755">
        <v>77.849999999999994</v>
      </c>
      <c r="L25" s="755"/>
      <c r="M25" s="755"/>
      <c r="N25" s="754">
        <v>12</v>
      </c>
      <c r="O25" s="242">
        <v>1.7956000000000001</v>
      </c>
      <c r="P25" s="14">
        <v>21.55</v>
      </c>
      <c r="R25" s="14">
        <v>21.55</v>
      </c>
    </row>
    <row r="26" spans="1:18" x14ac:dyDescent="0.2">
      <c r="A26" s="12" t="s">
        <v>3105</v>
      </c>
      <c r="B26" s="12" t="s">
        <v>3131</v>
      </c>
      <c r="C26" s="13">
        <v>41009</v>
      </c>
      <c r="D26" s="13" t="s">
        <v>24</v>
      </c>
      <c r="E26" s="24">
        <v>30</v>
      </c>
      <c r="F26" s="69">
        <v>31.25</v>
      </c>
      <c r="G26" s="74">
        <v>113</v>
      </c>
      <c r="H26" s="73">
        <v>4.2300000000000004</v>
      </c>
      <c r="I26" s="13">
        <v>110242</v>
      </c>
      <c r="J26" s="13" t="s">
        <v>3108</v>
      </c>
      <c r="K26" s="755">
        <v>72.66</v>
      </c>
      <c r="L26" s="755"/>
      <c r="M26" s="755"/>
      <c r="N26" s="754">
        <v>14.13</v>
      </c>
      <c r="O26" s="242">
        <v>1.7956000000000001</v>
      </c>
      <c r="P26" s="14">
        <v>25.37</v>
      </c>
      <c r="R26" s="14">
        <v>25.37</v>
      </c>
    </row>
    <row r="27" spans="1:18" x14ac:dyDescent="0.2">
      <c r="A27" s="12" t="s">
        <v>3105</v>
      </c>
      <c r="B27" s="12" t="s">
        <v>3132</v>
      </c>
      <c r="C27" s="13">
        <v>41834</v>
      </c>
      <c r="D27" s="13" t="s">
        <v>24</v>
      </c>
      <c r="E27" s="24">
        <v>30</v>
      </c>
      <c r="F27" s="69">
        <v>31.75</v>
      </c>
      <c r="G27" s="74">
        <v>142</v>
      </c>
      <c r="H27" s="73">
        <v>3.34</v>
      </c>
      <c r="I27" s="13">
        <v>110242</v>
      </c>
      <c r="J27" s="13" t="s">
        <v>3108</v>
      </c>
      <c r="K27" s="755">
        <v>72.8</v>
      </c>
      <c r="L27" s="755"/>
      <c r="M27" s="755"/>
      <c r="N27" s="754">
        <v>4.1900000000000004</v>
      </c>
      <c r="O27" s="242">
        <v>1.7956000000000001</v>
      </c>
      <c r="P27" s="14">
        <v>7.52</v>
      </c>
      <c r="R27" s="14">
        <v>7.52</v>
      </c>
    </row>
    <row r="28" spans="1:18" x14ac:dyDescent="0.2">
      <c r="A28" s="12" t="s">
        <v>3105</v>
      </c>
      <c r="B28" s="12" t="s">
        <v>3133</v>
      </c>
      <c r="C28" s="13">
        <v>10101</v>
      </c>
      <c r="D28" s="13" t="s">
        <v>24</v>
      </c>
      <c r="E28" s="24">
        <v>15.75</v>
      </c>
      <c r="F28" s="24">
        <v>18.260000000000002</v>
      </c>
      <c r="G28" s="13">
        <v>48</v>
      </c>
      <c r="H28" s="24">
        <v>5.25</v>
      </c>
      <c r="I28" s="13">
        <v>110242</v>
      </c>
      <c r="J28" s="13" t="s">
        <v>3108</v>
      </c>
      <c r="K28" s="755">
        <v>68.86</v>
      </c>
      <c r="L28" s="755"/>
      <c r="M28" s="755"/>
      <c r="N28" s="754">
        <v>6</v>
      </c>
      <c r="O28" s="242">
        <v>1.7956000000000001</v>
      </c>
      <c r="P28" s="14">
        <v>10.77</v>
      </c>
      <c r="R28" s="14">
        <v>10.77</v>
      </c>
    </row>
    <row r="29" spans="1:18" x14ac:dyDescent="0.2">
      <c r="A29" s="12" t="s">
        <v>3105</v>
      </c>
      <c r="B29" s="12" t="s">
        <v>3134</v>
      </c>
      <c r="C29" s="13">
        <v>10102</v>
      </c>
      <c r="D29" s="13" t="s">
        <v>24</v>
      </c>
      <c r="E29" s="24">
        <v>16.739999999999998</v>
      </c>
      <c r="F29" s="24">
        <v>19.25</v>
      </c>
      <c r="G29" s="13">
        <v>48</v>
      </c>
      <c r="H29" s="24">
        <v>5.58</v>
      </c>
      <c r="I29" s="13">
        <v>110242</v>
      </c>
      <c r="J29" s="13" t="s">
        <v>3108</v>
      </c>
      <c r="K29" s="755">
        <v>73.2</v>
      </c>
      <c r="L29" s="755"/>
      <c r="M29" s="755"/>
      <c r="N29" s="754">
        <v>4.4400000000000004</v>
      </c>
      <c r="O29" s="242">
        <v>1.7956000000000001</v>
      </c>
      <c r="P29" s="14">
        <v>7.97</v>
      </c>
      <c r="R29" s="14">
        <v>7.97</v>
      </c>
    </row>
    <row r="30" spans="1:18" x14ac:dyDescent="0.2">
      <c r="A30" s="12" t="s">
        <v>3105</v>
      </c>
      <c r="B30" s="12" t="s">
        <v>3135</v>
      </c>
      <c r="C30" s="13">
        <v>10202</v>
      </c>
      <c r="D30" s="13" t="s">
        <v>24</v>
      </c>
      <c r="E30" s="24">
        <v>12.63</v>
      </c>
      <c r="F30" s="24">
        <v>15.64</v>
      </c>
      <c r="G30" s="13">
        <v>48</v>
      </c>
      <c r="H30" s="24">
        <v>4.21</v>
      </c>
      <c r="I30" s="13">
        <v>110242</v>
      </c>
      <c r="J30" s="13" t="s">
        <v>3108</v>
      </c>
      <c r="K30" s="755">
        <v>73.73</v>
      </c>
      <c r="L30" s="755"/>
      <c r="M30" s="755"/>
      <c r="N30" s="754">
        <v>2.23</v>
      </c>
      <c r="O30" s="242">
        <v>1.7956000000000001</v>
      </c>
      <c r="P30" s="14">
        <v>4</v>
      </c>
      <c r="R30" s="14">
        <v>4</v>
      </c>
    </row>
    <row r="31" spans="1:18" x14ac:dyDescent="0.2">
      <c r="A31" s="12" t="s">
        <v>3105</v>
      </c>
      <c r="B31" s="12" t="s">
        <v>3136</v>
      </c>
      <c r="C31" s="13">
        <v>10206</v>
      </c>
      <c r="D31" s="13" t="s">
        <v>24</v>
      </c>
      <c r="E31" s="24">
        <v>13.23</v>
      </c>
      <c r="F31" s="24">
        <v>16.239999999999998</v>
      </c>
      <c r="G31" s="13">
        <v>48</v>
      </c>
      <c r="H31" s="24">
        <v>4.41</v>
      </c>
      <c r="I31" s="13">
        <v>110242</v>
      </c>
      <c r="J31" s="13" t="s">
        <v>3108</v>
      </c>
      <c r="K31" s="755">
        <v>70.260000000000005</v>
      </c>
      <c r="L31" s="755"/>
      <c r="M31" s="755"/>
      <c r="N31" s="754">
        <v>2.23</v>
      </c>
      <c r="O31" s="242">
        <v>1.7956000000000001</v>
      </c>
      <c r="P31" s="14">
        <v>4</v>
      </c>
      <c r="R31" s="14">
        <v>4</v>
      </c>
    </row>
    <row r="32" spans="1:18" x14ac:dyDescent="0.2">
      <c r="A32" s="12" t="s">
        <v>3105</v>
      </c>
      <c r="B32" s="12" t="s">
        <v>3137</v>
      </c>
      <c r="C32" s="13">
        <v>10172</v>
      </c>
      <c r="D32" s="13" t="s">
        <v>24</v>
      </c>
      <c r="E32" s="24">
        <v>17.7</v>
      </c>
      <c r="F32" s="24">
        <v>19.45</v>
      </c>
      <c r="G32" s="13">
        <v>96</v>
      </c>
      <c r="H32" s="24">
        <v>2.95</v>
      </c>
      <c r="I32" s="13">
        <v>110242</v>
      </c>
      <c r="J32" s="13" t="s">
        <v>3108</v>
      </c>
      <c r="K32" s="755">
        <v>110.58</v>
      </c>
      <c r="L32" s="755"/>
      <c r="M32" s="755"/>
      <c r="N32" s="754">
        <v>7.2</v>
      </c>
      <c r="O32" s="242">
        <v>1.7956000000000001</v>
      </c>
      <c r="P32" s="14">
        <v>12.93</v>
      </c>
      <c r="R32" s="14">
        <v>12.93</v>
      </c>
    </row>
    <row r="33" spans="1:18" x14ac:dyDescent="0.2">
      <c r="A33" s="12" t="s">
        <v>3105</v>
      </c>
      <c r="B33" s="12" t="s">
        <v>3138</v>
      </c>
      <c r="C33" s="13">
        <v>10176</v>
      </c>
      <c r="D33" s="13" t="s">
        <v>24</v>
      </c>
      <c r="E33" s="24">
        <v>17.7</v>
      </c>
      <c r="F33" s="24">
        <v>19.45</v>
      </c>
      <c r="G33" s="13">
        <v>96</v>
      </c>
      <c r="H33" s="24">
        <v>2.95</v>
      </c>
      <c r="I33" s="13">
        <v>110242</v>
      </c>
      <c r="J33" s="13" t="s">
        <v>3108</v>
      </c>
      <c r="K33" s="755">
        <v>110.58</v>
      </c>
      <c r="L33" s="755"/>
      <c r="M33" s="755"/>
      <c r="N33" s="754">
        <v>7.2</v>
      </c>
      <c r="O33" s="242">
        <v>1.7956000000000001</v>
      </c>
      <c r="P33" s="14">
        <v>12.93</v>
      </c>
      <c r="R33" s="14">
        <v>12.93</v>
      </c>
    </row>
    <row r="34" spans="1:18" x14ac:dyDescent="0.2">
      <c r="A34" s="12" t="s">
        <v>3105</v>
      </c>
      <c r="B34" s="12" t="s">
        <v>3139</v>
      </c>
      <c r="C34" s="13">
        <v>70004</v>
      </c>
      <c r="D34" s="13" t="s">
        <v>24</v>
      </c>
      <c r="E34" s="24">
        <v>17.5</v>
      </c>
      <c r="F34" s="24">
        <v>19.25</v>
      </c>
      <c r="G34" s="13">
        <v>80</v>
      </c>
      <c r="H34" s="24">
        <v>3.5</v>
      </c>
      <c r="I34" s="13">
        <v>110242</v>
      </c>
      <c r="J34" s="13" t="s">
        <v>3108</v>
      </c>
      <c r="K34" s="755">
        <v>72.400000000000006</v>
      </c>
      <c r="L34" s="755"/>
      <c r="M34" s="755"/>
      <c r="N34" s="754">
        <v>5</v>
      </c>
      <c r="O34" s="242">
        <v>1.7956000000000001</v>
      </c>
      <c r="P34" s="14">
        <v>8.98</v>
      </c>
      <c r="R34" s="14">
        <v>8.98</v>
      </c>
    </row>
    <row r="35" spans="1:18" x14ac:dyDescent="0.2">
      <c r="A35" s="12" t="s">
        <v>3105</v>
      </c>
      <c r="B35" s="12" t="s">
        <v>3140</v>
      </c>
      <c r="C35" s="13">
        <v>70006</v>
      </c>
      <c r="D35" s="13" t="s">
        <v>24</v>
      </c>
      <c r="E35" s="24">
        <v>17.5</v>
      </c>
      <c r="F35" s="24">
        <v>19.25</v>
      </c>
      <c r="G35" s="13">
        <v>80</v>
      </c>
      <c r="H35" s="24">
        <v>3.5</v>
      </c>
      <c r="I35" s="13">
        <v>110242</v>
      </c>
      <c r="J35" s="13" t="s">
        <v>3108</v>
      </c>
      <c r="K35" s="755">
        <v>74.199999999999989</v>
      </c>
      <c r="L35" s="755"/>
      <c r="M35" s="755"/>
      <c r="N35" s="754">
        <v>4.3600000000000003</v>
      </c>
      <c r="O35" s="242">
        <v>1.7956000000000001</v>
      </c>
      <c r="P35" s="14">
        <v>7.82</v>
      </c>
      <c r="R35" s="14">
        <v>7.82</v>
      </c>
    </row>
    <row r="36" spans="1:18" x14ac:dyDescent="0.2">
      <c r="A36" s="12" t="s">
        <v>3105</v>
      </c>
      <c r="B36" s="12" t="s">
        <v>3141</v>
      </c>
      <c r="C36" s="13">
        <v>70013</v>
      </c>
      <c r="D36" s="13" t="s">
        <v>24</v>
      </c>
      <c r="E36" s="24">
        <v>20.03</v>
      </c>
      <c r="F36" s="24">
        <v>21.78</v>
      </c>
      <c r="G36" s="13">
        <v>72</v>
      </c>
      <c r="H36" s="24">
        <v>4.45</v>
      </c>
      <c r="I36" s="13">
        <v>110242</v>
      </c>
      <c r="J36" s="13" t="s">
        <v>3108</v>
      </c>
      <c r="K36" s="755">
        <v>68.839999999999989</v>
      </c>
      <c r="L36" s="755"/>
      <c r="M36" s="755"/>
      <c r="N36" s="754">
        <v>3.92</v>
      </c>
      <c r="O36" s="242">
        <v>1.7956000000000001</v>
      </c>
      <c r="P36" s="14">
        <v>7.04</v>
      </c>
      <c r="R36" s="14">
        <v>7.04</v>
      </c>
    </row>
    <row r="37" spans="1:18" x14ac:dyDescent="0.2">
      <c r="A37" s="12" t="s">
        <v>3105</v>
      </c>
      <c r="B37" s="12" t="s">
        <v>3142</v>
      </c>
      <c r="C37" s="13">
        <v>70014</v>
      </c>
      <c r="D37" s="13" t="s">
        <v>24</v>
      </c>
      <c r="E37" s="24">
        <v>20.25</v>
      </c>
      <c r="F37" s="24">
        <v>22</v>
      </c>
      <c r="G37" s="13">
        <v>72</v>
      </c>
      <c r="H37" s="24">
        <v>4.5</v>
      </c>
      <c r="I37" s="13">
        <v>110242</v>
      </c>
      <c r="J37" s="13" t="s">
        <v>3108</v>
      </c>
      <c r="K37" s="755">
        <v>70.739999999999995</v>
      </c>
      <c r="L37" s="755"/>
      <c r="M37" s="755"/>
      <c r="N37" s="754">
        <v>4.5</v>
      </c>
      <c r="O37" s="242">
        <v>1.7956000000000001</v>
      </c>
      <c r="P37" s="14">
        <v>8.08</v>
      </c>
      <c r="R37" s="14">
        <v>8.08</v>
      </c>
    </row>
    <row r="38" spans="1:18" x14ac:dyDescent="0.2">
      <c r="A38" s="12" t="s">
        <v>3105</v>
      </c>
      <c r="B38" s="12" t="s">
        <v>3143</v>
      </c>
      <c r="C38" s="13">
        <v>70015</v>
      </c>
      <c r="D38" s="13" t="s">
        <v>24</v>
      </c>
      <c r="E38" s="24">
        <v>21.92</v>
      </c>
      <c r="F38" s="24">
        <v>23.67</v>
      </c>
      <c r="G38" s="13">
        <v>72</v>
      </c>
      <c r="H38" s="24">
        <v>4.87</v>
      </c>
      <c r="I38" s="13">
        <v>110242</v>
      </c>
      <c r="J38" s="13" t="s">
        <v>3108</v>
      </c>
      <c r="K38" s="755">
        <v>72.900000000000006</v>
      </c>
      <c r="L38" s="755"/>
      <c r="M38" s="755"/>
      <c r="N38" s="754">
        <v>4.5</v>
      </c>
      <c r="O38" s="242">
        <v>1.7956000000000001</v>
      </c>
      <c r="P38" s="14">
        <v>8.08</v>
      </c>
      <c r="R38" s="14">
        <v>8.08</v>
      </c>
    </row>
    <row r="39" spans="1:18" x14ac:dyDescent="0.2">
      <c r="A39" s="12" t="s">
        <v>3105</v>
      </c>
      <c r="B39" s="12" t="s">
        <v>3144</v>
      </c>
      <c r="C39" s="13">
        <v>70016</v>
      </c>
      <c r="D39" s="13" t="s">
        <v>24</v>
      </c>
      <c r="E39" s="24">
        <v>20.25</v>
      </c>
      <c r="F39" s="24">
        <v>22</v>
      </c>
      <c r="G39" s="13">
        <v>72</v>
      </c>
      <c r="H39" s="24">
        <v>4.5</v>
      </c>
      <c r="I39" s="13">
        <v>110242</v>
      </c>
      <c r="J39" s="13" t="s">
        <v>3108</v>
      </c>
      <c r="K39" s="755">
        <v>72.73</v>
      </c>
      <c r="L39" s="755"/>
      <c r="M39" s="755"/>
      <c r="N39" s="754">
        <v>3.92</v>
      </c>
      <c r="O39" s="242">
        <v>1.7956000000000001</v>
      </c>
      <c r="P39" s="14">
        <v>7.04</v>
      </c>
      <c r="R39" s="14">
        <v>7.04</v>
      </c>
    </row>
    <row r="40" spans="1:18" x14ac:dyDescent="0.2">
      <c r="A40" s="12" t="s">
        <v>3105</v>
      </c>
      <c r="B40" s="12" t="s">
        <v>3145</v>
      </c>
      <c r="C40" s="13">
        <v>70018</v>
      </c>
      <c r="D40" s="13" t="s">
        <v>24</v>
      </c>
      <c r="E40" s="24">
        <v>11.63</v>
      </c>
      <c r="F40" s="24">
        <v>13.38</v>
      </c>
      <c r="G40" s="13">
        <v>40</v>
      </c>
      <c r="H40" s="24">
        <v>4.6500000000000004</v>
      </c>
      <c r="I40" s="13">
        <v>110242</v>
      </c>
      <c r="J40" s="13" t="s">
        <v>3108</v>
      </c>
      <c r="K40" s="755">
        <v>40.090000000000003</v>
      </c>
      <c r="L40" s="755"/>
      <c r="M40" s="755"/>
      <c r="N40" s="754">
        <v>2.1800000000000002</v>
      </c>
      <c r="O40" s="242">
        <v>1.7956000000000001</v>
      </c>
      <c r="P40" s="14">
        <v>3.91</v>
      </c>
      <c r="R40" s="14">
        <v>3.91</v>
      </c>
    </row>
    <row r="41" spans="1:18" x14ac:dyDescent="0.2">
      <c r="A41" s="12" t="s">
        <v>3105</v>
      </c>
      <c r="B41" s="12" t="s">
        <v>3146</v>
      </c>
      <c r="C41" s="13">
        <v>70019</v>
      </c>
      <c r="D41" s="13" t="s">
        <v>24</v>
      </c>
      <c r="E41" s="24">
        <v>19.8</v>
      </c>
      <c r="F41" s="24">
        <v>21.55</v>
      </c>
      <c r="G41" s="13">
        <v>72</v>
      </c>
      <c r="H41" s="24">
        <v>4.4000000000000004</v>
      </c>
      <c r="I41" s="13">
        <v>110242</v>
      </c>
      <c r="J41" s="13" t="s">
        <v>3108</v>
      </c>
      <c r="K41" s="755">
        <v>68.839999999999989</v>
      </c>
      <c r="L41" s="755"/>
      <c r="M41" s="755"/>
      <c r="N41" s="754">
        <v>3.92</v>
      </c>
      <c r="O41" s="242">
        <v>1.7956000000000001</v>
      </c>
      <c r="P41" s="14">
        <v>7.04</v>
      </c>
      <c r="R41" s="14">
        <v>7.04</v>
      </c>
    </row>
    <row r="42" spans="1:18" x14ac:dyDescent="0.2">
      <c r="A42" s="12" t="s">
        <v>3105</v>
      </c>
      <c r="B42" s="12" t="s">
        <v>3147</v>
      </c>
      <c r="C42" s="13">
        <v>70076</v>
      </c>
      <c r="D42" s="13" t="s">
        <v>24</v>
      </c>
      <c r="E42" s="24">
        <v>20.7</v>
      </c>
      <c r="F42" s="24">
        <v>22.45</v>
      </c>
      <c r="G42" s="13">
        <v>72</v>
      </c>
      <c r="H42" s="24">
        <v>4.5999999999999996</v>
      </c>
      <c r="I42" s="13">
        <v>110242</v>
      </c>
      <c r="J42" s="13" t="s">
        <v>3108</v>
      </c>
      <c r="K42" s="755">
        <v>71.209999999999994</v>
      </c>
      <c r="L42" s="755"/>
      <c r="M42" s="755"/>
      <c r="N42" s="754">
        <v>3.34</v>
      </c>
      <c r="O42" s="242">
        <v>1.7956000000000001</v>
      </c>
      <c r="P42" s="14">
        <v>6</v>
      </c>
      <c r="R42" s="14">
        <v>6</v>
      </c>
    </row>
    <row r="43" spans="1:18" x14ac:dyDescent="0.2">
      <c r="A43" s="12" t="s">
        <v>3105</v>
      </c>
      <c r="B43" s="12" t="s">
        <v>3148</v>
      </c>
      <c r="C43" s="13">
        <v>70513</v>
      </c>
      <c r="D43" s="13" t="s">
        <v>24</v>
      </c>
      <c r="E43" s="24">
        <v>11.5</v>
      </c>
      <c r="F43" s="24">
        <v>13.25</v>
      </c>
      <c r="G43" s="13">
        <v>40</v>
      </c>
      <c r="H43" s="24">
        <v>4.5999999999999996</v>
      </c>
      <c r="I43" s="13">
        <v>110242</v>
      </c>
      <c r="J43" s="13" t="s">
        <v>3108</v>
      </c>
      <c r="K43" s="755">
        <v>43.03</v>
      </c>
      <c r="L43" s="755"/>
      <c r="M43" s="755"/>
      <c r="N43" s="754">
        <v>2.1800000000000002</v>
      </c>
      <c r="O43" s="242">
        <v>1.7956000000000001</v>
      </c>
      <c r="P43" s="14">
        <v>3.91</v>
      </c>
      <c r="R43" s="14">
        <v>3.91</v>
      </c>
    </row>
    <row r="44" spans="1:18" x14ac:dyDescent="0.2">
      <c r="A44" s="12" t="s">
        <v>3105</v>
      </c>
      <c r="B44" s="12" t="s">
        <v>3149</v>
      </c>
      <c r="C44" s="13">
        <v>72101</v>
      </c>
      <c r="D44" s="13" t="s">
        <v>24</v>
      </c>
      <c r="E44" s="24">
        <v>19.13</v>
      </c>
      <c r="F44" s="24">
        <v>20.87</v>
      </c>
      <c r="G44" s="13">
        <v>72</v>
      </c>
      <c r="H44" s="24">
        <v>4.25</v>
      </c>
      <c r="I44" s="13">
        <v>110242</v>
      </c>
      <c r="J44" s="13" t="s">
        <v>3108</v>
      </c>
      <c r="K44" s="755">
        <v>72.94</v>
      </c>
      <c r="L44" s="755"/>
      <c r="M44" s="755"/>
      <c r="N44" s="754">
        <v>3.34</v>
      </c>
      <c r="O44" s="242">
        <v>1.7956000000000001</v>
      </c>
      <c r="P44" s="14">
        <v>6</v>
      </c>
      <c r="R44" s="14">
        <v>6</v>
      </c>
    </row>
    <row r="45" spans="1:18" x14ac:dyDescent="0.2">
      <c r="A45" s="12" t="s">
        <v>3105</v>
      </c>
      <c r="B45" s="12" t="s">
        <v>3150</v>
      </c>
      <c r="C45" s="13">
        <v>72102</v>
      </c>
      <c r="D45" s="13" t="s">
        <v>24</v>
      </c>
      <c r="E45" s="24">
        <v>19.350000000000001</v>
      </c>
      <c r="F45" s="24">
        <v>21.1</v>
      </c>
      <c r="G45" s="13">
        <v>72</v>
      </c>
      <c r="H45" s="24">
        <v>4.3</v>
      </c>
      <c r="I45" s="13">
        <v>110242</v>
      </c>
      <c r="J45" s="13" t="s">
        <v>3108</v>
      </c>
      <c r="K45" s="755">
        <v>72.94</v>
      </c>
      <c r="L45" s="755"/>
      <c r="M45" s="755"/>
      <c r="N45" s="754">
        <v>3.34</v>
      </c>
      <c r="O45" s="242">
        <v>1.7956000000000001</v>
      </c>
      <c r="P45" s="14">
        <v>6</v>
      </c>
      <c r="R45" s="14">
        <v>6</v>
      </c>
    </row>
    <row r="46" spans="1:18" x14ac:dyDescent="0.2">
      <c r="A46" s="12" t="s">
        <v>3105</v>
      </c>
      <c r="B46" s="12" t="s">
        <v>3151</v>
      </c>
      <c r="C46" s="13">
        <v>72103</v>
      </c>
      <c r="D46" s="13" t="s">
        <v>24</v>
      </c>
      <c r="E46" s="24">
        <v>19.13</v>
      </c>
      <c r="F46" s="24">
        <v>20.87</v>
      </c>
      <c r="G46" s="13">
        <v>72</v>
      </c>
      <c r="H46" s="24">
        <v>4.25</v>
      </c>
      <c r="I46" s="13">
        <v>110242</v>
      </c>
      <c r="J46" s="13" t="s">
        <v>3108</v>
      </c>
      <c r="K46" s="755">
        <v>71.490000000000009</v>
      </c>
      <c r="L46" s="755"/>
      <c r="M46" s="755"/>
      <c r="N46" s="754">
        <v>3.34</v>
      </c>
      <c r="O46" s="242">
        <v>1.7956000000000001</v>
      </c>
      <c r="P46" s="14">
        <v>6</v>
      </c>
      <c r="R46" s="14">
        <v>6</v>
      </c>
    </row>
    <row r="47" spans="1:18" x14ac:dyDescent="0.2">
      <c r="A47" s="12" t="s">
        <v>3105</v>
      </c>
      <c r="B47" s="12" t="s">
        <v>3152</v>
      </c>
      <c r="C47" s="13">
        <v>72106</v>
      </c>
      <c r="D47" s="13" t="s">
        <v>24</v>
      </c>
      <c r="E47" s="24">
        <v>19.350000000000001</v>
      </c>
      <c r="F47" s="24">
        <v>21.1</v>
      </c>
      <c r="G47" s="13">
        <v>72</v>
      </c>
      <c r="H47" s="24">
        <v>4.3</v>
      </c>
      <c r="I47" s="13">
        <v>110242</v>
      </c>
      <c r="J47" s="13" t="s">
        <v>3108</v>
      </c>
      <c r="K47" s="755">
        <v>71.490000000000009</v>
      </c>
      <c r="L47" s="755"/>
      <c r="M47" s="755"/>
      <c r="N47" s="754">
        <v>3.34</v>
      </c>
      <c r="O47" s="242">
        <v>1.7956000000000001</v>
      </c>
      <c r="P47" s="14">
        <v>6</v>
      </c>
      <c r="R47" s="14">
        <v>6</v>
      </c>
    </row>
    <row r="48" spans="1:18" x14ac:dyDescent="0.2">
      <c r="A48" s="12" t="s">
        <v>3105</v>
      </c>
      <c r="B48" s="12" t="s">
        <v>3153</v>
      </c>
      <c r="C48" s="13">
        <v>72122</v>
      </c>
      <c r="D48" s="13" t="s">
        <v>24</v>
      </c>
      <c r="E48" s="24">
        <v>19.350000000000001</v>
      </c>
      <c r="F48" s="24">
        <v>21.11</v>
      </c>
      <c r="G48" s="13">
        <v>72</v>
      </c>
      <c r="H48" s="24">
        <v>4.3</v>
      </c>
      <c r="I48" s="13">
        <v>110242</v>
      </c>
      <c r="J48" s="13" t="s">
        <v>3108</v>
      </c>
      <c r="K48" s="755">
        <v>71.490000000000009</v>
      </c>
      <c r="L48" s="755"/>
      <c r="M48" s="755"/>
      <c r="N48" s="754">
        <v>3.34</v>
      </c>
      <c r="O48" s="242">
        <v>1.7956000000000001</v>
      </c>
      <c r="P48" s="14">
        <v>6</v>
      </c>
      <c r="R48" s="14">
        <v>6</v>
      </c>
    </row>
    <row r="49" spans="1:18" x14ac:dyDescent="0.2">
      <c r="A49" s="12" t="s">
        <v>3105</v>
      </c>
      <c r="B49" s="12" t="s">
        <v>3154</v>
      </c>
      <c r="C49" s="13">
        <v>70073</v>
      </c>
      <c r="D49" s="13" t="s">
        <v>24</v>
      </c>
      <c r="E49" s="24">
        <v>18.899999999999999</v>
      </c>
      <c r="F49" s="24">
        <v>20.65</v>
      </c>
      <c r="G49" s="13">
        <v>120</v>
      </c>
      <c r="H49" s="24">
        <v>2.52</v>
      </c>
      <c r="I49" s="13">
        <v>110242</v>
      </c>
      <c r="J49" s="13" t="s">
        <v>3108</v>
      </c>
      <c r="K49" s="755">
        <v>81.7</v>
      </c>
      <c r="L49" s="755"/>
      <c r="M49" s="755"/>
      <c r="N49" s="754">
        <v>2.78</v>
      </c>
      <c r="O49" s="242">
        <v>1.7956000000000001</v>
      </c>
      <c r="P49" s="14">
        <v>4.99</v>
      </c>
      <c r="R49" s="14">
        <v>4.99</v>
      </c>
    </row>
    <row r="50" spans="1:18" x14ac:dyDescent="0.2">
      <c r="A50" s="12" t="s">
        <v>3105</v>
      </c>
      <c r="B50" s="12" t="s">
        <v>3155</v>
      </c>
      <c r="C50" s="13">
        <v>53206</v>
      </c>
      <c r="D50" s="13" t="s">
        <v>24</v>
      </c>
      <c r="E50" s="24">
        <v>30</v>
      </c>
      <c r="F50" s="24">
        <v>32</v>
      </c>
      <c r="G50" s="13">
        <v>96</v>
      </c>
      <c r="H50" s="24">
        <v>5</v>
      </c>
      <c r="I50" s="13">
        <v>110242</v>
      </c>
      <c r="J50" s="13" t="s">
        <v>3108</v>
      </c>
      <c r="K50" s="755">
        <v>78.33</v>
      </c>
      <c r="L50" s="755"/>
      <c r="M50" s="755"/>
      <c r="N50" s="754">
        <v>12</v>
      </c>
      <c r="O50" s="242">
        <v>1.7956000000000001</v>
      </c>
      <c r="P50" s="14">
        <v>21.55</v>
      </c>
      <c r="R50" s="14">
        <v>21.55</v>
      </c>
    </row>
    <row r="51" spans="1:18" x14ac:dyDescent="0.2">
      <c r="A51" s="12" t="s">
        <v>3105</v>
      </c>
      <c r="B51" s="12" t="s">
        <v>3156</v>
      </c>
      <c r="C51" s="13">
        <v>53207</v>
      </c>
      <c r="D51" s="13" t="s">
        <v>24</v>
      </c>
      <c r="E51" s="24">
        <v>29.4</v>
      </c>
      <c r="F51" s="24">
        <v>31</v>
      </c>
      <c r="G51" s="13">
        <v>96</v>
      </c>
      <c r="H51" s="24">
        <v>4.9000000000000004</v>
      </c>
      <c r="I51" s="13">
        <v>110242</v>
      </c>
      <c r="J51" s="13" t="s">
        <v>3108</v>
      </c>
      <c r="K51" s="755">
        <v>80.709999999999994</v>
      </c>
      <c r="L51" s="755"/>
      <c r="M51" s="755"/>
      <c r="N51" s="754">
        <v>12</v>
      </c>
      <c r="O51" s="242">
        <v>1.7956000000000001</v>
      </c>
      <c r="P51" s="14">
        <v>21.55</v>
      </c>
      <c r="R51" s="14">
        <v>21.55</v>
      </c>
    </row>
    <row r="52" spans="1:18" x14ac:dyDescent="0.2">
      <c r="A52" s="12" t="s">
        <v>3105</v>
      </c>
      <c r="B52" s="12" t="s">
        <v>3157</v>
      </c>
      <c r="C52" s="13">
        <v>70495</v>
      </c>
      <c r="D52" s="13" t="s">
        <v>24</v>
      </c>
      <c r="E52" s="24">
        <v>25.6</v>
      </c>
      <c r="F52" s="24">
        <v>27.67</v>
      </c>
      <c r="G52" s="13">
        <v>80</v>
      </c>
      <c r="H52" s="24">
        <v>5.12</v>
      </c>
      <c r="I52" s="13">
        <v>110242</v>
      </c>
      <c r="J52" s="13" t="s">
        <v>3108</v>
      </c>
      <c r="K52" s="755">
        <v>81.180000000000007</v>
      </c>
      <c r="L52" s="755"/>
      <c r="M52" s="755"/>
      <c r="N52" s="754">
        <v>1.48</v>
      </c>
      <c r="O52" s="242">
        <v>1.7956000000000001</v>
      </c>
      <c r="P52" s="14">
        <v>2.66</v>
      </c>
      <c r="R52" s="14">
        <v>2.66</v>
      </c>
    </row>
    <row r="53" spans="1:18" x14ac:dyDescent="0.2">
      <c r="A53" s="12" t="s">
        <v>3105</v>
      </c>
      <c r="B53" s="12" t="s">
        <v>3158</v>
      </c>
      <c r="C53" s="13">
        <v>70895</v>
      </c>
      <c r="D53" s="13" t="s">
        <v>24</v>
      </c>
      <c r="E53" s="24">
        <v>22.41</v>
      </c>
      <c r="F53" s="24">
        <v>24.16</v>
      </c>
      <c r="G53" s="13">
        <v>72</v>
      </c>
      <c r="H53" s="24">
        <v>4.9800000000000004</v>
      </c>
      <c r="I53" s="13">
        <v>110242</v>
      </c>
      <c r="J53" s="13" t="s">
        <v>3108</v>
      </c>
      <c r="K53" s="755">
        <v>81.900000000000006</v>
      </c>
      <c r="L53" s="755"/>
      <c r="M53" s="755"/>
      <c r="N53" s="754">
        <v>1.34</v>
      </c>
      <c r="O53" s="242">
        <v>1.7956000000000001</v>
      </c>
      <c r="P53" s="14">
        <v>2.41</v>
      </c>
      <c r="R53" s="14">
        <v>2.41</v>
      </c>
    </row>
    <row r="54" spans="1:18" x14ac:dyDescent="0.2">
      <c r="A54" s="12" t="s">
        <v>3105</v>
      </c>
      <c r="B54" s="12" t="s">
        <v>3159</v>
      </c>
      <c r="C54" s="13">
        <v>72355</v>
      </c>
      <c r="D54" s="13" t="s">
        <v>24</v>
      </c>
      <c r="E54" s="24">
        <v>20.7</v>
      </c>
      <c r="F54" s="24">
        <v>22.45</v>
      </c>
      <c r="G54" s="13">
        <v>72</v>
      </c>
      <c r="H54" s="24">
        <v>4.5999999999999996</v>
      </c>
      <c r="I54" s="13">
        <v>110242</v>
      </c>
      <c r="J54" s="13" t="s">
        <v>3108</v>
      </c>
      <c r="K54" s="755">
        <v>84.78</v>
      </c>
      <c r="L54" s="755"/>
      <c r="M54" s="755"/>
      <c r="N54" s="754">
        <v>1.8</v>
      </c>
      <c r="O54" s="242">
        <v>1.7956000000000001</v>
      </c>
      <c r="P54" s="14">
        <v>3.23</v>
      </c>
      <c r="R54" s="14">
        <v>3.23</v>
      </c>
    </row>
    <row r="55" spans="1:18" x14ac:dyDescent="0.2">
      <c r="A55" s="12" t="s">
        <v>3105</v>
      </c>
      <c r="B55" s="12" t="s">
        <v>3160</v>
      </c>
      <c r="C55" s="13">
        <v>72388</v>
      </c>
      <c r="D55" s="13" t="s">
        <v>24</v>
      </c>
      <c r="E55" s="24">
        <v>24.53</v>
      </c>
      <c r="F55" s="24">
        <v>26.27</v>
      </c>
      <c r="G55" s="13">
        <v>72</v>
      </c>
      <c r="H55" s="24">
        <v>5.45</v>
      </c>
      <c r="I55" s="13">
        <v>110242</v>
      </c>
      <c r="J55" s="13" t="s">
        <v>3108</v>
      </c>
      <c r="K55" s="755">
        <v>82.62</v>
      </c>
      <c r="L55" s="755"/>
      <c r="M55" s="755"/>
      <c r="N55" s="754">
        <v>1.8</v>
      </c>
      <c r="O55" s="242">
        <v>1.7956000000000001</v>
      </c>
      <c r="P55" s="14">
        <v>3.23</v>
      </c>
      <c r="R55" s="14">
        <v>3.23</v>
      </c>
    </row>
    <row r="56" spans="1:18" x14ac:dyDescent="0.2">
      <c r="A56" s="12" t="s">
        <v>3105</v>
      </c>
      <c r="B56" s="12" t="s">
        <v>3161</v>
      </c>
      <c r="C56" s="13">
        <v>15002</v>
      </c>
      <c r="D56" s="13" t="s">
        <v>24</v>
      </c>
      <c r="E56" s="24">
        <v>31.05</v>
      </c>
      <c r="F56" s="24">
        <v>32.799999999999997</v>
      </c>
      <c r="G56" s="13">
        <v>48</v>
      </c>
      <c r="H56" s="24">
        <v>10.35</v>
      </c>
      <c r="I56" s="13">
        <v>110242</v>
      </c>
      <c r="J56" s="13" t="s">
        <v>3108</v>
      </c>
      <c r="K56" s="755">
        <v>81.760000000000005</v>
      </c>
      <c r="L56" s="755"/>
      <c r="M56" s="755"/>
      <c r="N56" s="754">
        <v>2.25</v>
      </c>
      <c r="O56" s="242">
        <v>1.7956000000000001</v>
      </c>
      <c r="P56" s="14">
        <v>4.04</v>
      </c>
      <c r="R56" s="14">
        <v>4.04</v>
      </c>
    </row>
    <row r="57" spans="1:18" x14ac:dyDescent="0.2">
      <c r="A57" s="12" t="s">
        <v>3105</v>
      </c>
      <c r="B57" s="12" t="s">
        <v>3162</v>
      </c>
      <c r="C57" s="13">
        <v>15006</v>
      </c>
      <c r="D57" s="13" t="s">
        <v>24</v>
      </c>
      <c r="E57" s="13">
        <v>22.35</v>
      </c>
      <c r="F57" s="13">
        <v>25.54</v>
      </c>
      <c r="G57" s="13">
        <v>48</v>
      </c>
      <c r="H57" s="24">
        <v>7.93</v>
      </c>
      <c r="I57" s="13">
        <v>110242</v>
      </c>
      <c r="J57" s="13" t="s">
        <v>3108</v>
      </c>
      <c r="K57" s="755">
        <v>76.83</v>
      </c>
      <c r="L57" s="755"/>
      <c r="M57" s="755"/>
      <c r="N57" s="754">
        <v>3</v>
      </c>
      <c r="O57" s="242">
        <v>1.7956000000000001</v>
      </c>
      <c r="P57" s="14">
        <v>5.39</v>
      </c>
      <c r="R57" s="14">
        <v>5.39</v>
      </c>
    </row>
  </sheetData>
  <protectedRanges>
    <protectedRange password="8F60" sqref="S6" name="Calculations_40"/>
  </protectedRanges>
  <conditionalFormatting sqref="C4:C6">
    <cfRule type="duplicateValues" dxfId="45" priority="3"/>
  </conditionalFormatting>
  <conditionalFormatting sqref="D4:D6">
    <cfRule type="duplicateValues" dxfId="44" priority="4"/>
  </conditionalFormatting>
  <conditionalFormatting sqref="D1:D3">
    <cfRule type="duplicateValues" dxfId="43" priority="1"/>
  </conditionalFormatting>
  <conditionalFormatting sqref="E1:E3">
    <cfRule type="duplicateValues" dxfId="42" priority="2"/>
  </conditionalFormatting>
  <pageMargins left="0.7" right="0.7" top="0.75" bottom="0.75" header="0.3" footer="0.3"/>
  <pageSetup scale="45" fitToHeight="0" orientation="landscape" r:id="rId1"/>
  <legacyDrawing r:id="rId2"/>
</worksheet>
</file>

<file path=xl/worksheets/sheet7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CB91FB-E225-4825-BECD-34EC50015AFC}">
  <dimension ref="A1:T11"/>
  <sheetViews>
    <sheetView workbookViewId="0">
      <pane xSplit="3" ySplit="6" topLeftCell="D7" activePane="bottomRight" state="frozen"/>
      <selection pane="topRight" activeCell="F1" sqref="F1"/>
      <selection pane="bottomLeft" activeCell="A7" sqref="A7"/>
      <selection pane="bottomRight" activeCell="G14" sqref="G14"/>
    </sheetView>
  </sheetViews>
  <sheetFormatPr defaultColWidth="9.28515625" defaultRowHeight="12.75" x14ac:dyDescent="0.2"/>
  <cols>
    <col min="1" max="1" width="14.5703125" style="12" bestFit="1" customWidth="1"/>
    <col min="2" max="2" width="24.42578125" style="12" customWidth="1"/>
    <col min="3" max="3" width="24" style="13" bestFit="1" customWidth="1"/>
    <col min="4" max="4" width="9.5703125" style="13" bestFit="1" customWidth="1"/>
    <col min="5" max="6" width="9.42578125" style="13" bestFit="1" customWidth="1"/>
    <col min="7" max="7" width="7.7109375" style="13" bestFit="1" customWidth="1"/>
    <col min="8" max="8" width="6.7109375" style="13" bestFit="1" customWidth="1"/>
    <col min="9" max="9" width="8.28515625" style="13" bestFit="1" customWidth="1"/>
    <col min="10" max="10" width="17" style="13" bestFit="1" customWidth="1"/>
    <col min="11" max="11" width="20.42578125" style="13" bestFit="1" customWidth="1"/>
    <col min="12" max="12" width="22.5703125" style="13" bestFit="1" customWidth="1"/>
    <col min="13" max="13" width="20.42578125" style="13" bestFit="1" customWidth="1"/>
    <col min="14" max="14" width="10.28515625" style="15" bestFit="1" customWidth="1"/>
    <col min="15" max="16" width="8.5703125" style="14" bestFit="1" customWidth="1"/>
    <col min="17" max="17" width="5.7109375" style="17" customWidth="1"/>
    <col min="18" max="18" width="14.7109375" style="14" bestFit="1" customWidth="1"/>
    <col min="19" max="19" width="14.28515625" style="14" bestFit="1" customWidth="1"/>
    <col min="20" max="20" width="6.140625" style="13" bestFit="1" customWidth="1"/>
    <col min="21" max="16384" width="9.28515625" style="12"/>
  </cols>
  <sheetData>
    <row r="1" spans="1:20" s="22" customFormat="1" x14ac:dyDescent="0.2">
      <c r="A1" s="77"/>
      <c r="B1" s="78" t="s">
        <v>41</v>
      </c>
      <c r="C1" s="79"/>
      <c r="D1" s="78"/>
      <c r="E1" s="79"/>
      <c r="F1" s="79"/>
      <c r="G1" s="79"/>
      <c r="H1" s="79"/>
      <c r="I1" s="79"/>
      <c r="J1" s="79"/>
      <c r="K1" s="79"/>
      <c r="L1" s="79"/>
      <c r="M1" s="79"/>
      <c r="N1" s="80"/>
      <c r="O1" s="81"/>
      <c r="P1" s="81"/>
      <c r="Q1" s="82"/>
      <c r="R1" s="83"/>
      <c r="S1" s="84"/>
      <c r="T1" s="85"/>
    </row>
    <row r="2" spans="1:20" s="22" customFormat="1" x14ac:dyDescent="0.2">
      <c r="A2" s="86"/>
      <c r="B2" s="87" t="s">
        <v>40</v>
      </c>
      <c r="C2" s="89"/>
      <c r="D2" s="87"/>
      <c r="E2" s="88"/>
      <c r="F2" s="89"/>
      <c r="G2" s="89"/>
      <c r="H2" s="89"/>
      <c r="I2" s="89"/>
      <c r="J2" s="89"/>
      <c r="K2" s="89"/>
      <c r="L2" s="89"/>
      <c r="M2" s="89"/>
      <c r="N2" s="90"/>
      <c r="O2" s="91"/>
      <c r="P2" s="91"/>
      <c r="Q2" s="92"/>
      <c r="R2" s="93"/>
      <c r="S2" s="94"/>
      <c r="T2" s="57"/>
    </row>
    <row r="3" spans="1:20" s="22" customFormat="1" x14ac:dyDescent="0.2">
      <c r="A3" s="86"/>
      <c r="B3" s="95" t="s">
        <v>0</v>
      </c>
      <c r="C3" s="97"/>
      <c r="D3" s="95"/>
      <c r="E3" s="96"/>
      <c r="F3" s="97"/>
      <c r="G3" s="97"/>
      <c r="H3" s="97"/>
      <c r="I3" s="97"/>
      <c r="J3" s="97"/>
      <c r="K3" s="97"/>
      <c r="L3" s="97"/>
      <c r="M3" s="97"/>
      <c r="N3" s="98"/>
      <c r="O3" s="99"/>
      <c r="P3" s="99"/>
      <c r="Q3" s="100"/>
      <c r="R3" s="101"/>
      <c r="S3" s="94"/>
      <c r="T3" s="57"/>
    </row>
    <row r="4" spans="1:20" s="22" customFormat="1" ht="13.5" thickBot="1" x14ac:dyDescent="0.25">
      <c r="A4" s="86"/>
      <c r="B4" s="95"/>
      <c r="C4" s="97"/>
      <c r="D4" s="96"/>
      <c r="E4" s="97"/>
      <c r="F4" s="97"/>
      <c r="G4" s="97"/>
      <c r="H4" s="97"/>
      <c r="I4" s="97"/>
      <c r="J4" s="97"/>
      <c r="K4" s="97"/>
      <c r="L4" s="97"/>
      <c r="M4" s="97"/>
      <c r="N4" s="98"/>
      <c r="O4" s="99"/>
      <c r="P4" s="99"/>
      <c r="Q4" s="100"/>
      <c r="R4" s="101"/>
      <c r="S4" s="94"/>
      <c r="T4" s="57"/>
    </row>
    <row r="5" spans="1:20" ht="15.75" customHeight="1" thickBot="1" x14ac:dyDescent="0.25">
      <c r="A5" s="26"/>
      <c r="B5" s="102"/>
      <c r="C5" s="103" t="s">
        <v>1</v>
      </c>
      <c r="D5" s="104"/>
      <c r="E5" s="105"/>
      <c r="F5" s="105"/>
      <c r="G5" s="105"/>
      <c r="H5" s="105"/>
      <c r="I5" s="105"/>
      <c r="J5" s="106"/>
      <c r="K5" s="106"/>
      <c r="L5" s="106"/>
      <c r="M5" s="106"/>
      <c r="N5" s="107"/>
      <c r="O5" s="108"/>
      <c r="P5" s="108"/>
      <c r="Q5" s="109"/>
      <c r="R5" s="110" t="s">
        <v>14</v>
      </c>
      <c r="S5" s="111"/>
      <c r="T5" s="27"/>
    </row>
    <row r="6" spans="1:20" ht="64.5" thickBot="1" x14ac:dyDescent="0.25">
      <c r="A6" s="112" t="s">
        <v>3</v>
      </c>
      <c r="B6" s="113" t="s">
        <v>8</v>
      </c>
      <c r="C6" s="114" t="s">
        <v>18</v>
      </c>
      <c r="D6" s="115" t="s">
        <v>9</v>
      </c>
      <c r="E6" s="115" t="s">
        <v>5</v>
      </c>
      <c r="F6" s="115" t="s">
        <v>20</v>
      </c>
      <c r="G6" s="113" t="s">
        <v>37</v>
      </c>
      <c r="H6" s="115" t="s">
        <v>38</v>
      </c>
      <c r="I6" s="116" t="s">
        <v>10</v>
      </c>
      <c r="J6" s="115" t="s">
        <v>11</v>
      </c>
      <c r="K6" s="117" t="s">
        <v>28</v>
      </c>
      <c r="L6" s="118" t="s">
        <v>29</v>
      </c>
      <c r="M6" s="117" t="s">
        <v>30</v>
      </c>
      <c r="N6" s="2" t="s">
        <v>27</v>
      </c>
      <c r="O6" s="1" t="s">
        <v>12</v>
      </c>
      <c r="P6" s="1" t="s">
        <v>13</v>
      </c>
      <c r="Q6" s="119"/>
      <c r="R6" s="1" t="s">
        <v>16</v>
      </c>
      <c r="S6" s="120" t="s">
        <v>17</v>
      </c>
      <c r="T6" s="117" t="s">
        <v>7</v>
      </c>
    </row>
    <row r="7" spans="1:20" x14ac:dyDescent="0.2">
      <c r="A7" s="12" t="s">
        <v>3163</v>
      </c>
      <c r="B7" s="12" t="s">
        <v>3164</v>
      </c>
      <c r="C7" s="13">
        <v>77043</v>
      </c>
      <c r="D7" s="13" t="s">
        <v>24</v>
      </c>
      <c r="E7" s="13">
        <v>18</v>
      </c>
      <c r="F7" s="13">
        <v>20</v>
      </c>
      <c r="G7" s="13">
        <v>72</v>
      </c>
      <c r="H7" s="13">
        <v>4</v>
      </c>
      <c r="I7" s="13">
        <v>110244</v>
      </c>
      <c r="J7" s="13" t="s">
        <v>3165</v>
      </c>
      <c r="K7" s="14">
        <v>43.1</v>
      </c>
      <c r="L7" s="14" t="s">
        <v>3166</v>
      </c>
      <c r="M7" s="14" t="s">
        <v>3167</v>
      </c>
      <c r="N7" s="15">
        <v>6.14</v>
      </c>
      <c r="O7" s="14">
        <v>1.8467</v>
      </c>
      <c r="P7" s="14">
        <v>11.34</v>
      </c>
      <c r="R7" s="14">
        <v>31.76</v>
      </c>
      <c r="S7" s="14">
        <v>1</v>
      </c>
    </row>
    <row r="8" spans="1:20" x14ac:dyDescent="0.2">
      <c r="A8" s="12" t="s">
        <v>3163</v>
      </c>
      <c r="B8" s="12" t="s">
        <v>3168</v>
      </c>
      <c r="C8" s="13">
        <v>77059</v>
      </c>
      <c r="D8" s="13" t="s">
        <v>24</v>
      </c>
      <c r="E8" s="13">
        <v>25.94</v>
      </c>
      <c r="F8" s="13">
        <v>27</v>
      </c>
      <c r="G8" s="13">
        <v>100</v>
      </c>
      <c r="H8" s="13">
        <v>4.1500000000000004</v>
      </c>
      <c r="I8" s="13">
        <v>110244</v>
      </c>
      <c r="J8" s="13" t="s">
        <v>3165</v>
      </c>
      <c r="K8" s="14">
        <v>70</v>
      </c>
      <c r="L8" s="13" t="s">
        <v>3166</v>
      </c>
      <c r="M8" s="13" t="s">
        <v>3167</v>
      </c>
      <c r="N8" s="15">
        <v>12.49</v>
      </c>
      <c r="O8" s="14">
        <v>1.85</v>
      </c>
      <c r="P8" s="14">
        <v>23.07</v>
      </c>
      <c r="R8" s="14">
        <v>46.93</v>
      </c>
      <c r="S8" s="14">
        <v>1</v>
      </c>
    </row>
    <row r="9" spans="1:20" x14ac:dyDescent="0.2">
      <c r="A9" s="12" t="s">
        <v>3163</v>
      </c>
      <c r="B9" s="12" t="s">
        <v>3169</v>
      </c>
      <c r="C9" s="13">
        <v>77044</v>
      </c>
      <c r="D9" s="13" t="s">
        <v>24</v>
      </c>
      <c r="E9" s="13">
        <v>18</v>
      </c>
      <c r="F9" s="13">
        <v>20</v>
      </c>
      <c r="G9" s="13">
        <v>72</v>
      </c>
      <c r="H9" s="13">
        <v>4</v>
      </c>
      <c r="I9" s="13">
        <v>110244</v>
      </c>
      <c r="J9" s="13" t="s">
        <v>3165</v>
      </c>
      <c r="K9" s="14">
        <v>43.1</v>
      </c>
      <c r="L9" s="13" t="s">
        <v>3166</v>
      </c>
      <c r="M9" s="13" t="s">
        <v>3167</v>
      </c>
      <c r="N9" s="15">
        <v>3.85</v>
      </c>
      <c r="O9" s="14">
        <v>1.85</v>
      </c>
      <c r="P9" s="14">
        <v>7.11</v>
      </c>
      <c r="R9" s="14">
        <v>35.99</v>
      </c>
      <c r="S9" s="14">
        <v>1</v>
      </c>
    </row>
    <row r="10" spans="1:20" x14ac:dyDescent="0.2">
      <c r="A10" s="12" t="s">
        <v>3163</v>
      </c>
      <c r="B10" s="12" t="s">
        <v>3170</v>
      </c>
      <c r="C10" s="13">
        <v>77070</v>
      </c>
      <c r="D10" s="13" t="s">
        <v>24</v>
      </c>
      <c r="E10" s="13">
        <v>22.5</v>
      </c>
      <c r="F10" s="13">
        <v>24</v>
      </c>
      <c r="G10" s="13">
        <v>80</v>
      </c>
      <c r="H10" s="13">
        <v>4.5</v>
      </c>
      <c r="I10" s="13">
        <v>110244</v>
      </c>
      <c r="J10" s="13" t="s">
        <v>3165</v>
      </c>
      <c r="K10" s="14">
        <v>52.5</v>
      </c>
      <c r="L10" s="13" t="s">
        <v>3166</v>
      </c>
      <c r="M10" s="13" t="s">
        <v>3167</v>
      </c>
      <c r="N10" s="15">
        <v>9.26</v>
      </c>
      <c r="O10" s="14">
        <v>1.85</v>
      </c>
      <c r="P10" s="14">
        <v>17.100000000000001</v>
      </c>
      <c r="R10" s="14">
        <v>35.4</v>
      </c>
      <c r="S10" s="14">
        <v>1</v>
      </c>
    </row>
    <row r="11" spans="1:20" x14ac:dyDescent="0.2">
      <c r="A11" s="12" t="s">
        <v>3163</v>
      </c>
      <c r="B11" s="12" t="s">
        <v>3171</v>
      </c>
      <c r="C11" s="13">
        <v>77072</v>
      </c>
      <c r="D11" s="13" t="s">
        <v>24</v>
      </c>
      <c r="E11" s="13">
        <v>22.5</v>
      </c>
      <c r="F11" s="13">
        <v>24</v>
      </c>
      <c r="G11" s="13">
        <v>80</v>
      </c>
      <c r="H11" s="13">
        <v>4.5</v>
      </c>
      <c r="I11" s="13">
        <v>110244</v>
      </c>
      <c r="J11" s="13" t="s">
        <v>3165</v>
      </c>
      <c r="K11" s="14">
        <v>52.5</v>
      </c>
      <c r="L11" s="13" t="s">
        <v>3166</v>
      </c>
      <c r="M11" s="13" t="s">
        <v>3167</v>
      </c>
      <c r="N11" s="15">
        <v>10.050000000000001</v>
      </c>
      <c r="O11" s="14">
        <v>1.85</v>
      </c>
      <c r="P11" s="14">
        <v>18.559999999999999</v>
      </c>
      <c r="R11" s="14">
        <v>33.94</v>
      </c>
      <c r="S11" s="14">
        <v>1</v>
      </c>
    </row>
  </sheetData>
  <protectedRanges>
    <protectedRange password="8F60" sqref="S6" name="Calculations_40"/>
  </protectedRanges>
  <conditionalFormatting sqref="C4:C6">
    <cfRule type="duplicateValues" dxfId="41" priority="3"/>
  </conditionalFormatting>
  <conditionalFormatting sqref="D4:D6">
    <cfRule type="duplicateValues" dxfId="40" priority="4"/>
  </conditionalFormatting>
  <conditionalFormatting sqref="D1:D3">
    <cfRule type="duplicateValues" dxfId="39" priority="1"/>
  </conditionalFormatting>
  <conditionalFormatting sqref="E1:E3">
    <cfRule type="duplicateValues" dxfId="38" priority="2"/>
  </conditionalFormatting>
  <pageMargins left="0.7" right="0.7" top="0.75" bottom="0.75" header="0.3" footer="0.3"/>
  <pageSetup orientation="portrait" verticalDpi="0" r:id="rId1"/>
  <legacyDrawing r:id="rId2"/>
</worksheet>
</file>

<file path=xl/worksheets/sheet7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036193-FD1C-43A5-8EBB-5C4FC660682C}">
  <dimension ref="A1:T57"/>
  <sheetViews>
    <sheetView zoomScale="90" zoomScaleNormal="90" workbookViewId="0">
      <pane xSplit="3" ySplit="6" topLeftCell="D7" activePane="bottomRight" state="frozen"/>
      <selection pane="topRight" activeCell="F1" sqref="F1"/>
      <selection pane="bottomLeft" activeCell="A7" sqref="A7"/>
      <selection pane="bottomRight" activeCell="B11" sqref="B11"/>
    </sheetView>
  </sheetViews>
  <sheetFormatPr defaultColWidth="9.28515625" defaultRowHeight="12.75" x14ac:dyDescent="0.2"/>
  <cols>
    <col min="1" max="1" width="19.140625" style="12" bestFit="1" customWidth="1"/>
    <col min="2" max="2" width="29.140625" style="12" customWidth="1"/>
    <col min="3" max="3" width="24" style="12" bestFit="1" customWidth="1"/>
    <col min="4" max="4" width="9.5703125" style="13" bestFit="1" customWidth="1"/>
    <col min="5" max="6" width="9.42578125" style="13" bestFit="1" customWidth="1"/>
    <col min="7" max="7" width="7.7109375" style="13" bestFit="1" customWidth="1"/>
    <col min="8" max="8" width="6.7109375" style="13" bestFit="1" customWidth="1"/>
    <col min="9" max="9" width="8.28515625" style="13" bestFit="1" customWidth="1"/>
    <col min="10" max="10" width="21.85546875" style="13" bestFit="1" customWidth="1"/>
    <col min="11" max="13" width="19.28515625" style="13" bestFit="1" customWidth="1"/>
    <col min="14" max="14" width="10.28515625" style="15" bestFit="1" customWidth="1"/>
    <col min="15" max="16" width="8.5703125" style="14" bestFit="1" customWidth="1"/>
    <col min="17" max="17" width="5.7109375" style="17" customWidth="1"/>
    <col min="18" max="18" width="14.7109375" style="14" bestFit="1" customWidth="1"/>
    <col min="19" max="19" width="14.28515625" style="14" bestFit="1" customWidth="1"/>
    <col min="20" max="20" width="6.140625" style="13" bestFit="1" customWidth="1"/>
    <col min="21" max="16384" width="9.28515625" style="12"/>
  </cols>
  <sheetData>
    <row r="1" spans="1:20" s="22" customFormat="1" x14ac:dyDescent="0.2">
      <c r="A1" s="77"/>
      <c r="B1" s="78" t="s">
        <v>41</v>
      </c>
      <c r="C1" s="78"/>
      <c r="D1" s="78"/>
      <c r="E1" s="79"/>
      <c r="F1" s="79"/>
      <c r="G1" s="79"/>
      <c r="H1" s="79"/>
      <c r="I1" s="79"/>
      <c r="J1" s="79"/>
      <c r="K1" s="79"/>
      <c r="L1" s="79"/>
      <c r="M1" s="79"/>
      <c r="N1" s="80"/>
      <c r="O1" s="81"/>
      <c r="P1" s="81"/>
      <c r="Q1" s="82"/>
      <c r="R1" s="83"/>
      <c r="S1" s="84"/>
      <c r="T1" s="85"/>
    </row>
    <row r="2" spans="1:20" s="22" customFormat="1" x14ac:dyDescent="0.2">
      <c r="A2" s="86"/>
      <c r="B2" s="87" t="s">
        <v>40</v>
      </c>
      <c r="C2" s="87"/>
      <c r="D2" s="87"/>
      <c r="E2" s="88"/>
      <c r="F2" s="89"/>
      <c r="G2" s="89"/>
      <c r="H2" s="89"/>
      <c r="I2" s="89"/>
      <c r="J2" s="89"/>
      <c r="K2" s="89"/>
      <c r="L2" s="89"/>
      <c r="M2" s="89"/>
      <c r="N2" s="90"/>
      <c r="O2" s="91"/>
      <c r="P2" s="91"/>
      <c r="Q2" s="92"/>
      <c r="R2" s="93"/>
      <c r="S2" s="94"/>
      <c r="T2" s="57"/>
    </row>
    <row r="3" spans="1:20" s="22" customFormat="1" x14ac:dyDescent="0.2">
      <c r="A3" s="86"/>
      <c r="B3" s="95" t="s">
        <v>0</v>
      </c>
      <c r="C3" s="95"/>
      <c r="D3" s="95"/>
      <c r="E3" s="96"/>
      <c r="F3" s="97"/>
      <c r="G3" s="97"/>
      <c r="H3" s="97"/>
      <c r="I3" s="97"/>
      <c r="J3" s="97"/>
      <c r="K3" s="97"/>
      <c r="L3" s="97"/>
      <c r="M3" s="97"/>
      <c r="N3" s="98"/>
      <c r="O3" s="99"/>
      <c r="P3" s="99"/>
      <c r="Q3" s="100"/>
      <c r="R3" s="101"/>
      <c r="S3" s="94"/>
      <c r="T3" s="57"/>
    </row>
    <row r="4" spans="1:20" s="22" customFormat="1" ht="13.5" thickBot="1" x14ac:dyDescent="0.25">
      <c r="A4" s="86"/>
      <c r="B4" s="95"/>
      <c r="C4" s="95"/>
      <c r="D4" s="96"/>
      <c r="E4" s="97"/>
      <c r="F4" s="97"/>
      <c r="G4" s="97"/>
      <c r="H4" s="97"/>
      <c r="I4" s="97"/>
      <c r="J4" s="97"/>
      <c r="K4" s="97"/>
      <c r="L4" s="97"/>
      <c r="M4" s="97"/>
      <c r="N4" s="98"/>
      <c r="O4" s="99"/>
      <c r="P4" s="99"/>
      <c r="Q4" s="100"/>
      <c r="R4" s="101"/>
      <c r="S4" s="94"/>
      <c r="T4" s="57"/>
    </row>
    <row r="5" spans="1:20" ht="13.5" thickBot="1" x14ac:dyDescent="0.25">
      <c r="A5" s="26"/>
      <c r="B5" s="102"/>
      <c r="C5" s="103" t="s">
        <v>1</v>
      </c>
      <c r="D5" s="104"/>
      <c r="E5" s="105"/>
      <c r="F5" s="105"/>
      <c r="G5" s="105"/>
      <c r="H5" s="105"/>
      <c r="I5" s="105"/>
      <c r="J5" s="106"/>
      <c r="K5" s="106"/>
      <c r="L5" s="106"/>
      <c r="M5" s="106"/>
      <c r="N5" s="107"/>
      <c r="O5" s="108"/>
      <c r="P5" s="108"/>
      <c r="Q5" s="109"/>
      <c r="R5" s="110" t="s">
        <v>14</v>
      </c>
      <c r="S5" s="111"/>
      <c r="T5" s="27"/>
    </row>
    <row r="6" spans="1:20" ht="64.5" thickBot="1" x14ac:dyDescent="0.25">
      <c r="A6" s="112" t="s">
        <v>3</v>
      </c>
      <c r="B6" s="113" t="s">
        <v>8</v>
      </c>
      <c r="C6" s="114" t="s">
        <v>18</v>
      </c>
      <c r="D6" s="115" t="s">
        <v>9</v>
      </c>
      <c r="E6" s="115" t="s">
        <v>5</v>
      </c>
      <c r="F6" s="115" t="s">
        <v>20</v>
      </c>
      <c r="G6" s="113" t="s">
        <v>37</v>
      </c>
      <c r="H6" s="115" t="s">
        <v>38</v>
      </c>
      <c r="I6" s="116" t="s">
        <v>10</v>
      </c>
      <c r="J6" s="115" t="s">
        <v>11</v>
      </c>
      <c r="K6" s="117" t="s">
        <v>3172</v>
      </c>
      <c r="L6" s="118" t="s">
        <v>3173</v>
      </c>
      <c r="M6" s="117" t="s">
        <v>3174</v>
      </c>
      <c r="N6" s="2" t="s">
        <v>27</v>
      </c>
      <c r="O6" s="1" t="s">
        <v>12</v>
      </c>
      <c r="P6" s="1" t="s">
        <v>13</v>
      </c>
      <c r="Q6" s="119"/>
      <c r="R6" s="1" t="s">
        <v>16</v>
      </c>
      <c r="S6" s="120" t="s">
        <v>17</v>
      </c>
      <c r="T6" s="117" t="s">
        <v>7</v>
      </c>
    </row>
    <row r="7" spans="1:20" ht="25.5" x14ac:dyDescent="0.2">
      <c r="A7" s="123" t="s">
        <v>3175</v>
      </c>
      <c r="B7" s="12" t="s">
        <v>3176</v>
      </c>
      <c r="C7" s="13">
        <v>78976</v>
      </c>
      <c r="D7" s="13" t="s">
        <v>24</v>
      </c>
      <c r="E7" s="13">
        <v>18.66</v>
      </c>
      <c r="F7" s="13">
        <v>20.66</v>
      </c>
      <c r="G7" s="13">
        <v>96</v>
      </c>
      <c r="H7" s="13">
        <v>3.11</v>
      </c>
      <c r="I7" s="13">
        <v>100022</v>
      </c>
      <c r="J7" s="124" t="s">
        <v>3177</v>
      </c>
      <c r="K7" s="14">
        <v>45.62</v>
      </c>
      <c r="L7" s="14">
        <v>47.63</v>
      </c>
      <c r="M7" s="14"/>
      <c r="N7" s="15">
        <v>6</v>
      </c>
      <c r="O7" s="242">
        <v>1.8467</v>
      </c>
      <c r="P7" s="14">
        <v>11.08</v>
      </c>
      <c r="R7" s="14">
        <v>11.08</v>
      </c>
      <c r="S7" s="14">
        <v>0</v>
      </c>
    </row>
    <row r="8" spans="1:20" ht="25.5" x14ac:dyDescent="0.2">
      <c r="A8" s="123" t="s">
        <v>3175</v>
      </c>
      <c r="B8" s="12" t="s">
        <v>3178</v>
      </c>
      <c r="C8" s="13">
        <v>78977</v>
      </c>
      <c r="D8" s="13" t="s">
        <v>24</v>
      </c>
      <c r="E8" s="13">
        <v>18.66</v>
      </c>
      <c r="F8" s="13">
        <v>20.66</v>
      </c>
      <c r="G8" s="13">
        <v>96</v>
      </c>
      <c r="H8" s="13">
        <v>3.11</v>
      </c>
      <c r="I8" s="13">
        <v>100022</v>
      </c>
      <c r="J8" s="124" t="s">
        <v>3177</v>
      </c>
      <c r="K8" s="14">
        <v>48.46</v>
      </c>
      <c r="L8" s="14">
        <v>50.37</v>
      </c>
      <c r="N8" s="15">
        <v>6</v>
      </c>
      <c r="O8" s="242">
        <v>1.8467</v>
      </c>
      <c r="P8" s="14">
        <v>11.08</v>
      </c>
      <c r="R8" s="14">
        <v>11.08</v>
      </c>
    </row>
    <row r="9" spans="1:20" ht="25.5" x14ac:dyDescent="0.2">
      <c r="A9" s="123" t="s">
        <v>3175</v>
      </c>
      <c r="B9" s="12" t="s">
        <v>3179</v>
      </c>
      <c r="C9" s="13">
        <v>78952</v>
      </c>
      <c r="D9" s="13" t="s">
        <v>24</v>
      </c>
      <c r="E9" s="13">
        <v>28.61</v>
      </c>
      <c r="F9" s="13">
        <v>30.61</v>
      </c>
      <c r="G9" s="13">
        <v>84</v>
      </c>
      <c r="H9" s="13">
        <v>5.45</v>
      </c>
      <c r="I9" s="13">
        <v>100022</v>
      </c>
      <c r="J9" s="124" t="s">
        <v>3177</v>
      </c>
      <c r="K9" s="14">
        <v>68.150000000000006</v>
      </c>
      <c r="L9" s="14">
        <v>70.98</v>
      </c>
      <c r="N9" s="15">
        <v>10.5</v>
      </c>
      <c r="O9" s="242">
        <v>1.8467</v>
      </c>
      <c r="P9" s="14">
        <v>19.39</v>
      </c>
      <c r="R9" s="14">
        <v>19.39</v>
      </c>
    </row>
    <row r="10" spans="1:20" ht="25.5" x14ac:dyDescent="0.2">
      <c r="A10" s="123" t="s">
        <v>3175</v>
      </c>
      <c r="B10" s="12" t="s">
        <v>3180</v>
      </c>
      <c r="C10" s="13">
        <v>78951</v>
      </c>
      <c r="D10" s="13" t="s">
        <v>24</v>
      </c>
      <c r="E10" s="13">
        <v>28.61</v>
      </c>
      <c r="F10" s="13">
        <v>30.61</v>
      </c>
      <c r="G10" s="13">
        <v>84</v>
      </c>
      <c r="H10" s="13">
        <v>5.45</v>
      </c>
      <c r="I10" s="13">
        <v>100022</v>
      </c>
      <c r="J10" s="124" t="s">
        <v>3177</v>
      </c>
      <c r="K10" s="14">
        <v>71.19</v>
      </c>
      <c r="L10" s="14">
        <v>74.02</v>
      </c>
      <c r="N10" s="15">
        <v>10.5</v>
      </c>
      <c r="O10" s="242">
        <v>1.8467</v>
      </c>
      <c r="P10" s="14">
        <v>19.39</v>
      </c>
      <c r="R10" s="14">
        <v>19.39</v>
      </c>
    </row>
    <row r="11" spans="1:20" ht="25.5" x14ac:dyDescent="0.2">
      <c r="A11" s="123" t="s">
        <v>3175</v>
      </c>
      <c r="B11" s="12" t="s">
        <v>3181</v>
      </c>
      <c r="C11" s="13">
        <v>78972</v>
      </c>
      <c r="D11" s="13" t="s">
        <v>24</v>
      </c>
      <c r="E11" s="13">
        <v>28.61</v>
      </c>
      <c r="F11" s="13">
        <v>30.61</v>
      </c>
      <c r="G11" s="13">
        <v>84</v>
      </c>
      <c r="H11" s="13">
        <v>5.45</v>
      </c>
      <c r="I11" s="13">
        <v>100022</v>
      </c>
      <c r="J11" s="124" t="s">
        <v>3177</v>
      </c>
      <c r="K11" s="14">
        <v>69.56</v>
      </c>
      <c r="L11" s="14">
        <v>72.290000000000006</v>
      </c>
      <c r="N11" s="15">
        <v>8.98</v>
      </c>
      <c r="O11" s="242">
        <v>1.8467</v>
      </c>
      <c r="P11" s="14">
        <v>16.579999999999998</v>
      </c>
      <c r="R11" s="14">
        <v>16.579999999999998</v>
      </c>
    </row>
    <row r="12" spans="1:20" ht="25.5" x14ac:dyDescent="0.2">
      <c r="A12" s="123" t="s">
        <v>3175</v>
      </c>
      <c r="B12" s="12" t="s">
        <v>3182</v>
      </c>
      <c r="C12" s="13">
        <v>78973</v>
      </c>
      <c r="D12" s="13" t="s">
        <v>24</v>
      </c>
      <c r="E12" s="13">
        <v>28.61</v>
      </c>
      <c r="F12" s="13">
        <v>30.61</v>
      </c>
      <c r="G12" s="13">
        <v>84</v>
      </c>
      <c r="H12" s="13">
        <v>5.45</v>
      </c>
      <c r="I12" s="13">
        <v>100022</v>
      </c>
      <c r="J12" s="124" t="s">
        <v>3177</v>
      </c>
      <c r="K12" s="14">
        <v>71.819999999999993</v>
      </c>
      <c r="L12" s="14">
        <v>74.650000000000006</v>
      </c>
      <c r="N12" s="15">
        <v>8.98</v>
      </c>
      <c r="O12" s="242">
        <v>1.8467</v>
      </c>
      <c r="P12" s="14">
        <v>16.579999999999998</v>
      </c>
      <c r="R12" s="14">
        <v>16.579999999999998</v>
      </c>
    </row>
    <row r="13" spans="1:20" ht="25.5" x14ac:dyDescent="0.2">
      <c r="A13" s="123" t="s">
        <v>3175</v>
      </c>
      <c r="B13" s="123" t="s">
        <v>3183</v>
      </c>
      <c r="C13" s="13">
        <v>74809</v>
      </c>
      <c r="D13" s="13" t="s">
        <v>24</v>
      </c>
      <c r="E13" s="13">
        <v>19.43</v>
      </c>
      <c r="F13" s="13">
        <v>21.43</v>
      </c>
      <c r="G13" s="13">
        <v>100</v>
      </c>
      <c r="H13" s="13">
        <v>3.11</v>
      </c>
      <c r="I13" s="13">
        <v>100022</v>
      </c>
      <c r="J13" s="124" t="s">
        <v>3177</v>
      </c>
      <c r="K13" s="14">
        <v>49.22</v>
      </c>
      <c r="L13" s="14">
        <v>51.2</v>
      </c>
      <c r="N13" s="15">
        <v>3.81</v>
      </c>
      <c r="O13" s="242">
        <v>1.8467</v>
      </c>
      <c r="P13" s="14">
        <v>7.04</v>
      </c>
      <c r="R13" s="14">
        <v>7.04</v>
      </c>
    </row>
    <row r="14" spans="1:20" ht="25.5" x14ac:dyDescent="0.2">
      <c r="A14" s="123" t="s">
        <v>3175</v>
      </c>
      <c r="B14" s="123" t="s">
        <v>3184</v>
      </c>
      <c r="C14" s="13">
        <v>74810</v>
      </c>
      <c r="D14" s="13" t="s">
        <v>24</v>
      </c>
      <c r="E14" s="13">
        <v>19.43</v>
      </c>
      <c r="F14" s="13">
        <v>21.43</v>
      </c>
      <c r="G14" s="13">
        <v>100</v>
      </c>
      <c r="H14" s="13">
        <v>3.11</v>
      </c>
      <c r="I14" s="13">
        <v>100022</v>
      </c>
      <c r="J14" s="124" t="s">
        <v>3177</v>
      </c>
      <c r="K14" s="14">
        <v>50.56</v>
      </c>
      <c r="L14" s="14">
        <v>52.54</v>
      </c>
      <c r="N14" s="15">
        <v>3.81</v>
      </c>
      <c r="O14" s="242">
        <v>1.8467</v>
      </c>
      <c r="P14" s="14">
        <v>7.04</v>
      </c>
      <c r="R14" s="14">
        <v>7.04</v>
      </c>
    </row>
    <row r="15" spans="1:20" ht="25.5" x14ac:dyDescent="0.2">
      <c r="A15" s="123" t="s">
        <v>3175</v>
      </c>
      <c r="B15" s="123" t="s">
        <v>3185</v>
      </c>
      <c r="C15" s="13">
        <v>78955</v>
      </c>
      <c r="D15" s="13" t="s">
        <v>24</v>
      </c>
      <c r="E15" s="13">
        <v>19.5</v>
      </c>
      <c r="F15" s="13">
        <v>21.5</v>
      </c>
      <c r="G15" s="13">
        <v>60</v>
      </c>
      <c r="H15" s="13">
        <v>5.2</v>
      </c>
      <c r="I15" s="13">
        <v>100022</v>
      </c>
      <c r="J15" s="124" t="s">
        <v>3177</v>
      </c>
      <c r="K15" s="14">
        <v>46.97</v>
      </c>
      <c r="L15" s="14">
        <v>48.96</v>
      </c>
      <c r="N15" s="15">
        <v>7.5</v>
      </c>
      <c r="O15" s="242">
        <v>1.8467</v>
      </c>
      <c r="P15" s="14">
        <v>13.85</v>
      </c>
      <c r="R15" s="14">
        <v>13.85</v>
      </c>
    </row>
    <row r="16" spans="1:20" ht="25.5" x14ac:dyDescent="0.2">
      <c r="A16" s="123" t="s">
        <v>3175</v>
      </c>
      <c r="B16" s="123" t="s">
        <v>3186</v>
      </c>
      <c r="C16" s="13">
        <v>78956</v>
      </c>
      <c r="D16" s="13" t="s">
        <v>24</v>
      </c>
      <c r="E16" s="13">
        <v>19.5</v>
      </c>
      <c r="F16" s="13">
        <v>21.5</v>
      </c>
      <c r="G16" s="13">
        <v>60</v>
      </c>
      <c r="H16" s="13">
        <v>5.2</v>
      </c>
      <c r="I16" s="13">
        <v>100022</v>
      </c>
      <c r="J16" s="124" t="s">
        <v>3177</v>
      </c>
      <c r="K16" s="14">
        <v>51.09</v>
      </c>
      <c r="L16" s="14">
        <v>53.13</v>
      </c>
      <c r="N16" s="15">
        <v>7.5</v>
      </c>
      <c r="O16" s="242">
        <v>1.8467</v>
      </c>
      <c r="P16" s="14">
        <v>13.85</v>
      </c>
      <c r="R16" s="14">
        <v>13.85</v>
      </c>
    </row>
    <row r="17" spans="1:18" ht="25.5" x14ac:dyDescent="0.2">
      <c r="A17" s="123" t="s">
        <v>3175</v>
      </c>
      <c r="B17" s="123" t="s">
        <v>3187</v>
      </c>
      <c r="C17" s="13">
        <v>78948</v>
      </c>
      <c r="D17" s="13" t="s">
        <v>24</v>
      </c>
      <c r="E17" s="13">
        <v>19.5</v>
      </c>
      <c r="F17" s="13">
        <v>21.5</v>
      </c>
      <c r="G17" s="13">
        <v>60</v>
      </c>
      <c r="H17" s="13">
        <v>5.2</v>
      </c>
      <c r="I17" s="13">
        <v>100022</v>
      </c>
      <c r="J17" s="124" t="s">
        <v>3177</v>
      </c>
      <c r="K17" s="14">
        <v>49.87</v>
      </c>
      <c r="L17" s="14">
        <v>51.82</v>
      </c>
      <c r="N17" s="15">
        <v>6.41</v>
      </c>
      <c r="O17" s="242">
        <v>1.8467</v>
      </c>
      <c r="P17" s="14">
        <v>11.84</v>
      </c>
      <c r="R17" s="14">
        <v>11.84</v>
      </c>
    </row>
    <row r="18" spans="1:18" ht="25.5" x14ac:dyDescent="0.2">
      <c r="A18" s="123" t="s">
        <v>3175</v>
      </c>
      <c r="B18" s="123" t="s">
        <v>3188</v>
      </c>
      <c r="C18" s="13">
        <v>74815</v>
      </c>
      <c r="D18" s="13" t="s">
        <v>24</v>
      </c>
      <c r="E18" s="13">
        <v>19.5</v>
      </c>
      <c r="F18" s="13">
        <v>21.5</v>
      </c>
      <c r="G18" s="13">
        <v>60</v>
      </c>
      <c r="H18" s="13">
        <v>5.2</v>
      </c>
      <c r="I18" s="13">
        <v>100022</v>
      </c>
      <c r="J18" s="124" t="s">
        <v>3177</v>
      </c>
      <c r="K18" s="14">
        <v>54.27</v>
      </c>
      <c r="L18" s="14">
        <v>56.1</v>
      </c>
      <c r="N18" s="15">
        <v>6.41</v>
      </c>
      <c r="O18" s="242">
        <v>1.8467</v>
      </c>
      <c r="P18" s="14">
        <v>11.84</v>
      </c>
      <c r="R18" s="14">
        <v>11.84</v>
      </c>
    </row>
    <row r="19" spans="1:18" ht="25.5" x14ac:dyDescent="0.2">
      <c r="A19" s="123" t="s">
        <v>3175</v>
      </c>
      <c r="B19" s="123" t="s">
        <v>3188</v>
      </c>
      <c r="C19" s="13">
        <v>78915</v>
      </c>
      <c r="D19" s="13" t="s">
        <v>24</v>
      </c>
      <c r="E19" s="13">
        <v>19.5</v>
      </c>
      <c r="F19" s="13">
        <v>21.5</v>
      </c>
      <c r="G19" s="13">
        <v>60</v>
      </c>
      <c r="H19" s="13">
        <v>5.2</v>
      </c>
      <c r="I19" s="13">
        <v>100022</v>
      </c>
      <c r="J19" s="124" t="s">
        <v>3177</v>
      </c>
      <c r="K19" s="14">
        <v>54.27</v>
      </c>
      <c r="L19" s="14">
        <v>56.1</v>
      </c>
      <c r="N19" s="15">
        <v>6.41</v>
      </c>
      <c r="O19" s="242">
        <v>1.8467</v>
      </c>
      <c r="P19" s="14">
        <v>11.84</v>
      </c>
      <c r="R19" s="14">
        <v>11.84</v>
      </c>
    </row>
    <row r="20" spans="1:18" ht="25.5" x14ac:dyDescent="0.2">
      <c r="A20" s="123" t="s">
        <v>3175</v>
      </c>
      <c r="B20" s="123" t="s">
        <v>3189</v>
      </c>
      <c r="C20" s="13">
        <v>74811</v>
      </c>
      <c r="D20" s="13" t="s">
        <v>24</v>
      </c>
      <c r="E20" s="13">
        <v>16.05</v>
      </c>
      <c r="F20" s="13">
        <v>18.05</v>
      </c>
      <c r="G20" s="13">
        <v>48</v>
      </c>
      <c r="H20" s="13">
        <v>5.35</v>
      </c>
      <c r="I20" s="13">
        <v>100022</v>
      </c>
      <c r="J20" s="124" t="s">
        <v>3177</v>
      </c>
      <c r="K20" s="14">
        <v>40.46</v>
      </c>
      <c r="L20" s="14">
        <v>42.14</v>
      </c>
      <c r="N20" s="15">
        <v>6</v>
      </c>
      <c r="O20" s="242">
        <v>1.8467</v>
      </c>
      <c r="P20" s="14">
        <v>11.08</v>
      </c>
      <c r="R20" s="14">
        <v>11.08</v>
      </c>
    </row>
    <row r="21" spans="1:18" ht="25.5" x14ac:dyDescent="0.2">
      <c r="A21" s="123" t="s">
        <v>3175</v>
      </c>
      <c r="B21" s="123" t="s">
        <v>3190</v>
      </c>
      <c r="C21" s="13">
        <v>74816</v>
      </c>
      <c r="D21" s="13" t="s">
        <v>24</v>
      </c>
      <c r="E21" s="13">
        <v>31.2</v>
      </c>
      <c r="F21" s="13">
        <v>33.200000000000003</v>
      </c>
      <c r="G21" s="13">
        <v>96</v>
      </c>
      <c r="H21" s="13">
        <v>5.2</v>
      </c>
      <c r="I21" s="13">
        <v>100022</v>
      </c>
      <c r="J21" s="124" t="s">
        <v>3177</v>
      </c>
      <c r="K21" s="14">
        <v>71.069999999999993</v>
      </c>
      <c r="L21" s="14">
        <v>74.14</v>
      </c>
      <c r="N21" s="15">
        <v>12</v>
      </c>
      <c r="O21" s="242">
        <v>1.8467</v>
      </c>
      <c r="P21" s="14">
        <v>22.16</v>
      </c>
      <c r="R21" s="14">
        <v>22.16</v>
      </c>
    </row>
    <row r="22" spans="1:18" ht="25.5" x14ac:dyDescent="0.2">
      <c r="A22" s="123" t="s">
        <v>3175</v>
      </c>
      <c r="B22" s="123" t="s">
        <v>3191</v>
      </c>
      <c r="C22" s="13">
        <v>66256</v>
      </c>
      <c r="D22" s="13" t="s">
        <v>24</v>
      </c>
      <c r="E22" s="13">
        <v>16.88</v>
      </c>
      <c r="F22" s="13">
        <v>18.88</v>
      </c>
      <c r="G22" s="13">
        <v>60</v>
      </c>
      <c r="H22" s="13">
        <v>4.5</v>
      </c>
      <c r="I22" s="13">
        <v>100022</v>
      </c>
      <c r="J22" s="124" t="s">
        <v>3177</v>
      </c>
      <c r="K22" s="14">
        <v>47.28</v>
      </c>
      <c r="L22" s="14">
        <v>49.03</v>
      </c>
      <c r="N22" s="15">
        <v>7.5</v>
      </c>
      <c r="O22" s="242">
        <v>1.8467</v>
      </c>
      <c r="P22" s="14">
        <v>13.85</v>
      </c>
      <c r="R22" s="14">
        <v>13.85</v>
      </c>
    </row>
    <row r="23" spans="1:18" ht="25.5" x14ac:dyDescent="0.2">
      <c r="A23" s="123" t="s">
        <v>3175</v>
      </c>
      <c r="B23" s="123" t="s">
        <v>3192</v>
      </c>
      <c r="C23" s="13">
        <v>66257</v>
      </c>
      <c r="D23" s="13" t="s">
        <v>24</v>
      </c>
      <c r="E23" s="13">
        <v>16.88</v>
      </c>
      <c r="F23" s="13">
        <v>18.88</v>
      </c>
      <c r="G23" s="13">
        <v>60</v>
      </c>
      <c r="H23" s="13">
        <v>4.5</v>
      </c>
      <c r="I23" s="13">
        <v>100022</v>
      </c>
      <c r="J23" s="124" t="s">
        <v>3177</v>
      </c>
      <c r="K23" s="14">
        <v>50.88</v>
      </c>
      <c r="L23" s="14">
        <v>52.63</v>
      </c>
      <c r="N23" s="15">
        <v>7.5</v>
      </c>
      <c r="O23" s="242">
        <v>1.8467</v>
      </c>
      <c r="P23" s="14">
        <v>13.85</v>
      </c>
      <c r="R23" s="14">
        <v>13.85</v>
      </c>
    </row>
    <row r="24" spans="1:18" ht="25.5" x14ac:dyDescent="0.2">
      <c r="A24" s="123" t="s">
        <v>3175</v>
      </c>
      <c r="B24" s="123" t="s">
        <v>3193</v>
      </c>
      <c r="C24" s="13">
        <v>78979</v>
      </c>
      <c r="D24" s="13" t="s">
        <v>24</v>
      </c>
      <c r="E24" s="13">
        <v>16.5</v>
      </c>
      <c r="F24" s="13">
        <v>18.5</v>
      </c>
      <c r="G24" s="13">
        <v>96</v>
      </c>
      <c r="H24" s="13">
        <v>2.75</v>
      </c>
      <c r="I24" s="13">
        <v>100022</v>
      </c>
      <c r="J24" s="124" t="s">
        <v>3177</v>
      </c>
      <c r="K24" s="14">
        <v>43.36</v>
      </c>
      <c r="L24" s="14">
        <v>45.07</v>
      </c>
      <c r="N24" s="15">
        <v>2.0099999999999998</v>
      </c>
      <c r="O24" s="242">
        <v>1.8467</v>
      </c>
      <c r="P24" s="14">
        <v>3.71</v>
      </c>
      <c r="R24" s="14">
        <v>3.71</v>
      </c>
    </row>
    <row r="25" spans="1:18" ht="25.5" x14ac:dyDescent="0.2">
      <c r="A25" s="123" t="s">
        <v>3175</v>
      </c>
      <c r="B25" s="123" t="s">
        <v>3194</v>
      </c>
      <c r="C25" s="13">
        <v>78981</v>
      </c>
      <c r="D25" s="13" t="s">
        <v>24</v>
      </c>
      <c r="E25" s="13">
        <v>18.420000000000002</v>
      </c>
      <c r="F25" s="13">
        <v>20.420000000000002</v>
      </c>
      <c r="G25" s="13">
        <v>96</v>
      </c>
      <c r="H25" s="13">
        <v>3.07</v>
      </c>
      <c r="I25" s="13">
        <v>100022</v>
      </c>
      <c r="J25" s="124" t="s">
        <v>3177</v>
      </c>
      <c r="K25" s="14">
        <v>47.32</v>
      </c>
      <c r="L25" s="14">
        <v>49.21</v>
      </c>
      <c r="N25" s="15">
        <v>3.18</v>
      </c>
      <c r="O25" s="242">
        <v>1.8467</v>
      </c>
      <c r="P25" s="14">
        <v>5.87</v>
      </c>
      <c r="R25" s="14">
        <v>5.87</v>
      </c>
    </row>
    <row r="26" spans="1:18" ht="25.5" x14ac:dyDescent="0.2">
      <c r="A26" s="123" t="s">
        <v>3175</v>
      </c>
      <c r="B26" s="123" t="s">
        <v>3195</v>
      </c>
      <c r="C26" s="13">
        <v>78982</v>
      </c>
      <c r="D26" s="13" t="s">
        <v>24</v>
      </c>
      <c r="E26" s="13">
        <v>18.420000000000002</v>
      </c>
      <c r="F26" s="13">
        <v>20.420000000000002</v>
      </c>
      <c r="G26" s="13">
        <v>96</v>
      </c>
      <c r="H26" s="13">
        <v>3.07</v>
      </c>
      <c r="I26" s="13">
        <v>100022</v>
      </c>
      <c r="J26" s="124" t="s">
        <v>3177</v>
      </c>
      <c r="K26" s="14">
        <v>51.48</v>
      </c>
      <c r="L26" s="14">
        <v>53.37</v>
      </c>
      <c r="N26" s="15">
        <v>3.18</v>
      </c>
      <c r="O26" s="242">
        <v>1.8467</v>
      </c>
      <c r="P26" s="14">
        <v>5.87</v>
      </c>
      <c r="R26" s="14">
        <v>5.87</v>
      </c>
    </row>
    <row r="27" spans="1:18" ht="25.5" x14ac:dyDescent="0.2">
      <c r="A27" s="123" t="s">
        <v>3175</v>
      </c>
      <c r="B27" s="123" t="s">
        <v>3196</v>
      </c>
      <c r="C27" s="13">
        <v>74806</v>
      </c>
      <c r="D27" s="13" t="s">
        <v>24</v>
      </c>
      <c r="E27" s="13">
        <v>27.25</v>
      </c>
      <c r="F27" s="13">
        <v>29.25</v>
      </c>
      <c r="G27" s="13">
        <v>80</v>
      </c>
      <c r="H27" s="13">
        <v>5.45</v>
      </c>
      <c r="I27" s="13">
        <v>100022</v>
      </c>
      <c r="J27" s="124" t="s">
        <v>3177</v>
      </c>
      <c r="K27" s="14">
        <v>52.18</v>
      </c>
      <c r="L27" s="14">
        <v>54.89</v>
      </c>
      <c r="N27" s="15">
        <v>10</v>
      </c>
      <c r="O27" s="242">
        <v>1.8467</v>
      </c>
      <c r="P27" s="14">
        <v>18.47</v>
      </c>
      <c r="R27" s="14">
        <v>18.47</v>
      </c>
    </row>
    <row r="28" spans="1:18" ht="25.5" x14ac:dyDescent="0.2">
      <c r="A28" s="123" t="s">
        <v>3175</v>
      </c>
      <c r="B28" s="123" t="s">
        <v>3197</v>
      </c>
      <c r="C28" s="13">
        <v>80125</v>
      </c>
      <c r="D28" s="13" t="s">
        <v>24</v>
      </c>
      <c r="E28" s="13">
        <v>27.25</v>
      </c>
      <c r="F28" s="13">
        <v>29.25</v>
      </c>
      <c r="G28" s="13">
        <v>80</v>
      </c>
      <c r="H28" s="13">
        <v>5.45</v>
      </c>
      <c r="I28" s="13">
        <v>100022</v>
      </c>
      <c r="J28" s="124" t="s">
        <v>3177</v>
      </c>
      <c r="K28" s="14">
        <v>57.53</v>
      </c>
      <c r="L28" s="14">
        <v>59.23</v>
      </c>
      <c r="N28" s="15">
        <v>8.6999999999999993</v>
      </c>
      <c r="O28" s="242">
        <v>1.8467</v>
      </c>
      <c r="P28" s="14">
        <v>16.07</v>
      </c>
      <c r="R28" s="14">
        <v>16.07</v>
      </c>
    </row>
    <row r="29" spans="1:18" ht="25.5" x14ac:dyDescent="0.2">
      <c r="A29" s="123" t="s">
        <v>3175</v>
      </c>
      <c r="B29" s="123" t="s">
        <v>3198</v>
      </c>
      <c r="C29" s="13">
        <v>48210</v>
      </c>
      <c r="D29" s="13" t="s">
        <v>24</v>
      </c>
      <c r="E29" s="13">
        <v>25.44</v>
      </c>
      <c r="F29" s="13">
        <v>27.44</v>
      </c>
      <c r="G29" s="13">
        <v>96</v>
      </c>
      <c r="H29" s="13">
        <v>4.24</v>
      </c>
      <c r="I29" s="13">
        <v>100022</v>
      </c>
      <c r="J29" s="124" t="s">
        <v>3177</v>
      </c>
      <c r="K29" s="14">
        <v>86.67</v>
      </c>
      <c r="L29" s="14">
        <v>89.22</v>
      </c>
      <c r="N29" s="15">
        <v>12</v>
      </c>
      <c r="O29" s="242">
        <v>1.8467</v>
      </c>
      <c r="P29" s="14">
        <v>22.16</v>
      </c>
      <c r="R29" s="14">
        <v>22.16</v>
      </c>
    </row>
    <row r="30" spans="1:18" ht="25.5" x14ac:dyDescent="0.2">
      <c r="A30" s="123" t="s">
        <v>3175</v>
      </c>
      <c r="B30" s="123" t="s">
        <v>3199</v>
      </c>
      <c r="C30" s="13">
        <v>82010</v>
      </c>
      <c r="D30" s="13" t="s">
        <v>24</v>
      </c>
      <c r="E30" s="13">
        <v>19.690000000000001</v>
      </c>
      <c r="F30" s="13">
        <v>21.69</v>
      </c>
      <c r="G30" s="13">
        <v>60</v>
      </c>
      <c r="H30" s="13">
        <v>5.25</v>
      </c>
      <c r="I30" s="13">
        <v>100022</v>
      </c>
      <c r="J30" s="124" t="s">
        <v>3177</v>
      </c>
      <c r="K30" s="14">
        <v>53.31</v>
      </c>
      <c r="L30" s="14">
        <v>55.32</v>
      </c>
      <c r="N30" s="15">
        <v>7.01</v>
      </c>
      <c r="O30" s="242">
        <v>1.8467</v>
      </c>
      <c r="P30" s="14">
        <v>12.95</v>
      </c>
      <c r="R30" s="14">
        <v>12.95</v>
      </c>
    </row>
    <row r="31" spans="1:18" ht="25.5" x14ac:dyDescent="0.2">
      <c r="A31" s="123" t="s">
        <v>3175</v>
      </c>
      <c r="B31" s="123" t="s">
        <v>3200</v>
      </c>
      <c r="C31" s="13">
        <v>82015</v>
      </c>
      <c r="D31" s="13" t="s">
        <v>24</v>
      </c>
      <c r="E31" s="13">
        <v>19.690000000000001</v>
      </c>
      <c r="F31" s="13">
        <v>21.69</v>
      </c>
      <c r="G31" s="13">
        <v>60</v>
      </c>
      <c r="H31" s="13">
        <v>5.25</v>
      </c>
      <c r="I31" s="13">
        <v>100022</v>
      </c>
      <c r="J31" s="124" t="s">
        <v>3177</v>
      </c>
      <c r="K31" s="14">
        <v>57.48</v>
      </c>
      <c r="L31" s="14">
        <v>59.49</v>
      </c>
      <c r="N31" s="15">
        <v>7.01</v>
      </c>
      <c r="O31" s="242">
        <v>1.8467</v>
      </c>
      <c r="P31" s="14">
        <v>12.95</v>
      </c>
      <c r="R31" s="14">
        <v>12.95</v>
      </c>
    </row>
    <row r="32" spans="1:18" ht="25.5" x14ac:dyDescent="0.2">
      <c r="A32" s="123" t="s">
        <v>3175</v>
      </c>
      <c r="B32" s="123" t="s">
        <v>3201</v>
      </c>
      <c r="C32" s="13">
        <v>82020</v>
      </c>
      <c r="D32" s="13" t="s">
        <v>24</v>
      </c>
      <c r="E32" s="13">
        <v>16.95</v>
      </c>
      <c r="F32" s="13">
        <v>18.95</v>
      </c>
      <c r="G32" s="13">
        <v>48</v>
      </c>
      <c r="H32" s="13">
        <v>5.65</v>
      </c>
      <c r="I32" s="13">
        <v>100022</v>
      </c>
      <c r="J32" s="124" t="s">
        <v>3177</v>
      </c>
      <c r="K32" s="14">
        <v>47.66</v>
      </c>
      <c r="L32" s="14">
        <v>49.41</v>
      </c>
      <c r="N32" s="15">
        <v>6</v>
      </c>
      <c r="O32" s="242">
        <v>1.8467</v>
      </c>
      <c r="P32" s="14">
        <v>11.08</v>
      </c>
      <c r="R32" s="14">
        <v>11.08</v>
      </c>
    </row>
    <row r="33" spans="1:18" ht="25.5" x14ac:dyDescent="0.2">
      <c r="A33" s="123" t="s">
        <v>3175</v>
      </c>
      <c r="B33" s="123" t="s">
        <v>3202</v>
      </c>
      <c r="C33" s="13">
        <v>82025</v>
      </c>
      <c r="D33" s="13" t="s">
        <v>24</v>
      </c>
      <c r="E33" s="13">
        <v>16.5</v>
      </c>
      <c r="F33" s="13">
        <v>18.5</v>
      </c>
      <c r="G33" s="13">
        <v>48</v>
      </c>
      <c r="H33" s="13">
        <v>5.5</v>
      </c>
      <c r="I33" s="13">
        <v>100022</v>
      </c>
      <c r="J33" s="124" t="s">
        <v>3177</v>
      </c>
      <c r="K33" s="14">
        <v>45.39</v>
      </c>
      <c r="L33" s="14">
        <v>47.1</v>
      </c>
      <c r="N33" s="15">
        <v>6</v>
      </c>
      <c r="O33" s="242">
        <v>1.8467</v>
      </c>
      <c r="P33" s="14">
        <v>11.08</v>
      </c>
      <c r="R33" s="14">
        <v>11.08</v>
      </c>
    </row>
    <row r="34" spans="1:18" ht="25.5" x14ac:dyDescent="0.2">
      <c r="A34" s="123" t="s">
        <v>3175</v>
      </c>
      <c r="B34" s="123" t="s">
        <v>3203</v>
      </c>
      <c r="C34" s="13">
        <v>82060</v>
      </c>
      <c r="D34" s="13" t="s">
        <v>24</v>
      </c>
      <c r="E34" s="13">
        <v>15.6</v>
      </c>
      <c r="F34" s="13">
        <v>17.600000000000001</v>
      </c>
      <c r="G34" s="13">
        <v>48</v>
      </c>
      <c r="H34" s="13">
        <v>5.2</v>
      </c>
      <c r="I34" s="13">
        <v>100022</v>
      </c>
      <c r="J34" s="124" t="s">
        <v>3177</v>
      </c>
      <c r="K34" s="14">
        <v>48.48</v>
      </c>
      <c r="L34" s="14">
        <v>50.11</v>
      </c>
      <c r="N34" s="15">
        <v>6</v>
      </c>
      <c r="O34" s="242">
        <v>1.8467</v>
      </c>
      <c r="P34" s="14">
        <v>11.08</v>
      </c>
      <c r="R34" s="14">
        <v>11.08</v>
      </c>
    </row>
    <row r="35" spans="1:18" ht="25.5" x14ac:dyDescent="0.2">
      <c r="A35" s="123" t="s">
        <v>3175</v>
      </c>
      <c r="B35" s="123" t="s">
        <v>3204</v>
      </c>
      <c r="C35" s="13">
        <v>74812</v>
      </c>
      <c r="D35" s="13" t="s">
        <v>24</v>
      </c>
      <c r="E35" s="13">
        <v>16.05</v>
      </c>
      <c r="F35" s="13">
        <v>18.05</v>
      </c>
      <c r="G35" s="13">
        <v>48</v>
      </c>
      <c r="H35" s="13">
        <v>5.35</v>
      </c>
      <c r="I35" s="13">
        <v>100022</v>
      </c>
      <c r="J35" s="124" t="s">
        <v>3177</v>
      </c>
      <c r="K35" s="14">
        <v>43.3</v>
      </c>
      <c r="L35" s="14">
        <v>44.98</v>
      </c>
      <c r="N35" s="15">
        <v>6</v>
      </c>
      <c r="O35" s="242">
        <v>1.8467</v>
      </c>
      <c r="P35" s="14">
        <v>11.08</v>
      </c>
      <c r="R35" s="14">
        <v>11.08</v>
      </c>
    </row>
    <row r="36" spans="1:18" ht="25.5" x14ac:dyDescent="0.2">
      <c r="A36" s="123" t="s">
        <v>3175</v>
      </c>
      <c r="B36" s="123" t="s">
        <v>3205</v>
      </c>
      <c r="C36" s="13">
        <v>48234</v>
      </c>
      <c r="D36" s="13" t="s">
        <v>24</v>
      </c>
      <c r="E36" s="13">
        <v>25.44</v>
      </c>
      <c r="F36" s="13">
        <v>27.44</v>
      </c>
      <c r="G36" s="13">
        <v>96</v>
      </c>
      <c r="H36" s="13">
        <v>4.24</v>
      </c>
      <c r="I36" s="13">
        <v>100022</v>
      </c>
      <c r="J36" s="124" t="s">
        <v>3177</v>
      </c>
      <c r="K36" s="14">
        <v>98.67</v>
      </c>
      <c r="L36" s="14"/>
      <c r="N36" s="15">
        <v>10.68</v>
      </c>
      <c r="O36" s="242">
        <v>1.8467</v>
      </c>
      <c r="P36" s="14">
        <v>19.72</v>
      </c>
      <c r="R36" s="14">
        <v>19.72</v>
      </c>
    </row>
    <row r="37" spans="1:18" ht="25.5" x14ac:dyDescent="0.2">
      <c r="A37" s="123" t="s">
        <v>3175</v>
      </c>
      <c r="B37" s="123" t="s">
        <v>3206</v>
      </c>
      <c r="C37" s="13">
        <v>82070</v>
      </c>
      <c r="D37" s="13" t="s">
        <v>24</v>
      </c>
      <c r="E37" s="13">
        <v>27.3</v>
      </c>
      <c r="F37" s="13">
        <v>29.3</v>
      </c>
      <c r="G37" s="13">
        <v>84</v>
      </c>
      <c r="H37" s="13">
        <v>5.2</v>
      </c>
      <c r="I37" s="13">
        <v>100022</v>
      </c>
      <c r="J37" s="124" t="s">
        <v>3177</v>
      </c>
      <c r="K37" s="14">
        <v>71.150000000000006</v>
      </c>
      <c r="L37" s="14"/>
      <c r="N37" s="15">
        <v>9.08</v>
      </c>
      <c r="O37" s="242">
        <v>1.8467</v>
      </c>
      <c r="P37" s="14">
        <v>16.77</v>
      </c>
      <c r="R37" s="14">
        <v>16.77</v>
      </c>
    </row>
    <row r="38" spans="1:18" ht="25.5" x14ac:dyDescent="0.2">
      <c r="A38" s="123" t="s">
        <v>3175</v>
      </c>
      <c r="B38" s="123" t="s">
        <v>3207</v>
      </c>
      <c r="C38" s="13">
        <v>82075</v>
      </c>
      <c r="D38" s="13" t="s">
        <v>24</v>
      </c>
      <c r="E38" s="13">
        <v>27.3</v>
      </c>
      <c r="F38" s="13">
        <v>29.3</v>
      </c>
      <c r="G38" s="13">
        <v>84</v>
      </c>
      <c r="H38" s="13">
        <v>5.2</v>
      </c>
      <c r="I38" s="13">
        <v>100022</v>
      </c>
      <c r="J38" s="124" t="s">
        <v>3177</v>
      </c>
      <c r="K38" s="14">
        <v>76.5</v>
      </c>
      <c r="L38" s="14"/>
      <c r="N38" s="15">
        <v>9.08</v>
      </c>
      <c r="O38" s="242">
        <v>1.8467</v>
      </c>
      <c r="P38" s="14">
        <v>16.77</v>
      </c>
      <c r="R38" s="14">
        <v>16.77</v>
      </c>
    </row>
    <row r="39" spans="1:18" ht="25.5" x14ac:dyDescent="0.2">
      <c r="A39" s="123" t="s">
        <v>3175</v>
      </c>
      <c r="B39" s="123" t="s">
        <v>3208</v>
      </c>
      <c r="C39" s="13">
        <v>82080</v>
      </c>
      <c r="D39" s="13" t="s">
        <v>24</v>
      </c>
      <c r="E39" s="13">
        <v>27.3</v>
      </c>
      <c r="F39" s="13">
        <v>29.3</v>
      </c>
      <c r="G39" s="13">
        <v>84</v>
      </c>
      <c r="H39" s="13">
        <v>5.2</v>
      </c>
      <c r="I39" s="13">
        <v>100022</v>
      </c>
      <c r="J39" s="124" t="s">
        <v>3177</v>
      </c>
      <c r="K39" s="14">
        <v>68.150000000000006</v>
      </c>
      <c r="L39" s="14"/>
      <c r="N39" s="15">
        <v>10.5</v>
      </c>
      <c r="O39" s="242">
        <v>1.8467</v>
      </c>
      <c r="P39" s="14">
        <v>19.39</v>
      </c>
      <c r="R39" s="14">
        <v>19.39</v>
      </c>
    </row>
    <row r="40" spans="1:18" ht="25.5" x14ac:dyDescent="0.2">
      <c r="A40" s="123" t="s">
        <v>3175</v>
      </c>
      <c r="B40" s="123" t="s">
        <v>3209</v>
      </c>
      <c r="C40" s="13">
        <v>82085</v>
      </c>
      <c r="D40" s="13" t="s">
        <v>24</v>
      </c>
      <c r="E40" s="13">
        <v>27.3</v>
      </c>
      <c r="F40" s="13">
        <v>29.3</v>
      </c>
      <c r="G40" s="13">
        <v>84</v>
      </c>
      <c r="H40" s="13">
        <v>5.2</v>
      </c>
      <c r="I40" s="13">
        <v>100022</v>
      </c>
      <c r="J40" s="124" t="s">
        <v>3177</v>
      </c>
      <c r="K40" s="14">
        <v>73.56</v>
      </c>
      <c r="L40" s="14"/>
      <c r="N40" s="15">
        <v>10.5</v>
      </c>
      <c r="O40" s="242">
        <v>1.8467</v>
      </c>
      <c r="P40" s="14">
        <v>19.39</v>
      </c>
      <c r="R40" s="14">
        <v>19.39</v>
      </c>
    </row>
    <row r="41" spans="1:18" ht="25.5" x14ac:dyDescent="0.2">
      <c r="A41" s="123" t="s">
        <v>3175</v>
      </c>
      <c r="B41" s="123" t="s">
        <v>3210</v>
      </c>
      <c r="C41" s="13">
        <v>80105</v>
      </c>
      <c r="D41" s="13" t="s">
        <v>24</v>
      </c>
      <c r="E41" s="13">
        <v>26.67</v>
      </c>
      <c r="F41" s="13">
        <v>28.67</v>
      </c>
      <c r="G41" s="13">
        <v>84</v>
      </c>
      <c r="H41" s="13">
        <v>5.08</v>
      </c>
      <c r="I41" s="13">
        <v>100022</v>
      </c>
      <c r="J41" s="124" t="s">
        <v>3177</v>
      </c>
      <c r="K41" s="14">
        <v>73.150000000000006</v>
      </c>
      <c r="L41" s="14"/>
      <c r="N41" s="15">
        <v>7.14</v>
      </c>
      <c r="O41" s="242">
        <v>1.8467</v>
      </c>
      <c r="P41" s="14">
        <v>13.98</v>
      </c>
      <c r="R41" s="14">
        <v>13.98</v>
      </c>
    </row>
    <row r="42" spans="1:18" ht="25.5" x14ac:dyDescent="0.2">
      <c r="A42" s="123" t="s">
        <v>3175</v>
      </c>
      <c r="B42" s="123" t="s">
        <v>3211</v>
      </c>
      <c r="C42" s="13">
        <v>80110</v>
      </c>
      <c r="D42" s="13" t="s">
        <v>24</v>
      </c>
      <c r="E42" s="13">
        <v>26.67</v>
      </c>
      <c r="F42" s="13">
        <v>28.67</v>
      </c>
      <c r="G42" s="13">
        <v>84</v>
      </c>
      <c r="H42" s="13">
        <v>5.08</v>
      </c>
      <c r="I42" s="13">
        <v>100022</v>
      </c>
      <c r="J42" s="124" t="s">
        <v>3177</v>
      </c>
      <c r="K42" s="14">
        <v>78.150000000000006</v>
      </c>
      <c r="L42" s="14"/>
      <c r="N42" s="15">
        <v>7.14</v>
      </c>
      <c r="O42" s="242">
        <v>1.8467</v>
      </c>
      <c r="P42" s="14">
        <v>13.98</v>
      </c>
      <c r="R42" s="14">
        <v>13.98</v>
      </c>
    </row>
    <row r="43" spans="1:18" ht="25.5" x14ac:dyDescent="0.2">
      <c r="A43" s="123" t="s">
        <v>3175</v>
      </c>
      <c r="B43" s="123" t="s">
        <v>3212</v>
      </c>
      <c r="C43" s="13">
        <v>83060</v>
      </c>
      <c r="D43" s="13" t="s">
        <v>24</v>
      </c>
      <c r="E43" s="13">
        <v>20.399999999999999</v>
      </c>
      <c r="F43" s="13">
        <v>22.4</v>
      </c>
      <c r="G43" s="13">
        <v>96</v>
      </c>
      <c r="H43" s="13">
        <v>3.4</v>
      </c>
      <c r="I43" s="13">
        <v>100022</v>
      </c>
      <c r="J43" s="124" t="s">
        <v>3177</v>
      </c>
      <c r="K43" s="14">
        <v>72</v>
      </c>
      <c r="L43" s="14"/>
      <c r="N43" s="15">
        <v>5.16</v>
      </c>
      <c r="O43" s="242">
        <v>1.8467</v>
      </c>
      <c r="P43" s="14">
        <v>9.5299999999999994</v>
      </c>
      <c r="R43" s="14">
        <v>9.5299999999999994</v>
      </c>
    </row>
    <row r="44" spans="1:18" ht="25.5" x14ac:dyDescent="0.2">
      <c r="A44" s="123" t="s">
        <v>3175</v>
      </c>
      <c r="B44" s="123" t="s">
        <v>3213</v>
      </c>
      <c r="C44" s="13">
        <v>74331</v>
      </c>
      <c r="D44" s="13" t="s">
        <v>24</v>
      </c>
      <c r="E44" s="13">
        <v>31.2</v>
      </c>
      <c r="F44" s="13">
        <v>33.200000000000003</v>
      </c>
      <c r="G44" s="13">
        <v>96</v>
      </c>
      <c r="H44" s="13">
        <v>5.2</v>
      </c>
      <c r="I44" s="13">
        <v>100022</v>
      </c>
      <c r="J44" s="124" t="s">
        <v>3177</v>
      </c>
      <c r="K44" s="14">
        <v>65.069999999999993</v>
      </c>
      <c r="L44" s="14">
        <v>68.14</v>
      </c>
      <c r="N44" s="15">
        <v>12</v>
      </c>
      <c r="O44" s="242">
        <v>1.8467</v>
      </c>
      <c r="P44" s="14">
        <v>22.16</v>
      </c>
      <c r="R44" s="14">
        <v>22.16</v>
      </c>
    </row>
    <row r="45" spans="1:18" x14ac:dyDescent="0.2">
      <c r="C45" s="13"/>
    </row>
    <row r="46" spans="1:18" x14ac:dyDescent="0.2">
      <c r="C46" s="13"/>
    </row>
    <row r="47" spans="1:18" x14ac:dyDescent="0.2">
      <c r="C47" s="13"/>
    </row>
    <row r="48" spans="1:18" x14ac:dyDescent="0.2">
      <c r="C48" s="13"/>
    </row>
    <row r="49" spans="3:10" x14ac:dyDescent="0.2">
      <c r="C49" s="13"/>
    </row>
    <row r="50" spans="3:10" x14ac:dyDescent="0.2">
      <c r="C50" s="13"/>
      <c r="J50" s="12"/>
    </row>
    <row r="51" spans="3:10" x14ac:dyDescent="0.2">
      <c r="C51" s="13"/>
    </row>
    <row r="52" spans="3:10" x14ac:dyDescent="0.2">
      <c r="C52" s="13"/>
    </row>
    <row r="53" spans="3:10" x14ac:dyDescent="0.2">
      <c r="C53" s="13"/>
    </row>
    <row r="54" spans="3:10" x14ac:dyDescent="0.2">
      <c r="C54" s="13"/>
    </row>
    <row r="55" spans="3:10" x14ac:dyDescent="0.2">
      <c r="C55" s="13"/>
    </row>
    <row r="56" spans="3:10" x14ac:dyDescent="0.2">
      <c r="C56" s="13"/>
    </row>
    <row r="57" spans="3:10" x14ac:dyDescent="0.2">
      <c r="C57" s="13"/>
    </row>
  </sheetData>
  <protectedRanges>
    <protectedRange password="8F60" sqref="S6" name="Calculations_40"/>
  </protectedRanges>
  <conditionalFormatting sqref="C4:C6">
    <cfRule type="duplicateValues" dxfId="37" priority="3"/>
  </conditionalFormatting>
  <conditionalFormatting sqref="D4:D6">
    <cfRule type="duplicateValues" dxfId="36" priority="4"/>
  </conditionalFormatting>
  <conditionalFormatting sqref="D1:D3">
    <cfRule type="duplicateValues" dxfId="35" priority="1"/>
  </conditionalFormatting>
  <conditionalFormatting sqref="E1:E3">
    <cfRule type="duplicateValues" dxfId="34" priority="2"/>
  </conditionalFormatting>
  <pageMargins left="0.7" right="0.7" top="0.75" bottom="0.75" header="0.3" footer="0.3"/>
  <pageSetup orientation="portrait" verticalDpi="0" r:id="rId1"/>
  <legacyDrawing r:id="rId2"/>
</worksheet>
</file>

<file path=xl/worksheets/sheet7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62B84D-8DB3-41C4-883B-DEC3AF008BCB}">
  <dimension ref="A1:R36"/>
  <sheetViews>
    <sheetView workbookViewId="0">
      <pane xSplit="3" ySplit="6" topLeftCell="D7" activePane="bottomRight" state="frozen"/>
      <selection pane="topRight" activeCell="F1" sqref="F1"/>
      <selection pane="bottomLeft" activeCell="A7" sqref="A7"/>
      <selection pane="bottomRight" activeCell="H21" sqref="H21"/>
    </sheetView>
  </sheetViews>
  <sheetFormatPr defaultColWidth="9.28515625" defaultRowHeight="12.75" x14ac:dyDescent="0.2"/>
  <cols>
    <col min="1" max="1" width="15" style="12" bestFit="1" customWidth="1"/>
    <col min="2" max="2" width="50.7109375" style="12" customWidth="1"/>
    <col min="3" max="3" width="24" style="13" bestFit="1" customWidth="1"/>
    <col min="4" max="4" width="9.5703125" style="13" bestFit="1" customWidth="1"/>
    <col min="5" max="6" width="9.42578125" style="13" bestFit="1" customWidth="1"/>
    <col min="7" max="7" width="7.7109375" style="13" bestFit="1" customWidth="1"/>
    <col min="8" max="8" width="6.7109375" style="13" bestFit="1" customWidth="1"/>
    <col min="9" max="9" width="8.28515625" style="13" bestFit="1" customWidth="1"/>
    <col min="10" max="10" width="17" style="13" bestFit="1" customWidth="1"/>
    <col min="11" max="11" width="14.85546875" style="13" bestFit="1" customWidth="1"/>
    <col min="12" max="12" width="10.28515625" style="15" bestFit="1" customWidth="1"/>
    <col min="13" max="14" width="8.5703125" style="14" bestFit="1" customWidth="1"/>
    <col min="15" max="15" width="6.42578125" style="17" bestFit="1" customWidth="1"/>
    <col min="16" max="16" width="14.7109375" style="14" bestFit="1" customWidth="1"/>
    <col min="17" max="17" width="14.28515625" style="14" bestFit="1" customWidth="1"/>
    <col min="18" max="18" width="6.140625" style="13" bestFit="1" customWidth="1"/>
    <col min="19" max="16384" width="9.28515625" style="12"/>
  </cols>
  <sheetData>
    <row r="1" spans="1:18" s="22" customFormat="1" x14ac:dyDescent="0.2">
      <c r="A1" s="77"/>
      <c r="B1" s="78" t="s">
        <v>41</v>
      </c>
      <c r="C1" s="79"/>
      <c r="D1" s="78"/>
      <c r="E1" s="79"/>
      <c r="F1" s="79"/>
      <c r="G1" s="79"/>
      <c r="H1" s="79"/>
      <c r="I1" s="79"/>
      <c r="J1" s="79"/>
      <c r="K1" s="79"/>
      <c r="L1" s="80"/>
      <c r="M1" s="81"/>
      <c r="N1" s="81"/>
      <c r="O1" s="82"/>
      <c r="P1" s="83"/>
      <c r="Q1" s="84"/>
      <c r="R1" s="85"/>
    </row>
    <row r="2" spans="1:18" s="22" customFormat="1" x14ac:dyDescent="0.2">
      <c r="A2" s="86"/>
      <c r="B2" s="87" t="s">
        <v>40</v>
      </c>
      <c r="C2" s="89"/>
      <c r="D2" s="87"/>
      <c r="E2" s="88"/>
      <c r="F2" s="89"/>
      <c r="G2" s="89"/>
      <c r="H2" s="89"/>
      <c r="I2" s="89"/>
      <c r="J2" s="89"/>
      <c r="K2" s="89"/>
      <c r="L2" s="90"/>
      <c r="M2" s="91"/>
      <c r="N2" s="91"/>
      <c r="O2" s="92"/>
      <c r="P2" s="93"/>
      <c r="Q2" s="94"/>
      <c r="R2" s="57"/>
    </row>
    <row r="3" spans="1:18" s="22" customFormat="1" x14ac:dyDescent="0.2">
      <c r="A3" s="86"/>
      <c r="B3" s="95" t="s">
        <v>0</v>
      </c>
      <c r="C3" s="97"/>
      <c r="D3" s="95"/>
      <c r="E3" s="96"/>
      <c r="F3" s="97"/>
      <c r="G3" s="97"/>
      <c r="H3" s="97"/>
      <c r="I3" s="97"/>
      <c r="J3" s="97"/>
      <c r="K3" s="97"/>
      <c r="L3" s="98"/>
      <c r="M3" s="99"/>
      <c r="N3" s="99"/>
      <c r="O3" s="100"/>
      <c r="P3" s="101"/>
      <c r="Q3" s="94"/>
      <c r="R3" s="57"/>
    </row>
    <row r="4" spans="1:18" s="22" customFormat="1" ht="13.5" thickBot="1" x14ac:dyDescent="0.25">
      <c r="A4" s="86"/>
      <c r="B4" s="95" t="s">
        <v>3214</v>
      </c>
      <c r="C4" s="97"/>
      <c r="D4" s="96"/>
      <c r="E4" s="97"/>
      <c r="F4" s="97"/>
      <c r="G4" s="97"/>
      <c r="H4" s="97"/>
      <c r="I4" s="97"/>
      <c r="J4" s="97"/>
      <c r="K4" s="97"/>
      <c r="L4" s="98"/>
      <c r="M4" s="99"/>
      <c r="N4" s="99"/>
      <c r="O4" s="100"/>
      <c r="P4" s="101"/>
      <c r="Q4" s="94"/>
      <c r="R4" s="57"/>
    </row>
    <row r="5" spans="1:18" ht="15.75" customHeight="1" thickBot="1" x14ac:dyDescent="0.25">
      <c r="A5" s="26"/>
      <c r="B5" s="102"/>
      <c r="C5" s="103" t="s">
        <v>1</v>
      </c>
      <c r="D5" s="104"/>
      <c r="E5" s="105"/>
      <c r="F5" s="105"/>
      <c r="G5" s="105"/>
      <c r="H5" s="105"/>
      <c r="I5" s="105"/>
      <c r="J5" s="106"/>
      <c r="K5" s="106"/>
      <c r="L5" s="107"/>
      <c r="M5" s="108"/>
      <c r="N5" s="108"/>
      <c r="O5" s="109"/>
      <c r="P5" s="110" t="s">
        <v>14</v>
      </c>
      <c r="Q5" s="111"/>
      <c r="R5" s="27"/>
    </row>
    <row r="6" spans="1:18" ht="64.5" thickBot="1" x14ac:dyDescent="0.25">
      <c r="A6" s="112" t="s">
        <v>3</v>
      </c>
      <c r="B6" s="113" t="s">
        <v>8</v>
      </c>
      <c r="C6" s="114" t="s">
        <v>18</v>
      </c>
      <c r="D6" s="115" t="s">
        <v>9</v>
      </c>
      <c r="E6" s="115" t="s">
        <v>5</v>
      </c>
      <c r="F6" s="115" t="s">
        <v>20</v>
      </c>
      <c r="G6" s="113" t="s">
        <v>37</v>
      </c>
      <c r="H6" s="115" t="s">
        <v>38</v>
      </c>
      <c r="I6" s="116" t="s">
        <v>10</v>
      </c>
      <c r="J6" s="115" t="s">
        <v>11</v>
      </c>
      <c r="K6" s="117" t="s">
        <v>3215</v>
      </c>
      <c r="L6" s="2" t="s">
        <v>27</v>
      </c>
      <c r="M6" s="1" t="s">
        <v>12</v>
      </c>
      <c r="N6" s="1" t="s">
        <v>13</v>
      </c>
      <c r="O6" s="119"/>
      <c r="P6" s="1" t="s">
        <v>16</v>
      </c>
      <c r="Q6" s="120" t="s">
        <v>17</v>
      </c>
      <c r="R6" s="117" t="s">
        <v>7</v>
      </c>
    </row>
    <row r="7" spans="1:18" x14ac:dyDescent="0.2">
      <c r="A7" s="12" t="s">
        <v>3216</v>
      </c>
      <c r="B7" s="12" t="s">
        <v>3217</v>
      </c>
      <c r="C7" s="757" t="s">
        <v>3218</v>
      </c>
      <c r="D7" s="13" t="s">
        <v>24</v>
      </c>
      <c r="E7" s="13">
        <v>21.19</v>
      </c>
      <c r="F7" s="13">
        <v>22.69</v>
      </c>
      <c r="G7" s="13">
        <v>60</v>
      </c>
      <c r="H7" s="13">
        <v>5.65</v>
      </c>
      <c r="I7" s="13">
        <v>110244</v>
      </c>
      <c r="J7" s="13" t="s">
        <v>3219</v>
      </c>
      <c r="K7" s="756">
        <v>40.67</v>
      </c>
      <c r="L7" s="15">
        <v>3.54</v>
      </c>
      <c r="M7" s="14">
        <v>1.8467</v>
      </c>
      <c r="N7" s="14">
        <f>SUM(L7*M7)</f>
        <v>6.537318</v>
      </c>
      <c r="P7" s="122">
        <f t="shared" ref="P7:P36" si="0">SUM(K7-N7)</f>
        <v>34.132682000000003</v>
      </c>
      <c r="Q7" s="13"/>
      <c r="R7" s="12"/>
    </row>
    <row r="8" spans="1:18" x14ac:dyDescent="0.2">
      <c r="A8" s="12" t="s">
        <v>3216</v>
      </c>
      <c r="B8" s="12" t="s">
        <v>3220</v>
      </c>
      <c r="C8" s="757" t="s">
        <v>3221</v>
      </c>
      <c r="D8" s="13" t="s">
        <v>24</v>
      </c>
      <c r="E8" s="13">
        <v>14.4</v>
      </c>
      <c r="F8" s="13">
        <v>15.9</v>
      </c>
      <c r="G8" s="13">
        <v>72</v>
      </c>
      <c r="H8" s="13">
        <v>3.2</v>
      </c>
      <c r="I8" s="13">
        <v>110244</v>
      </c>
      <c r="J8" s="13" t="s">
        <v>3219</v>
      </c>
      <c r="K8" s="756">
        <v>34.99</v>
      </c>
      <c r="L8" s="15">
        <v>2.21</v>
      </c>
      <c r="M8" s="14">
        <v>1.8467</v>
      </c>
      <c r="N8" s="14">
        <f t="shared" ref="N8:N36" si="1">SUM(L8*M8)</f>
        <v>4.081207</v>
      </c>
      <c r="P8" s="122">
        <f t="shared" si="0"/>
        <v>30.908793000000003</v>
      </c>
      <c r="Q8" s="13"/>
      <c r="R8" s="12"/>
    </row>
    <row r="9" spans="1:18" x14ac:dyDescent="0.2">
      <c r="A9" s="12" t="s">
        <v>3216</v>
      </c>
      <c r="B9" s="12" t="s">
        <v>3222</v>
      </c>
      <c r="C9" s="757" t="s">
        <v>3223</v>
      </c>
      <c r="D9" s="13" t="s">
        <v>24</v>
      </c>
      <c r="E9" s="13">
        <v>14.07</v>
      </c>
      <c r="F9" s="13">
        <v>15.57</v>
      </c>
      <c r="G9" s="13">
        <v>50</v>
      </c>
      <c r="H9" s="13">
        <v>4.5</v>
      </c>
      <c r="I9" s="13">
        <v>110244</v>
      </c>
      <c r="J9" s="13" t="s">
        <v>3219</v>
      </c>
      <c r="K9" s="194">
        <v>36.75</v>
      </c>
      <c r="L9" s="15">
        <v>3.56</v>
      </c>
      <c r="M9" s="14">
        <v>1.8467</v>
      </c>
      <c r="N9" s="14">
        <f t="shared" si="1"/>
        <v>6.5742520000000004</v>
      </c>
      <c r="P9" s="122">
        <f t="shared" si="0"/>
        <v>30.175747999999999</v>
      </c>
      <c r="Q9" s="13"/>
      <c r="R9" s="12"/>
    </row>
    <row r="10" spans="1:18" x14ac:dyDescent="0.2">
      <c r="A10" s="12" t="s">
        <v>3216</v>
      </c>
      <c r="B10" s="12" t="s">
        <v>3224</v>
      </c>
      <c r="C10" s="13" t="s">
        <v>3225</v>
      </c>
      <c r="D10" s="13" t="s">
        <v>24</v>
      </c>
      <c r="E10" s="13">
        <v>26.25</v>
      </c>
      <c r="F10" s="13">
        <v>28.25</v>
      </c>
      <c r="G10" s="13">
        <v>105</v>
      </c>
      <c r="H10" s="13">
        <v>4</v>
      </c>
      <c r="I10" s="13">
        <v>110244</v>
      </c>
      <c r="J10" s="13" t="s">
        <v>3219</v>
      </c>
      <c r="K10" s="194">
        <v>89.2</v>
      </c>
      <c r="L10" s="15">
        <v>8.5299999999999994</v>
      </c>
      <c r="M10" s="14">
        <v>1.8467</v>
      </c>
      <c r="N10" s="14">
        <f t="shared" si="1"/>
        <v>15.752350999999999</v>
      </c>
      <c r="P10" s="122">
        <f t="shared" si="0"/>
        <v>73.447648999999998</v>
      </c>
      <c r="Q10" s="13"/>
      <c r="R10" s="12"/>
    </row>
    <row r="11" spans="1:18" x14ac:dyDescent="0.2">
      <c r="A11" s="12" t="s">
        <v>3216</v>
      </c>
      <c r="B11" s="12" t="s">
        <v>3226</v>
      </c>
      <c r="C11" s="13" t="s">
        <v>3227</v>
      </c>
      <c r="D11" s="13" t="s">
        <v>24</v>
      </c>
      <c r="E11" s="13">
        <v>26.25</v>
      </c>
      <c r="F11" s="13">
        <v>28.25</v>
      </c>
      <c r="G11" s="13">
        <v>105</v>
      </c>
      <c r="H11" s="13">
        <v>4</v>
      </c>
      <c r="I11" s="13">
        <v>110244</v>
      </c>
      <c r="J11" s="13" t="s">
        <v>3219</v>
      </c>
      <c r="K11" s="194">
        <v>89.2</v>
      </c>
      <c r="L11" s="15">
        <v>6.9</v>
      </c>
      <c r="M11" s="14">
        <v>1.8467</v>
      </c>
      <c r="N11" s="14">
        <f t="shared" si="1"/>
        <v>12.742230000000001</v>
      </c>
      <c r="P11" s="122">
        <f t="shared" si="0"/>
        <v>76.457769999999996</v>
      </c>
      <c r="Q11" s="13"/>
      <c r="R11" s="12"/>
    </row>
    <row r="12" spans="1:18" x14ac:dyDescent="0.2">
      <c r="A12" s="12" t="s">
        <v>3216</v>
      </c>
      <c r="B12" s="12" t="s">
        <v>3228</v>
      </c>
      <c r="C12" s="13" t="s">
        <v>3229</v>
      </c>
      <c r="D12" s="13" t="s">
        <v>24</v>
      </c>
      <c r="E12" s="13">
        <v>26.25</v>
      </c>
      <c r="F12" s="13">
        <v>28.25</v>
      </c>
      <c r="G12" s="13">
        <v>105</v>
      </c>
      <c r="H12" s="13">
        <v>4</v>
      </c>
      <c r="I12" s="13">
        <v>110244</v>
      </c>
      <c r="J12" s="13" t="s">
        <v>3219</v>
      </c>
      <c r="K12" s="194">
        <v>89.2</v>
      </c>
      <c r="L12" s="15">
        <v>6.9</v>
      </c>
      <c r="M12" s="14">
        <v>1.8467</v>
      </c>
      <c r="N12" s="14">
        <f t="shared" si="1"/>
        <v>12.742230000000001</v>
      </c>
      <c r="P12" s="122">
        <f t="shared" si="0"/>
        <v>76.457769999999996</v>
      </c>
      <c r="Q12" s="13"/>
      <c r="R12" s="12"/>
    </row>
    <row r="13" spans="1:18" x14ac:dyDescent="0.2">
      <c r="A13" s="12" t="s">
        <v>3216</v>
      </c>
      <c r="B13" s="12" t="s">
        <v>3230</v>
      </c>
      <c r="C13" s="13" t="s">
        <v>3231</v>
      </c>
      <c r="D13" s="13" t="s">
        <v>24</v>
      </c>
      <c r="E13" s="13">
        <v>26.25</v>
      </c>
      <c r="F13" s="13">
        <v>28.25</v>
      </c>
      <c r="G13" s="13">
        <v>105</v>
      </c>
      <c r="H13" s="13">
        <v>4</v>
      </c>
      <c r="I13" s="13">
        <v>110244</v>
      </c>
      <c r="J13" s="13" t="s">
        <v>3219</v>
      </c>
      <c r="K13" s="194">
        <v>85</v>
      </c>
      <c r="L13" s="15">
        <v>8.5299999999999994</v>
      </c>
      <c r="M13" s="14">
        <v>1.8467</v>
      </c>
      <c r="N13" s="14">
        <f t="shared" si="1"/>
        <v>15.752350999999999</v>
      </c>
      <c r="P13" s="122">
        <f t="shared" si="0"/>
        <v>69.247648999999996</v>
      </c>
      <c r="Q13" s="13"/>
      <c r="R13" s="12"/>
    </row>
    <row r="14" spans="1:18" x14ac:dyDescent="0.2">
      <c r="A14" s="12" t="s">
        <v>3216</v>
      </c>
      <c r="B14" s="12" t="s">
        <v>3232</v>
      </c>
      <c r="C14" s="13" t="s">
        <v>3233</v>
      </c>
      <c r="D14" s="13" t="s">
        <v>24</v>
      </c>
      <c r="E14" s="13">
        <v>26.25</v>
      </c>
      <c r="F14" s="13">
        <v>28.25</v>
      </c>
      <c r="G14" s="13">
        <v>105</v>
      </c>
      <c r="H14" s="13">
        <v>4</v>
      </c>
      <c r="I14" s="13">
        <v>110244</v>
      </c>
      <c r="J14" s="13" t="s">
        <v>3219</v>
      </c>
      <c r="K14" s="194">
        <v>85</v>
      </c>
      <c r="L14" s="15">
        <v>6.9</v>
      </c>
      <c r="M14" s="14">
        <v>1.8467</v>
      </c>
      <c r="N14" s="14">
        <f t="shared" si="1"/>
        <v>12.742230000000001</v>
      </c>
      <c r="P14" s="122">
        <f t="shared" si="0"/>
        <v>72.257769999999994</v>
      </c>
      <c r="Q14" s="13"/>
      <c r="R14" s="12"/>
    </row>
    <row r="15" spans="1:18" x14ac:dyDescent="0.2">
      <c r="A15" s="12" t="s">
        <v>3216</v>
      </c>
      <c r="B15" s="12" t="s">
        <v>3234</v>
      </c>
      <c r="C15" s="13" t="s">
        <v>3235</v>
      </c>
      <c r="D15" s="13" t="s">
        <v>24</v>
      </c>
      <c r="E15" s="13">
        <v>26.25</v>
      </c>
      <c r="F15" s="13">
        <v>28.25</v>
      </c>
      <c r="G15" s="13">
        <v>105</v>
      </c>
      <c r="H15" s="13">
        <v>4</v>
      </c>
      <c r="I15" s="13">
        <v>110244</v>
      </c>
      <c r="J15" s="13" t="s">
        <v>3219</v>
      </c>
      <c r="K15" s="756">
        <v>85</v>
      </c>
      <c r="L15" s="15">
        <v>10.45</v>
      </c>
      <c r="M15" s="14">
        <v>1.8468</v>
      </c>
      <c r="N15" s="14">
        <f t="shared" si="1"/>
        <v>19.299059999999997</v>
      </c>
      <c r="P15" s="122">
        <f t="shared" si="0"/>
        <v>65.700940000000003</v>
      </c>
    </row>
    <row r="16" spans="1:18" x14ac:dyDescent="0.2">
      <c r="A16" s="12" t="s">
        <v>3216</v>
      </c>
      <c r="B16" s="12" t="s">
        <v>3236</v>
      </c>
      <c r="C16" s="13" t="s">
        <v>3237</v>
      </c>
      <c r="D16" s="13" t="s">
        <v>24</v>
      </c>
      <c r="E16" s="13">
        <v>26.25</v>
      </c>
      <c r="F16" s="13">
        <v>28.25</v>
      </c>
      <c r="G16" s="13">
        <v>105</v>
      </c>
      <c r="H16" s="13">
        <v>4</v>
      </c>
      <c r="I16" s="13">
        <v>110244</v>
      </c>
      <c r="J16" s="13" t="s">
        <v>3219</v>
      </c>
      <c r="K16" s="194">
        <v>85</v>
      </c>
      <c r="L16" s="15">
        <v>6.9</v>
      </c>
      <c r="M16" s="14">
        <v>1.8468</v>
      </c>
      <c r="N16" s="14">
        <f t="shared" si="1"/>
        <v>12.74292</v>
      </c>
      <c r="P16" s="122">
        <f t="shared" si="0"/>
        <v>72.257080000000002</v>
      </c>
    </row>
    <row r="17" spans="1:18" x14ac:dyDescent="0.2">
      <c r="A17" s="12" t="s">
        <v>3216</v>
      </c>
      <c r="B17" s="12" t="s">
        <v>3238</v>
      </c>
      <c r="C17" s="13" t="s">
        <v>3239</v>
      </c>
      <c r="D17" s="13" t="s">
        <v>90</v>
      </c>
      <c r="E17" s="13">
        <v>28.53</v>
      </c>
      <c r="F17" s="13">
        <v>30.53</v>
      </c>
      <c r="G17" s="13">
        <v>110</v>
      </c>
      <c r="H17" s="13">
        <v>4.1500000000000004</v>
      </c>
      <c r="I17" s="13">
        <v>110244</v>
      </c>
      <c r="J17" s="13" t="s">
        <v>3219</v>
      </c>
      <c r="K17" s="194">
        <v>68.75</v>
      </c>
      <c r="L17" s="15">
        <v>10.74</v>
      </c>
      <c r="M17" s="14">
        <v>1.8468</v>
      </c>
      <c r="N17" s="14">
        <f t="shared" si="1"/>
        <v>19.834631999999999</v>
      </c>
      <c r="P17" s="122">
        <f t="shared" si="0"/>
        <v>48.915368000000001</v>
      </c>
    </row>
    <row r="18" spans="1:18" x14ac:dyDescent="0.2">
      <c r="A18" s="12" t="s">
        <v>3216</v>
      </c>
      <c r="B18" s="12" t="s">
        <v>3240</v>
      </c>
      <c r="C18" s="13" t="s">
        <v>3241</v>
      </c>
      <c r="D18" s="13" t="s">
        <v>24</v>
      </c>
      <c r="E18" s="13">
        <v>10</v>
      </c>
      <c r="F18" s="13">
        <v>12</v>
      </c>
      <c r="G18" s="13">
        <v>35</v>
      </c>
      <c r="H18" s="13">
        <v>4.5999999999999996</v>
      </c>
      <c r="I18" s="13">
        <v>110244</v>
      </c>
      <c r="J18" s="13" t="s">
        <v>3219</v>
      </c>
      <c r="K18" s="194">
        <v>23.04</v>
      </c>
      <c r="L18" s="15">
        <v>1.95</v>
      </c>
      <c r="M18" s="14">
        <v>1.8468</v>
      </c>
      <c r="N18" s="14">
        <f t="shared" si="1"/>
        <v>3.6012599999999999</v>
      </c>
      <c r="P18" s="122">
        <f t="shared" si="0"/>
        <v>19.438739999999999</v>
      </c>
    </row>
    <row r="19" spans="1:18" x14ac:dyDescent="0.2">
      <c r="A19" s="12" t="s">
        <v>3216</v>
      </c>
      <c r="B19" s="12" t="s">
        <v>3242</v>
      </c>
      <c r="C19" s="13" t="s">
        <v>3243</v>
      </c>
      <c r="D19" s="13" t="s">
        <v>24</v>
      </c>
      <c r="E19" s="13">
        <v>25</v>
      </c>
      <c r="F19" s="13">
        <v>27</v>
      </c>
      <c r="G19" s="13">
        <v>80</v>
      </c>
      <c r="H19" s="13">
        <v>5</v>
      </c>
      <c r="I19" s="13">
        <v>110244</v>
      </c>
      <c r="J19" s="13" t="s">
        <v>3219</v>
      </c>
      <c r="K19" s="194">
        <v>80.58</v>
      </c>
      <c r="L19" s="15">
        <v>9.35</v>
      </c>
      <c r="M19" s="14">
        <v>1.8468</v>
      </c>
      <c r="N19" s="14">
        <f t="shared" si="1"/>
        <v>17.267579999999999</v>
      </c>
      <c r="P19" s="122">
        <f t="shared" si="0"/>
        <v>63.312420000000003</v>
      </c>
    </row>
    <row r="20" spans="1:18" x14ac:dyDescent="0.2">
      <c r="A20" s="12" t="s">
        <v>3216</v>
      </c>
      <c r="B20" s="12" t="s">
        <v>3244</v>
      </c>
      <c r="C20" s="13" t="s">
        <v>3245</v>
      </c>
      <c r="D20" s="13" t="s">
        <v>24</v>
      </c>
      <c r="E20" s="13">
        <v>25</v>
      </c>
      <c r="F20" s="13">
        <v>27</v>
      </c>
      <c r="G20" s="13">
        <v>80</v>
      </c>
      <c r="H20" s="13">
        <v>5</v>
      </c>
      <c r="I20" s="13">
        <v>110244</v>
      </c>
      <c r="J20" s="13" t="s">
        <v>3219</v>
      </c>
      <c r="K20" s="194">
        <v>80.58</v>
      </c>
      <c r="L20" s="15">
        <v>9.6</v>
      </c>
      <c r="M20" s="14">
        <v>1.8468</v>
      </c>
      <c r="N20" s="14">
        <f t="shared" si="1"/>
        <v>17.729279999999999</v>
      </c>
      <c r="P20" s="122">
        <f t="shared" si="0"/>
        <v>62.850719999999995</v>
      </c>
    </row>
    <row r="21" spans="1:18" x14ac:dyDescent="0.2">
      <c r="A21" s="12" t="s">
        <v>3216</v>
      </c>
      <c r="B21" s="12" t="s">
        <v>3246</v>
      </c>
      <c r="C21" s="13" t="s">
        <v>3247</v>
      </c>
      <c r="D21" s="13" t="s">
        <v>24</v>
      </c>
      <c r="E21" s="13">
        <v>24</v>
      </c>
      <c r="F21" s="13">
        <v>26</v>
      </c>
      <c r="G21" s="13">
        <v>80</v>
      </c>
      <c r="H21" s="13">
        <v>4.8</v>
      </c>
      <c r="I21" s="13">
        <v>110244</v>
      </c>
      <c r="J21" s="13" t="s">
        <v>3219</v>
      </c>
      <c r="K21" s="194">
        <v>80.58</v>
      </c>
      <c r="L21" s="15">
        <v>8.5</v>
      </c>
      <c r="M21" s="14">
        <v>1.8468</v>
      </c>
      <c r="N21" s="14">
        <f t="shared" si="1"/>
        <v>15.697800000000001</v>
      </c>
      <c r="P21" s="122">
        <f t="shared" si="0"/>
        <v>64.882199999999997</v>
      </c>
    </row>
    <row r="22" spans="1:18" x14ac:dyDescent="0.2">
      <c r="A22" s="12" t="s">
        <v>3216</v>
      </c>
      <c r="B22" s="12" t="s">
        <v>3248</v>
      </c>
      <c r="C22" s="13" t="s">
        <v>3249</v>
      </c>
      <c r="D22" s="13" t="s">
        <v>24</v>
      </c>
      <c r="E22" s="13">
        <v>10</v>
      </c>
      <c r="F22" s="13">
        <v>12</v>
      </c>
      <c r="G22" s="13">
        <v>40</v>
      </c>
      <c r="H22" s="13">
        <v>4</v>
      </c>
      <c r="I22" s="13">
        <v>110244</v>
      </c>
      <c r="J22" s="13" t="s">
        <v>3219</v>
      </c>
      <c r="K22" s="194">
        <v>28.9</v>
      </c>
      <c r="L22" s="15">
        <v>5.19</v>
      </c>
      <c r="M22" s="14">
        <v>1.8468</v>
      </c>
      <c r="N22" s="14">
        <f t="shared" si="1"/>
        <v>9.584892</v>
      </c>
      <c r="P22" s="122">
        <f t="shared" si="0"/>
        <v>19.315107999999999</v>
      </c>
    </row>
    <row r="23" spans="1:18" x14ac:dyDescent="0.2">
      <c r="A23" s="12" t="s">
        <v>3216</v>
      </c>
      <c r="B23" s="12" t="s">
        <v>3250</v>
      </c>
      <c r="C23" s="13" t="s">
        <v>3251</v>
      </c>
      <c r="D23" s="13" t="s">
        <v>24</v>
      </c>
      <c r="E23" s="13">
        <v>10</v>
      </c>
      <c r="F23" s="13">
        <v>12</v>
      </c>
      <c r="G23" s="13">
        <v>35</v>
      </c>
      <c r="H23" s="13">
        <v>4.5999999999999996</v>
      </c>
      <c r="I23" s="13">
        <v>110244</v>
      </c>
      <c r="J23" s="13" t="s">
        <v>3219</v>
      </c>
      <c r="K23" s="194">
        <v>23.04</v>
      </c>
      <c r="L23" s="15">
        <v>1.91</v>
      </c>
      <c r="M23" s="14">
        <v>1.8468</v>
      </c>
      <c r="N23" s="14">
        <f t="shared" si="1"/>
        <v>3.5273879999999997</v>
      </c>
      <c r="P23" s="122">
        <f t="shared" si="0"/>
        <v>19.512612000000001</v>
      </c>
    </row>
    <row r="24" spans="1:18" x14ac:dyDescent="0.2">
      <c r="A24" s="12" t="s">
        <v>3216</v>
      </c>
      <c r="B24" s="12" t="s">
        <v>3252</v>
      </c>
      <c r="C24" s="13" t="s">
        <v>3253</v>
      </c>
      <c r="D24" s="13" t="s">
        <v>24</v>
      </c>
      <c r="E24" s="13">
        <v>26.25</v>
      </c>
      <c r="F24" s="13">
        <v>28.25</v>
      </c>
      <c r="G24" s="13">
        <v>105</v>
      </c>
      <c r="H24" s="13">
        <v>4</v>
      </c>
      <c r="I24" s="13">
        <v>110244</v>
      </c>
      <c r="J24" s="13" t="s">
        <v>3219</v>
      </c>
      <c r="K24" s="194">
        <v>85</v>
      </c>
      <c r="L24" s="15">
        <v>10.45</v>
      </c>
      <c r="M24" s="14">
        <v>1.8468</v>
      </c>
      <c r="N24" s="14">
        <f t="shared" si="1"/>
        <v>19.299059999999997</v>
      </c>
      <c r="P24" s="122">
        <f t="shared" si="0"/>
        <v>65.700940000000003</v>
      </c>
    </row>
    <row r="25" spans="1:18" x14ac:dyDescent="0.2">
      <c r="A25" s="12" t="s">
        <v>3216</v>
      </c>
      <c r="B25" s="12" t="s">
        <v>3254</v>
      </c>
      <c r="C25" s="13" t="s">
        <v>3255</v>
      </c>
      <c r="D25" s="13" t="s">
        <v>24</v>
      </c>
      <c r="E25" s="13">
        <v>25</v>
      </c>
      <c r="F25" s="13">
        <v>27</v>
      </c>
      <c r="G25" s="13">
        <v>80</v>
      </c>
      <c r="H25" s="13">
        <v>4</v>
      </c>
      <c r="I25" s="13">
        <v>110244</v>
      </c>
      <c r="J25" s="13" t="s">
        <v>3219</v>
      </c>
      <c r="K25" s="194">
        <v>83.78</v>
      </c>
      <c r="L25" s="15">
        <v>9.35</v>
      </c>
      <c r="M25" s="14">
        <v>1.8468</v>
      </c>
      <c r="N25" s="14">
        <f t="shared" si="1"/>
        <v>17.267579999999999</v>
      </c>
      <c r="P25" s="122">
        <f t="shared" si="0"/>
        <v>66.512420000000006</v>
      </c>
      <c r="Q25" s="13"/>
      <c r="R25" s="12"/>
    </row>
    <row r="26" spans="1:18" x14ac:dyDescent="0.2">
      <c r="A26" s="12" t="s">
        <v>3216</v>
      </c>
      <c r="B26" s="12" t="s">
        <v>3256</v>
      </c>
      <c r="C26" s="13" t="s">
        <v>3257</v>
      </c>
      <c r="D26" s="13" t="s">
        <v>24</v>
      </c>
      <c r="E26" s="13">
        <v>25</v>
      </c>
      <c r="F26" s="13">
        <v>27</v>
      </c>
      <c r="G26" s="13">
        <v>80</v>
      </c>
      <c r="H26" s="13">
        <v>4</v>
      </c>
      <c r="I26" s="13">
        <v>110244</v>
      </c>
      <c r="J26" s="13" t="s">
        <v>3219</v>
      </c>
      <c r="K26" s="194">
        <v>83.78</v>
      </c>
      <c r="L26" s="15">
        <v>9.6</v>
      </c>
      <c r="M26" s="14">
        <v>1.8467</v>
      </c>
      <c r="N26" s="14">
        <f t="shared" si="1"/>
        <v>17.72832</v>
      </c>
      <c r="P26" s="122">
        <f t="shared" si="0"/>
        <v>66.051680000000005</v>
      </c>
      <c r="Q26" s="13"/>
      <c r="R26" s="12"/>
    </row>
    <row r="27" spans="1:18" x14ac:dyDescent="0.2">
      <c r="A27" s="12" t="s">
        <v>3216</v>
      </c>
      <c r="B27" s="12" t="s">
        <v>3258</v>
      </c>
      <c r="C27" s="13" t="s">
        <v>3259</v>
      </c>
      <c r="D27" s="13" t="s">
        <v>24</v>
      </c>
      <c r="E27" s="13">
        <v>25</v>
      </c>
      <c r="F27" s="13">
        <v>27</v>
      </c>
      <c r="G27" s="13">
        <v>80</v>
      </c>
      <c r="H27" s="13">
        <v>4</v>
      </c>
      <c r="I27" s="13">
        <v>110244</v>
      </c>
      <c r="J27" s="13" t="s">
        <v>3219</v>
      </c>
      <c r="K27" s="194">
        <v>83.78</v>
      </c>
      <c r="L27" s="15">
        <v>8.5</v>
      </c>
      <c r="M27" s="14">
        <v>1.8467</v>
      </c>
      <c r="N27" s="14">
        <f t="shared" si="1"/>
        <v>15.696949999999999</v>
      </c>
      <c r="P27" s="122">
        <f t="shared" si="0"/>
        <v>68.08305</v>
      </c>
      <c r="Q27" s="13"/>
      <c r="R27" s="12"/>
    </row>
    <row r="28" spans="1:18" x14ac:dyDescent="0.2">
      <c r="A28" s="12" t="s">
        <v>3216</v>
      </c>
      <c r="B28" s="12" t="s">
        <v>3260</v>
      </c>
      <c r="C28" s="13" t="s">
        <v>3261</v>
      </c>
      <c r="D28" s="13" t="s">
        <v>24</v>
      </c>
      <c r="E28" s="13">
        <v>30</v>
      </c>
      <c r="F28" s="13">
        <v>32</v>
      </c>
      <c r="G28" s="13">
        <v>120</v>
      </c>
      <c r="H28" s="13">
        <v>4</v>
      </c>
      <c r="I28" s="13">
        <v>110244</v>
      </c>
      <c r="J28" s="13" t="s">
        <v>3219</v>
      </c>
      <c r="K28" s="194">
        <v>86.55</v>
      </c>
      <c r="L28" s="15">
        <v>5</v>
      </c>
      <c r="M28" s="14">
        <v>1.8467</v>
      </c>
      <c r="N28" s="14">
        <f t="shared" si="1"/>
        <v>9.2334999999999994</v>
      </c>
      <c r="P28" s="122">
        <f t="shared" si="0"/>
        <v>77.316499999999991</v>
      </c>
      <c r="Q28" s="13"/>
      <c r="R28" s="12"/>
    </row>
    <row r="29" spans="1:18" x14ac:dyDescent="0.2">
      <c r="A29" s="12" t="s">
        <v>3216</v>
      </c>
      <c r="B29" s="12" t="s">
        <v>3262</v>
      </c>
      <c r="C29" s="13" t="s">
        <v>3263</v>
      </c>
      <c r="D29" s="13" t="s">
        <v>24</v>
      </c>
      <c r="E29" s="13">
        <v>30</v>
      </c>
      <c r="F29" s="13">
        <v>32</v>
      </c>
      <c r="G29" s="13">
        <v>120</v>
      </c>
      <c r="H29" s="13">
        <v>4</v>
      </c>
      <c r="I29" s="13">
        <v>100022</v>
      </c>
      <c r="J29" s="13" t="s">
        <v>3219</v>
      </c>
      <c r="K29" s="194">
        <v>81.75</v>
      </c>
      <c r="L29" s="15">
        <v>5</v>
      </c>
      <c r="M29" s="14">
        <v>1.8467</v>
      </c>
      <c r="N29" s="14">
        <f t="shared" si="1"/>
        <v>9.2334999999999994</v>
      </c>
      <c r="P29" s="122">
        <f t="shared" si="0"/>
        <v>72.516500000000008</v>
      </c>
    </row>
    <row r="30" spans="1:18" x14ac:dyDescent="0.2">
      <c r="A30" s="12" t="s">
        <v>3216</v>
      </c>
      <c r="B30" s="12" t="s">
        <v>3264</v>
      </c>
      <c r="C30" s="13" t="s">
        <v>3265</v>
      </c>
      <c r="D30" s="13" t="s">
        <v>24</v>
      </c>
      <c r="E30" s="13">
        <v>13.5</v>
      </c>
      <c r="F30" s="13">
        <v>15.5</v>
      </c>
      <c r="G30" s="13">
        <v>48</v>
      </c>
      <c r="H30" s="13">
        <v>4</v>
      </c>
      <c r="I30" s="13">
        <v>100022</v>
      </c>
      <c r="J30" s="13" t="s">
        <v>3219</v>
      </c>
      <c r="K30" s="194">
        <v>52.71</v>
      </c>
      <c r="L30" s="15">
        <v>2.61</v>
      </c>
      <c r="M30" s="14">
        <v>1.8467</v>
      </c>
      <c r="N30" s="14">
        <f t="shared" si="1"/>
        <v>4.8198869999999996</v>
      </c>
      <c r="P30" s="122">
        <f t="shared" si="0"/>
        <v>47.890112999999999</v>
      </c>
    </row>
    <row r="31" spans="1:18" x14ac:dyDescent="0.2">
      <c r="A31" s="12" t="s">
        <v>3216</v>
      </c>
      <c r="B31" s="12" t="s">
        <v>3266</v>
      </c>
      <c r="C31" s="13" t="s">
        <v>3267</v>
      </c>
      <c r="D31" s="13" t="s">
        <v>24</v>
      </c>
      <c r="E31" s="13">
        <v>15</v>
      </c>
      <c r="F31" s="13">
        <v>17</v>
      </c>
      <c r="G31" s="13">
        <v>48</v>
      </c>
      <c r="H31" s="13">
        <v>5</v>
      </c>
      <c r="I31" s="13">
        <v>100022</v>
      </c>
      <c r="J31" s="13" t="s">
        <v>3219</v>
      </c>
      <c r="K31" s="194">
        <v>46.5</v>
      </c>
      <c r="L31" s="15">
        <v>3.5</v>
      </c>
      <c r="M31" s="14">
        <v>1.8467</v>
      </c>
      <c r="N31" s="14">
        <f t="shared" si="1"/>
        <v>6.4634499999999999</v>
      </c>
      <c r="P31" s="122">
        <f t="shared" si="0"/>
        <v>40.036549999999998</v>
      </c>
    </row>
    <row r="32" spans="1:18" x14ac:dyDescent="0.2">
      <c r="A32" s="12" t="s">
        <v>3216</v>
      </c>
      <c r="B32" s="12" t="s">
        <v>3268</v>
      </c>
      <c r="C32" s="13" t="s">
        <v>3269</v>
      </c>
      <c r="D32" s="13" t="s">
        <v>24</v>
      </c>
      <c r="E32" s="13">
        <v>15</v>
      </c>
      <c r="F32" s="13">
        <v>17</v>
      </c>
      <c r="G32" s="13">
        <v>48</v>
      </c>
      <c r="H32" s="13">
        <v>5</v>
      </c>
      <c r="I32" s="13">
        <v>100022</v>
      </c>
      <c r="J32" s="13" t="s">
        <v>3219</v>
      </c>
      <c r="K32" s="194">
        <v>44.5</v>
      </c>
      <c r="L32" s="15">
        <v>4.7</v>
      </c>
      <c r="M32" s="14">
        <v>1.8467</v>
      </c>
      <c r="N32" s="14">
        <f t="shared" si="1"/>
        <v>8.6794899999999995</v>
      </c>
      <c r="P32" s="122">
        <f t="shared" si="0"/>
        <v>35.820509999999999</v>
      </c>
    </row>
    <row r="33" spans="1:18" x14ac:dyDescent="0.2">
      <c r="A33" s="12" t="s">
        <v>3216</v>
      </c>
      <c r="B33" s="12" t="s">
        <v>3270</v>
      </c>
      <c r="C33" s="13" t="s">
        <v>3271</v>
      </c>
      <c r="D33" s="13" t="s">
        <v>24</v>
      </c>
      <c r="E33" s="13">
        <v>30</v>
      </c>
      <c r="F33" s="13">
        <v>32</v>
      </c>
      <c r="G33" s="13">
        <v>120</v>
      </c>
      <c r="H33" s="13">
        <v>4</v>
      </c>
      <c r="I33" s="13">
        <v>100022</v>
      </c>
      <c r="J33" s="13" t="s">
        <v>3219</v>
      </c>
      <c r="K33" s="194">
        <v>81.75</v>
      </c>
      <c r="L33" s="15">
        <v>5</v>
      </c>
      <c r="M33" s="14">
        <v>1.8467</v>
      </c>
      <c r="N33" s="14">
        <f t="shared" si="1"/>
        <v>9.2334999999999994</v>
      </c>
      <c r="P33" s="122">
        <f t="shared" si="0"/>
        <v>72.516500000000008</v>
      </c>
    </row>
    <row r="34" spans="1:18" x14ac:dyDescent="0.2">
      <c r="A34" s="12" t="s">
        <v>3216</v>
      </c>
      <c r="B34" s="12" t="s">
        <v>3272</v>
      </c>
      <c r="C34" s="13" t="s">
        <v>3273</v>
      </c>
      <c r="D34" s="13" t="s">
        <v>24</v>
      </c>
      <c r="E34" s="13">
        <v>30</v>
      </c>
      <c r="F34" s="13">
        <v>32</v>
      </c>
      <c r="G34" s="13">
        <v>120</v>
      </c>
      <c r="H34" s="13">
        <v>4</v>
      </c>
      <c r="I34" s="13">
        <v>110244</v>
      </c>
      <c r="J34" s="13" t="s">
        <v>3219</v>
      </c>
      <c r="K34" s="194">
        <v>86.55</v>
      </c>
      <c r="L34" s="15">
        <v>5</v>
      </c>
      <c r="M34" s="14">
        <v>1.8467</v>
      </c>
      <c r="N34" s="14">
        <f t="shared" si="1"/>
        <v>9.2334999999999994</v>
      </c>
      <c r="P34" s="122">
        <f t="shared" si="0"/>
        <v>77.316499999999991</v>
      </c>
      <c r="Q34" s="13"/>
      <c r="R34" s="12"/>
    </row>
    <row r="35" spans="1:18" x14ac:dyDescent="0.2">
      <c r="A35" s="12" t="s">
        <v>3216</v>
      </c>
      <c r="B35" s="12" t="s">
        <v>3274</v>
      </c>
      <c r="C35" s="13" t="s">
        <v>3275</v>
      </c>
      <c r="D35" s="13" t="s">
        <v>24</v>
      </c>
      <c r="E35" s="13">
        <v>14</v>
      </c>
      <c r="F35" s="13">
        <v>15.5</v>
      </c>
      <c r="G35" s="13">
        <v>112</v>
      </c>
      <c r="H35" s="13">
        <v>2</v>
      </c>
      <c r="I35" s="13">
        <v>100022</v>
      </c>
      <c r="J35" s="13" t="s">
        <v>3219</v>
      </c>
      <c r="K35" s="194">
        <v>34.880000000000003</v>
      </c>
      <c r="L35" s="15">
        <v>7</v>
      </c>
      <c r="M35" s="14">
        <v>1.8467</v>
      </c>
      <c r="N35" s="14">
        <f t="shared" si="1"/>
        <v>12.9269</v>
      </c>
      <c r="P35" s="122">
        <f t="shared" si="0"/>
        <v>21.953100000000003</v>
      </c>
    </row>
    <row r="36" spans="1:18" x14ac:dyDescent="0.2">
      <c r="A36" s="12" t="s">
        <v>3216</v>
      </c>
      <c r="B36" s="12" t="s">
        <v>3276</v>
      </c>
      <c r="C36" s="13" t="s">
        <v>3277</v>
      </c>
      <c r="D36" s="13" t="s">
        <v>24</v>
      </c>
      <c r="E36" s="13">
        <v>30</v>
      </c>
      <c r="F36" s="13">
        <v>31</v>
      </c>
      <c r="G36" s="13">
        <v>120</v>
      </c>
      <c r="H36" s="13">
        <v>4</v>
      </c>
      <c r="I36" s="13">
        <v>100022</v>
      </c>
      <c r="J36" s="13" t="s">
        <v>3219</v>
      </c>
      <c r="K36" s="194">
        <v>92.66</v>
      </c>
      <c r="L36" s="15">
        <v>15.84</v>
      </c>
      <c r="M36" s="14">
        <v>1.8467</v>
      </c>
      <c r="N36" s="14">
        <f t="shared" si="1"/>
        <v>29.251728</v>
      </c>
      <c r="P36" s="122">
        <f t="shared" si="0"/>
        <v>63.408271999999997</v>
      </c>
    </row>
  </sheetData>
  <protectedRanges>
    <protectedRange password="8F60" sqref="Q6" name="Calculations_40"/>
  </protectedRanges>
  <conditionalFormatting sqref="C4:C6">
    <cfRule type="duplicateValues" dxfId="33" priority="3"/>
  </conditionalFormatting>
  <conditionalFormatting sqref="D4:D6">
    <cfRule type="duplicateValues" dxfId="32" priority="4"/>
  </conditionalFormatting>
  <conditionalFormatting sqref="D1:D3">
    <cfRule type="duplicateValues" dxfId="31" priority="1"/>
  </conditionalFormatting>
  <conditionalFormatting sqref="E1:E3">
    <cfRule type="duplicateValues" dxfId="30" priority="2"/>
  </conditionalFormatting>
  <pageMargins left="0.7" right="0.7" top="0.75" bottom="0.75" header="0.3" footer="0.3"/>
  <pageSetup orientation="portrait" verticalDpi="4294967295" r:id="rId1"/>
  <legacyDrawing r:id="rId2"/>
</worksheet>
</file>

<file path=xl/worksheets/sheet7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B3A048-5613-4F41-A317-2D8D06DB051A}">
  <dimension ref="A1:T22"/>
  <sheetViews>
    <sheetView zoomScale="90" zoomScaleNormal="90" workbookViewId="0">
      <pane xSplit="3" ySplit="6" topLeftCell="I7" activePane="bottomRight" state="frozen"/>
      <selection pane="topRight" activeCell="F1" sqref="F1"/>
      <selection pane="bottomLeft" activeCell="A7" sqref="A7"/>
      <selection pane="bottomRight" activeCell="K14" sqref="K14"/>
    </sheetView>
  </sheetViews>
  <sheetFormatPr defaultColWidth="9.28515625" defaultRowHeight="12.75" x14ac:dyDescent="0.2"/>
  <cols>
    <col min="1" max="1" width="23.42578125" style="12" bestFit="1" customWidth="1"/>
    <col min="2" max="2" width="55.5703125" style="12" customWidth="1"/>
    <col min="3" max="3" width="27.28515625" style="13" bestFit="1" customWidth="1"/>
    <col min="4" max="6" width="10.28515625" style="13" bestFit="1" customWidth="1"/>
    <col min="7" max="7" width="8.42578125" style="13" bestFit="1" customWidth="1"/>
    <col min="8" max="8" width="7.42578125" style="13" bestFit="1" customWidth="1"/>
    <col min="9" max="9" width="9.28515625" style="13"/>
    <col min="10" max="10" width="22" style="13" bestFit="1" customWidth="1"/>
    <col min="11" max="11" width="20.7109375" style="13" customWidth="1"/>
    <col min="12" max="12" width="21.7109375" style="13" customWidth="1"/>
    <col min="13" max="13" width="20.7109375" style="13" customWidth="1"/>
    <col min="14" max="14" width="10.28515625" style="15" bestFit="1" customWidth="1"/>
    <col min="15" max="16" width="8.5703125" style="14" bestFit="1" customWidth="1"/>
    <col min="17" max="17" width="5.7109375" style="17" customWidth="1"/>
    <col min="18" max="18" width="16" style="14" bestFit="1" customWidth="1"/>
    <col min="19" max="19" width="15.7109375" style="14" bestFit="1" customWidth="1"/>
    <col min="20" max="20" width="6.5703125" style="13" bestFit="1" customWidth="1"/>
    <col min="21" max="16384" width="9.28515625" style="12"/>
  </cols>
  <sheetData>
    <row r="1" spans="1:20" s="22" customFormat="1" x14ac:dyDescent="0.2">
      <c r="A1" s="77"/>
      <c r="B1" s="78" t="s">
        <v>41</v>
      </c>
      <c r="C1" s="79"/>
      <c r="D1" s="78"/>
      <c r="E1" s="79"/>
      <c r="F1" s="79"/>
      <c r="G1" s="79"/>
      <c r="H1" s="79"/>
      <c r="I1" s="79"/>
      <c r="J1" s="79"/>
      <c r="K1" s="79"/>
      <c r="L1" s="79"/>
      <c r="M1" s="79"/>
      <c r="N1" s="80"/>
      <c r="O1" s="81"/>
      <c r="P1" s="81"/>
      <c r="Q1" s="82"/>
      <c r="R1" s="83"/>
      <c r="S1" s="84"/>
      <c r="T1" s="85"/>
    </row>
    <row r="2" spans="1:20" s="22" customFormat="1" x14ac:dyDescent="0.2">
      <c r="A2" s="86"/>
      <c r="B2" s="87" t="s">
        <v>40</v>
      </c>
      <c r="C2" s="89"/>
      <c r="D2" s="87"/>
      <c r="E2" s="88"/>
      <c r="F2" s="89"/>
      <c r="G2" s="89"/>
      <c r="H2" s="89"/>
      <c r="I2" s="89"/>
      <c r="J2" s="89"/>
      <c r="K2" s="89"/>
      <c r="L2" s="89"/>
      <c r="M2" s="89"/>
      <c r="N2" s="90"/>
      <c r="O2" s="91"/>
      <c r="P2" s="91"/>
      <c r="Q2" s="92"/>
      <c r="R2" s="93"/>
      <c r="S2" s="94"/>
      <c r="T2" s="57"/>
    </row>
    <row r="3" spans="1:20" s="22" customFormat="1" x14ac:dyDescent="0.2">
      <c r="A3" s="86"/>
      <c r="B3" s="95" t="s">
        <v>0</v>
      </c>
      <c r="C3" s="97"/>
      <c r="D3" s="95"/>
      <c r="E3" s="96"/>
      <c r="F3" s="97"/>
      <c r="G3" s="97"/>
      <c r="H3" s="97"/>
      <c r="I3" s="97"/>
      <c r="J3" s="97"/>
      <c r="K3" s="97"/>
      <c r="L3" s="97"/>
      <c r="M3" s="97"/>
      <c r="N3" s="98"/>
      <c r="O3" s="99"/>
      <c r="P3" s="99"/>
      <c r="Q3" s="100"/>
      <c r="R3" s="101"/>
      <c r="S3" s="94"/>
      <c r="T3" s="57"/>
    </row>
    <row r="4" spans="1:20" s="22" customFormat="1" ht="13.5" thickBot="1" x14ac:dyDescent="0.25">
      <c r="A4" s="86"/>
      <c r="B4" s="95"/>
      <c r="C4" s="97"/>
      <c r="D4" s="96"/>
      <c r="E4" s="97"/>
      <c r="F4" s="97"/>
      <c r="G4" s="97"/>
      <c r="H4" s="97"/>
      <c r="I4" s="97"/>
      <c r="J4" s="97"/>
      <c r="K4" s="97"/>
      <c r="L4" s="97"/>
      <c r="M4" s="97"/>
      <c r="N4" s="98"/>
      <c r="O4" s="99"/>
      <c r="P4" s="99"/>
      <c r="Q4" s="100"/>
      <c r="R4" s="101"/>
      <c r="S4" s="94"/>
      <c r="T4" s="57"/>
    </row>
    <row r="5" spans="1:20" ht="15.75" customHeight="1" thickBot="1" x14ac:dyDescent="0.25">
      <c r="A5" s="26"/>
      <c r="B5" s="102"/>
      <c r="C5" s="103" t="s">
        <v>1</v>
      </c>
      <c r="D5" s="104"/>
      <c r="E5" s="105"/>
      <c r="F5" s="105"/>
      <c r="G5" s="105"/>
      <c r="H5" s="105"/>
      <c r="I5" s="105"/>
      <c r="J5" s="106"/>
      <c r="K5" s="106"/>
      <c r="L5" s="106"/>
      <c r="M5" s="106"/>
      <c r="N5" s="107"/>
      <c r="O5" s="108"/>
      <c r="P5" s="108"/>
      <c r="Q5" s="109"/>
      <c r="R5" s="110" t="s">
        <v>14</v>
      </c>
      <c r="S5" s="111"/>
      <c r="T5" s="27"/>
    </row>
    <row r="6" spans="1:20" ht="64.5" thickBot="1" x14ac:dyDescent="0.25">
      <c r="A6" s="112" t="s">
        <v>3</v>
      </c>
      <c r="B6" s="113" t="s">
        <v>8</v>
      </c>
      <c r="C6" s="114" t="s">
        <v>18</v>
      </c>
      <c r="D6" s="115" t="s">
        <v>9</v>
      </c>
      <c r="E6" s="115" t="s">
        <v>5</v>
      </c>
      <c r="F6" s="115" t="s">
        <v>20</v>
      </c>
      <c r="G6" s="113" t="s">
        <v>37</v>
      </c>
      <c r="H6" s="115" t="s">
        <v>38</v>
      </c>
      <c r="I6" s="116" t="s">
        <v>10</v>
      </c>
      <c r="J6" s="115" t="s">
        <v>11</v>
      </c>
      <c r="K6" s="117" t="s">
        <v>3278</v>
      </c>
      <c r="L6" s="118" t="s">
        <v>3279</v>
      </c>
      <c r="M6" s="117" t="s">
        <v>3280</v>
      </c>
      <c r="N6" s="2" t="s">
        <v>27</v>
      </c>
      <c r="O6" s="1" t="s">
        <v>12</v>
      </c>
      <c r="P6" s="1" t="s">
        <v>13</v>
      </c>
      <c r="Q6" s="119"/>
      <c r="R6" s="1" t="s">
        <v>16</v>
      </c>
      <c r="S6" s="120" t="s">
        <v>17</v>
      </c>
      <c r="T6" s="117" t="s">
        <v>7</v>
      </c>
    </row>
    <row r="7" spans="1:20" ht="12.75" customHeight="1" x14ac:dyDescent="0.2">
      <c r="A7" s="12" t="s">
        <v>3281</v>
      </c>
      <c r="B7" s="12" t="s">
        <v>3282</v>
      </c>
      <c r="C7" s="13">
        <v>418302</v>
      </c>
      <c r="D7" s="13" t="s">
        <v>24</v>
      </c>
      <c r="E7" s="13">
        <v>10</v>
      </c>
      <c r="F7" s="13">
        <v>11.5</v>
      </c>
      <c r="G7" s="13">
        <v>44</v>
      </c>
      <c r="H7" s="13">
        <v>3.64</v>
      </c>
      <c r="I7" s="13">
        <v>110601</v>
      </c>
      <c r="J7" s="13" t="s">
        <v>3283</v>
      </c>
      <c r="K7" s="758">
        <v>25.6</v>
      </c>
      <c r="L7" s="758">
        <v>25.6</v>
      </c>
      <c r="M7" s="758">
        <v>25.6</v>
      </c>
      <c r="N7" s="15">
        <v>6.99</v>
      </c>
      <c r="O7" s="14">
        <v>1.5507</v>
      </c>
      <c r="P7" s="14">
        <v>10.84</v>
      </c>
      <c r="R7" s="14">
        <v>14.76</v>
      </c>
      <c r="S7" s="14">
        <v>0</v>
      </c>
    </row>
    <row r="8" spans="1:20" x14ac:dyDescent="0.2">
      <c r="A8" s="12" t="s">
        <v>3281</v>
      </c>
      <c r="B8" s="12" t="s">
        <v>3284</v>
      </c>
      <c r="C8" s="13">
        <v>418303</v>
      </c>
      <c r="D8" s="13" t="s">
        <v>24</v>
      </c>
      <c r="E8" s="13">
        <v>10</v>
      </c>
      <c r="F8" s="13">
        <v>11.5</v>
      </c>
      <c r="G8" s="13">
        <v>35</v>
      </c>
      <c r="H8" s="13">
        <v>4.5</v>
      </c>
      <c r="I8" s="13">
        <v>110601</v>
      </c>
      <c r="J8" s="13" t="s">
        <v>3283</v>
      </c>
      <c r="K8" s="759">
        <v>26.5</v>
      </c>
      <c r="L8" s="759">
        <v>26.5</v>
      </c>
      <c r="M8" s="759">
        <v>26.5</v>
      </c>
      <c r="N8" s="15">
        <v>5.59</v>
      </c>
      <c r="O8" s="14">
        <v>1.55</v>
      </c>
      <c r="P8" s="14">
        <v>8.67</v>
      </c>
      <c r="R8" s="14">
        <v>17.829999999999998</v>
      </c>
    </row>
    <row r="9" spans="1:20" x14ac:dyDescent="0.2">
      <c r="A9" s="12" t="s">
        <v>3281</v>
      </c>
      <c r="B9" s="12" t="s">
        <v>3285</v>
      </c>
      <c r="C9" s="13">
        <v>418304</v>
      </c>
      <c r="D9" s="13" t="s">
        <v>24</v>
      </c>
      <c r="E9" s="13">
        <v>10</v>
      </c>
      <c r="F9" s="13">
        <v>11.5</v>
      </c>
      <c r="G9" s="13">
        <v>40</v>
      </c>
      <c r="H9" s="13">
        <v>4</v>
      </c>
      <c r="I9" s="13">
        <v>110601</v>
      </c>
      <c r="J9" s="13" t="s">
        <v>3283</v>
      </c>
      <c r="K9" s="759">
        <v>28.6</v>
      </c>
      <c r="L9" s="759">
        <v>28.6</v>
      </c>
      <c r="M9" s="759">
        <v>28.6</v>
      </c>
      <c r="N9" s="15">
        <v>6.37</v>
      </c>
      <c r="O9" s="14">
        <v>1.5492999999999999</v>
      </c>
      <c r="P9" s="14">
        <v>9.8800000000000008</v>
      </c>
      <c r="R9" s="14">
        <v>18.72</v>
      </c>
    </row>
    <row r="10" spans="1:20" x14ac:dyDescent="0.2">
      <c r="A10" s="12" t="s">
        <v>3281</v>
      </c>
      <c r="B10" s="12" t="s">
        <v>3286</v>
      </c>
      <c r="C10" s="13">
        <v>427203</v>
      </c>
      <c r="D10" s="13" t="s">
        <v>24</v>
      </c>
      <c r="E10" s="13">
        <v>10</v>
      </c>
      <c r="F10" s="13">
        <v>11.5</v>
      </c>
      <c r="G10" s="13">
        <v>40</v>
      </c>
      <c r="H10" s="13">
        <v>4</v>
      </c>
      <c r="I10" s="13">
        <v>110601</v>
      </c>
      <c r="J10" s="13" t="s">
        <v>3283</v>
      </c>
      <c r="K10" s="759">
        <v>26.7</v>
      </c>
      <c r="L10" s="759">
        <v>26.7</v>
      </c>
      <c r="M10" s="759">
        <v>26.7</v>
      </c>
      <c r="N10" s="15">
        <v>6.42</v>
      </c>
      <c r="O10" s="14">
        <v>1.5486</v>
      </c>
      <c r="P10" s="14">
        <v>9.9600000000000009</v>
      </c>
      <c r="R10" s="14">
        <v>16.739999999999998</v>
      </c>
    </row>
    <row r="11" spans="1:20" x14ac:dyDescent="0.2">
      <c r="A11" s="12" t="s">
        <v>3281</v>
      </c>
      <c r="B11" s="12" t="s">
        <v>3287</v>
      </c>
      <c r="C11" s="13">
        <v>418305</v>
      </c>
      <c r="D11" s="13" t="s">
        <v>24</v>
      </c>
      <c r="E11" s="13">
        <v>10</v>
      </c>
      <c r="F11" s="13">
        <v>11.5</v>
      </c>
      <c r="G11" s="13">
        <v>40</v>
      </c>
      <c r="H11" s="13">
        <v>4</v>
      </c>
      <c r="I11" s="13">
        <v>110601</v>
      </c>
      <c r="J11" s="13" t="s">
        <v>3283</v>
      </c>
      <c r="K11" s="759">
        <v>25.7</v>
      </c>
      <c r="L11" s="759">
        <v>25.7</v>
      </c>
      <c r="M11" s="759">
        <v>25.7</v>
      </c>
      <c r="N11" s="15">
        <v>6.29</v>
      </c>
      <c r="O11" s="14">
        <v>1.5479000000000001</v>
      </c>
      <c r="P11" s="14">
        <v>9.75</v>
      </c>
      <c r="R11" s="14">
        <v>15.95</v>
      </c>
    </row>
    <row r="12" spans="1:20" x14ac:dyDescent="0.2">
      <c r="A12" s="12" t="s">
        <v>3281</v>
      </c>
      <c r="B12" s="12" t="s">
        <v>3288</v>
      </c>
      <c r="C12" s="13">
        <v>418306</v>
      </c>
      <c r="D12" s="13" t="s">
        <v>24</v>
      </c>
      <c r="E12" s="13">
        <v>10</v>
      </c>
      <c r="F12" s="13">
        <v>11.5</v>
      </c>
      <c r="G12" s="13">
        <v>40</v>
      </c>
      <c r="H12" s="13">
        <v>4</v>
      </c>
      <c r="I12" s="13">
        <v>110601</v>
      </c>
      <c r="J12" s="13" t="s">
        <v>3283</v>
      </c>
      <c r="K12" s="759">
        <v>26.8</v>
      </c>
      <c r="L12" s="759">
        <v>26.8</v>
      </c>
      <c r="M12" s="759">
        <v>26.8</v>
      </c>
      <c r="N12" s="15">
        <v>6.32</v>
      </c>
      <c r="O12" s="14">
        <v>1.5471999999999999</v>
      </c>
      <c r="P12" s="14">
        <v>9.8000000000000007</v>
      </c>
      <c r="R12" s="14">
        <v>17</v>
      </c>
    </row>
    <row r="13" spans="1:20" x14ac:dyDescent="0.2">
      <c r="A13" s="12" t="s">
        <v>3281</v>
      </c>
      <c r="B13" s="12" t="s">
        <v>3289</v>
      </c>
      <c r="C13" s="13">
        <v>418317</v>
      </c>
      <c r="D13" s="13" t="s">
        <v>24</v>
      </c>
      <c r="E13" s="13">
        <v>10</v>
      </c>
      <c r="F13" s="13">
        <v>11.5</v>
      </c>
      <c r="G13" s="13">
        <v>53</v>
      </c>
      <c r="H13" s="13">
        <v>3</v>
      </c>
      <c r="I13" s="13">
        <v>110601</v>
      </c>
      <c r="J13" s="13" t="s">
        <v>3283</v>
      </c>
      <c r="K13" s="759">
        <v>24.7</v>
      </c>
      <c r="L13" s="759">
        <v>24.7</v>
      </c>
      <c r="M13" s="759">
        <v>24.7</v>
      </c>
      <c r="N13" s="15">
        <v>6.29</v>
      </c>
      <c r="O13" s="14">
        <v>1.5465</v>
      </c>
      <c r="P13" s="14">
        <v>9.75</v>
      </c>
      <c r="R13" s="14">
        <v>14.95</v>
      </c>
    </row>
    <row r="14" spans="1:20" x14ac:dyDescent="0.2">
      <c r="A14" s="12" t="s">
        <v>3281</v>
      </c>
      <c r="B14" s="12" t="s">
        <v>3290</v>
      </c>
      <c r="C14" s="13">
        <v>418318</v>
      </c>
      <c r="D14" s="13" t="s">
        <v>24</v>
      </c>
      <c r="E14" s="13">
        <v>10</v>
      </c>
      <c r="F14" s="13">
        <v>11.5</v>
      </c>
      <c r="G14" s="13">
        <v>44</v>
      </c>
      <c r="H14" s="13">
        <v>3.6</v>
      </c>
      <c r="I14" s="13">
        <v>110601</v>
      </c>
      <c r="J14" s="13" t="s">
        <v>3283</v>
      </c>
      <c r="K14" s="759">
        <v>27.1</v>
      </c>
      <c r="L14" s="759">
        <v>27.1</v>
      </c>
      <c r="M14" s="759">
        <v>27.1</v>
      </c>
      <c r="N14" s="15">
        <v>6.99</v>
      </c>
      <c r="O14" s="14">
        <v>1.5458000000000001</v>
      </c>
      <c r="P14" s="14">
        <v>10.84</v>
      </c>
      <c r="R14" s="14">
        <v>16.260000000000002</v>
      </c>
    </row>
    <row r="15" spans="1:20" x14ac:dyDescent="0.2">
      <c r="A15" s="12" t="s">
        <v>3281</v>
      </c>
      <c r="B15" s="12" t="s">
        <v>3291</v>
      </c>
      <c r="C15" s="13">
        <v>418320</v>
      </c>
      <c r="D15" s="13" t="s">
        <v>24</v>
      </c>
      <c r="E15" s="13">
        <v>10</v>
      </c>
      <c r="F15" s="13">
        <v>11.5</v>
      </c>
      <c r="G15" s="13">
        <v>44</v>
      </c>
      <c r="H15" s="13">
        <v>3.6</v>
      </c>
      <c r="I15" s="13">
        <v>110601</v>
      </c>
      <c r="J15" s="13" t="s">
        <v>3283</v>
      </c>
      <c r="K15" s="759">
        <v>26.2</v>
      </c>
      <c r="L15" s="759">
        <v>26.2</v>
      </c>
      <c r="M15" s="759">
        <v>26.2</v>
      </c>
      <c r="N15" s="15">
        <v>6.99</v>
      </c>
      <c r="O15" s="14">
        <v>1.5450999999999999</v>
      </c>
      <c r="P15" s="14">
        <v>10.84</v>
      </c>
      <c r="R15" s="14">
        <v>15.36</v>
      </c>
    </row>
    <row r="16" spans="1:20" s="14" customFormat="1" x14ac:dyDescent="0.2">
      <c r="A16" s="12" t="s">
        <v>3281</v>
      </c>
      <c r="B16" s="12" t="s">
        <v>3292</v>
      </c>
      <c r="C16" s="13">
        <v>418321</v>
      </c>
      <c r="D16" s="13" t="s">
        <v>24</v>
      </c>
      <c r="E16" s="13">
        <v>10</v>
      </c>
      <c r="F16" s="13">
        <v>11.5</v>
      </c>
      <c r="G16" s="13">
        <v>40</v>
      </c>
      <c r="H16" s="13">
        <v>4</v>
      </c>
      <c r="I16" s="13">
        <v>110601</v>
      </c>
      <c r="J16" s="13" t="s">
        <v>3283</v>
      </c>
      <c r="K16" s="759">
        <v>25.3</v>
      </c>
      <c r="L16" s="759">
        <v>25.3</v>
      </c>
      <c r="M16" s="759">
        <v>25.3</v>
      </c>
      <c r="N16" s="15">
        <v>6.62</v>
      </c>
      <c r="O16" s="14">
        <v>1.55</v>
      </c>
      <c r="P16" s="14">
        <v>10.27</v>
      </c>
      <c r="Q16" s="17"/>
      <c r="R16" s="14">
        <v>15.03</v>
      </c>
      <c r="T16" s="13"/>
    </row>
    <row r="17" spans="1:20" s="14" customFormat="1" x14ac:dyDescent="0.2">
      <c r="A17" s="12" t="s">
        <v>3281</v>
      </c>
      <c r="B17" s="12" t="s">
        <v>3293</v>
      </c>
      <c r="C17" s="13">
        <v>422071</v>
      </c>
      <c r="D17" s="13" t="s">
        <v>24</v>
      </c>
      <c r="E17" s="13">
        <v>10</v>
      </c>
      <c r="F17" s="13">
        <v>11.5</v>
      </c>
      <c r="G17" s="13">
        <v>40</v>
      </c>
      <c r="H17" s="13">
        <v>4</v>
      </c>
      <c r="I17" s="13">
        <v>110601</v>
      </c>
      <c r="J17" s="13" t="s">
        <v>3283</v>
      </c>
      <c r="K17" s="759">
        <v>28.8</v>
      </c>
      <c r="L17" s="759">
        <v>28.8</v>
      </c>
      <c r="M17" s="759">
        <v>28.8</v>
      </c>
      <c r="N17" s="15">
        <v>6.37</v>
      </c>
      <c r="O17" s="14">
        <v>1.55</v>
      </c>
      <c r="P17" s="14">
        <v>9.8800000000000008</v>
      </c>
      <c r="Q17" s="17"/>
      <c r="R17" s="14">
        <v>18.920000000000002</v>
      </c>
      <c r="T17" s="13"/>
    </row>
    <row r="18" spans="1:20" s="14" customFormat="1" x14ac:dyDescent="0.2">
      <c r="A18" s="12" t="s">
        <v>3281</v>
      </c>
      <c r="B18" s="12" t="s">
        <v>3294</v>
      </c>
      <c r="C18" s="13">
        <v>422072</v>
      </c>
      <c r="D18" s="13" t="s">
        <v>24</v>
      </c>
      <c r="E18" s="13">
        <v>10</v>
      </c>
      <c r="F18" s="13">
        <v>11.5</v>
      </c>
      <c r="G18" s="13">
        <v>44</v>
      </c>
      <c r="H18" s="13">
        <v>3.6</v>
      </c>
      <c r="I18" s="13">
        <v>110601</v>
      </c>
      <c r="J18" s="13" t="s">
        <v>3283</v>
      </c>
      <c r="K18" s="759">
        <v>29.1</v>
      </c>
      <c r="L18" s="759">
        <v>29.1</v>
      </c>
      <c r="M18" s="759">
        <v>29.1</v>
      </c>
      <c r="N18" s="15">
        <v>6.99</v>
      </c>
      <c r="O18" s="14">
        <v>1.55</v>
      </c>
      <c r="P18" s="14">
        <v>10.84</v>
      </c>
      <c r="Q18" s="17"/>
      <c r="R18" s="14">
        <v>18.260000000000002</v>
      </c>
      <c r="T18" s="13"/>
    </row>
    <row r="19" spans="1:20" s="14" customFormat="1" x14ac:dyDescent="0.2">
      <c r="A19" s="12" t="s">
        <v>3281</v>
      </c>
      <c r="B19" s="12" t="s">
        <v>3295</v>
      </c>
      <c r="C19" s="13">
        <v>427587</v>
      </c>
      <c r="D19" s="13" t="s">
        <v>24</v>
      </c>
      <c r="E19" s="13">
        <v>10</v>
      </c>
      <c r="F19" s="13">
        <v>11.5</v>
      </c>
      <c r="G19" s="13">
        <v>44</v>
      </c>
      <c r="H19" s="13">
        <v>3.6</v>
      </c>
      <c r="I19" s="13">
        <v>110601</v>
      </c>
      <c r="J19" s="13" t="s">
        <v>3283</v>
      </c>
      <c r="K19" s="759">
        <v>26.7</v>
      </c>
      <c r="L19" s="759">
        <v>26.7</v>
      </c>
      <c r="M19" s="759">
        <v>26.7</v>
      </c>
      <c r="N19" s="15">
        <v>7.14</v>
      </c>
      <c r="O19" s="14">
        <v>1.55</v>
      </c>
      <c r="P19" s="14">
        <v>11.07</v>
      </c>
      <c r="Q19" s="17"/>
      <c r="R19" s="14">
        <v>15.63</v>
      </c>
      <c r="T19" s="13"/>
    </row>
    <row r="20" spans="1:20" s="14" customFormat="1" x14ac:dyDescent="0.2">
      <c r="A20" s="12" t="s">
        <v>3281</v>
      </c>
      <c r="B20" s="12" t="s">
        <v>3296</v>
      </c>
      <c r="C20" s="13">
        <v>425226</v>
      </c>
      <c r="D20" s="13" t="s">
        <v>24</v>
      </c>
      <c r="E20" s="13">
        <v>10</v>
      </c>
      <c r="F20" s="13">
        <v>11.5</v>
      </c>
      <c r="G20" s="13">
        <v>44</v>
      </c>
      <c r="H20" s="13">
        <v>3.6</v>
      </c>
      <c r="I20" s="13">
        <v>110601</v>
      </c>
      <c r="J20" s="13" t="s">
        <v>3283</v>
      </c>
      <c r="K20" s="759">
        <v>28.2</v>
      </c>
      <c r="L20" s="759">
        <v>28.2</v>
      </c>
      <c r="M20" s="759">
        <v>28.2</v>
      </c>
      <c r="N20" s="15">
        <v>7.14</v>
      </c>
      <c r="O20" s="14">
        <v>1.55</v>
      </c>
      <c r="P20" s="14">
        <v>11.08</v>
      </c>
      <c r="Q20" s="17"/>
      <c r="R20" s="14">
        <v>17.12</v>
      </c>
      <c r="T20" s="13"/>
    </row>
    <row r="21" spans="1:20" s="14" customFormat="1" x14ac:dyDescent="0.2">
      <c r="A21" s="12" t="s">
        <v>3281</v>
      </c>
      <c r="B21" s="12" t="s">
        <v>3297</v>
      </c>
      <c r="C21" s="13">
        <v>429077</v>
      </c>
      <c r="D21" s="13" t="s">
        <v>24</v>
      </c>
      <c r="E21" s="13">
        <v>10</v>
      </c>
      <c r="F21" s="13">
        <v>11.5</v>
      </c>
      <c r="G21" s="13">
        <v>40</v>
      </c>
      <c r="H21" s="13">
        <v>4</v>
      </c>
      <c r="I21" s="13">
        <v>110601</v>
      </c>
      <c r="J21" s="13" t="s">
        <v>3283</v>
      </c>
      <c r="K21" s="759">
        <v>28.8</v>
      </c>
      <c r="L21" s="759">
        <v>28.8</v>
      </c>
      <c r="M21" s="759">
        <v>28.8</v>
      </c>
      <c r="N21" s="15">
        <v>6.75</v>
      </c>
      <c r="O21" s="14">
        <v>1.55</v>
      </c>
      <c r="P21" s="14">
        <v>10.47</v>
      </c>
      <c r="Q21" s="17"/>
      <c r="R21" s="14">
        <v>18.329999999999998</v>
      </c>
      <c r="T21" s="13"/>
    </row>
    <row r="22" spans="1:20" s="14" customFormat="1" x14ac:dyDescent="0.2">
      <c r="A22" s="12" t="s">
        <v>3281</v>
      </c>
      <c r="B22" s="12" t="s">
        <v>3298</v>
      </c>
      <c r="C22" s="13">
        <v>429078</v>
      </c>
      <c r="D22" s="13" t="s">
        <v>24</v>
      </c>
      <c r="E22" s="13">
        <v>10</v>
      </c>
      <c r="F22" s="13">
        <v>11.5</v>
      </c>
      <c r="G22" s="13">
        <v>40</v>
      </c>
      <c r="H22" s="13">
        <v>4</v>
      </c>
      <c r="I22" s="13">
        <v>110601</v>
      </c>
      <c r="J22" s="13" t="s">
        <v>3283</v>
      </c>
      <c r="K22" s="759">
        <v>30.3</v>
      </c>
      <c r="L22" s="759">
        <v>30.3</v>
      </c>
      <c r="M22" s="759">
        <v>30.3</v>
      </c>
      <c r="N22" s="15">
        <v>6.75</v>
      </c>
      <c r="O22" s="14">
        <v>1.55</v>
      </c>
      <c r="P22" s="14">
        <v>10.47</v>
      </c>
      <c r="Q22" s="17"/>
      <c r="R22" s="14">
        <v>19.829999999999998</v>
      </c>
      <c r="T22" s="13"/>
    </row>
  </sheetData>
  <protectedRanges>
    <protectedRange password="8F60" sqref="S6" name="Calculations_40"/>
  </protectedRanges>
  <conditionalFormatting sqref="C4:C6">
    <cfRule type="duplicateValues" dxfId="29" priority="3"/>
  </conditionalFormatting>
  <conditionalFormatting sqref="D4:D6">
    <cfRule type="duplicateValues" dxfId="28" priority="4"/>
  </conditionalFormatting>
  <conditionalFormatting sqref="D1:D3">
    <cfRule type="duplicateValues" dxfId="27" priority="1"/>
  </conditionalFormatting>
  <conditionalFormatting sqref="E1:E3">
    <cfRule type="duplicateValues" dxfId="26" priority="2"/>
  </conditionalFormatting>
  <pageMargins left="0.7" right="0.7" top="0.75" bottom="0.75" header="0.3" footer="0.3"/>
  <pageSetup orientation="portrait" r:id="rId1"/>
  <legacyDrawing r:id="rId2"/>
</worksheet>
</file>

<file path=xl/worksheets/sheet7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ECD63B-19EE-4F60-8775-CC878D46A334}">
  <dimension ref="A1:AA22"/>
  <sheetViews>
    <sheetView zoomScale="80" zoomScaleNormal="80" workbookViewId="0">
      <pane xSplit="4" ySplit="6" topLeftCell="E7" activePane="bottomRight" state="frozen"/>
      <selection pane="topRight" activeCell="F1" sqref="F1"/>
      <selection pane="bottomLeft" activeCell="A7" sqref="A7"/>
      <selection pane="bottomRight" activeCell="B9" sqref="B9"/>
    </sheetView>
  </sheetViews>
  <sheetFormatPr defaultColWidth="9.28515625" defaultRowHeight="12.75" x14ac:dyDescent="0.2"/>
  <cols>
    <col min="1" max="1" width="24.5703125" style="12" bestFit="1" customWidth="1"/>
    <col min="2" max="2" width="52.42578125" style="12" customWidth="1"/>
    <col min="3" max="3" width="19.85546875" style="12" bestFit="1" customWidth="1"/>
    <col min="4" max="4" width="24" style="12" bestFit="1" customWidth="1"/>
    <col min="5" max="5" width="9.28515625" style="13"/>
    <col min="6" max="6" width="9.42578125" style="13" bestFit="1" customWidth="1"/>
    <col min="7" max="7" width="11.140625" style="13" bestFit="1" customWidth="1"/>
    <col min="8" max="8" width="7.7109375" style="13" bestFit="1" customWidth="1"/>
    <col min="9" max="9" width="6.7109375" style="13" bestFit="1" customWidth="1"/>
    <col min="10" max="10" width="8.28515625" style="13" bestFit="1" customWidth="1"/>
    <col min="11" max="11" width="19.85546875" style="13" bestFit="1" customWidth="1"/>
    <col min="12" max="12" width="10.85546875" style="13" bestFit="1" customWidth="1"/>
    <col min="13" max="14" width="8.5703125" style="14" bestFit="1" customWidth="1"/>
    <col min="15" max="15" width="3.7109375" style="17" customWidth="1"/>
    <col min="16" max="16" width="16.42578125" style="14" bestFit="1" customWidth="1"/>
    <col min="17" max="18" width="18.5703125" style="14" bestFit="1" customWidth="1"/>
    <col min="19" max="19" width="23.28515625" style="13" bestFit="1" customWidth="1"/>
    <col min="20" max="20" width="9.28515625" style="13"/>
    <col min="21" max="21" width="7.42578125" style="13" bestFit="1" customWidth="1"/>
    <col min="22" max="22" width="6.7109375" style="13" bestFit="1" customWidth="1"/>
    <col min="23" max="25" width="20" style="14" bestFit="1" customWidth="1"/>
    <col min="26" max="26" width="11.140625" style="14" bestFit="1" customWidth="1"/>
    <col min="27" max="27" width="6.140625" style="13" bestFit="1" customWidth="1"/>
    <col min="28" max="16384" width="9.28515625" style="12"/>
  </cols>
  <sheetData>
    <row r="1" spans="1:27" s="22" customFormat="1" x14ac:dyDescent="0.2">
      <c r="A1" s="77"/>
      <c r="B1" s="78" t="s">
        <v>41</v>
      </c>
      <c r="C1" s="78"/>
      <c r="D1" s="78"/>
      <c r="E1" s="79"/>
      <c r="F1" s="79"/>
      <c r="G1" s="79"/>
      <c r="H1" s="79"/>
      <c r="I1" s="79"/>
      <c r="J1" s="79"/>
      <c r="K1" s="79"/>
      <c r="L1" s="79"/>
      <c r="M1" s="81"/>
      <c r="N1" s="81"/>
      <c r="O1" s="82"/>
      <c r="P1" s="81"/>
      <c r="Q1" s="83"/>
      <c r="R1" s="83"/>
      <c r="S1" s="79"/>
      <c r="T1" s="79"/>
      <c r="U1" s="79"/>
      <c r="V1" s="79"/>
      <c r="W1" s="81"/>
      <c r="X1" s="81"/>
      <c r="Y1" s="81"/>
      <c r="Z1" s="84"/>
      <c r="AA1" s="85"/>
    </row>
    <row r="2" spans="1:27" s="22" customFormat="1" x14ac:dyDescent="0.2">
      <c r="A2" s="86"/>
      <c r="B2" s="87" t="s">
        <v>40</v>
      </c>
      <c r="C2" s="87"/>
      <c r="D2" s="87"/>
      <c r="E2" s="88"/>
      <c r="F2" s="89"/>
      <c r="G2" s="89"/>
      <c r="H2" s="89"/>
      <c r="I2" s="89"/>
      <c r="J2" s="89"/>
      <c r="K2" s="89"/>
      <c r="L2" s="89"/>
      <c r="M2" s="91"/>
      <c r="N2" s="91"/>
      <c r="O2" s="92"/>
      <c r="P2" s="91"/>
      <c r="Q2" s="93"/>
      <c r="R2" s="93"/>
      <c r="S2" s="89"/>
      <c r="T2" s="88"/>
      <c r="U2" s="89"/>
      <c r="V2" s="89"/>
      <c r="W2" s="91"/>
      <c r="X2" s="91"/>
      <c r="Y2" s="91"/>
      <c r="Z2" s="94"/>
      <c r="AA2" s="57"/>
    </row>
    <row r="3" spans="1:27" s="22" customFormat="1" x14ac:dyDescent="0.2">
      <c r="A3" s="86"/>
      <c r="B3" s="95" t="s">
        <v>0</v>
      </c>
      <c r="C3" s="95"/>
      <c r="D3" s="95"/>
      <c r="E3" s="96"/>
      <c r="F3" s="97"/>
      <c r="G3" s="97"/>
      <c r="H3" s="97"/>
      <c r="I3" s="97"/>
      <c r="J3" s="97"/>
      <c r="K3" s="97"/>
      <c r="L3" s="97"/>
      <c r="M3" s="99"/>
      <c r="N3" s="99"/>
      <c r="O3" s="100"/>
      <c r="P3" s="99"/>
      <c r="Q3" s="101"/>
      <c r="R3" s="101"/>
      <c r="S3" s="97"/>
      <c r="T3" s="126"/>
      <c r="U3" s="97"/>
      <c r="V3" s="97"/>
      <c r="W3" s="99"/>
      <c r="X3" s="99"/>
      <c r="Y3" s="99"/>
      <c r="Z3" s="94"/>
      <c r="AA3" s="57"/>
    </row>
    <row r="4" spans="1:27" s="22" customFormat="1" ht="13.5" thickBot="1" x14ac:dyDescent="0.25">
      <c r="A4" s="86"/>
      <c r="C4" s="95"/>
      <c r="D4" s="95"/>
      <c r="E4" s="96"/>
      <c r="F4" s="97"/>
      <c r="G4" s="97"/>
      <c r="H4" s="97"/>
      <c r="I4" s="97"/>
      <c r="J4" s="97"/>
      <c r="K4" s="97"/>
      <c r="L4" s="97"/>
      <c r="M4" s="99"/>
      <c r="N4" s="99"/>
      <c r="O4" s="100"/>
      <c r="P4" s="99"/>
      <c r="Q4" s="101"/>
      <c r="R4" s="101"/>
      <c r="S4" s="97"/>
      <c r="T4" s="96"/>
      <c r="U4" s="97"/>
      <c r="V4" s="97"/>
      <c r="W4" s="99"/>
      <c r="X4" s="99"/>
      <c r="Y4" s="99"/>
      <c r="Z4" s="94"/>
      <c r="AA4" s="57"/>
    </row>
    <row r="5" spans="1:27" ht="15.75" customHeight="1" thickBot="1" x14ac:dyDescent="0.25">
      <c r="A5" s="26"/>
      <c r="B5" s="102"/>
      <c r="C5" s="102"/>
      <c r="D5" s="127" t="s">
        <v>1</v>
      </c>
      <c r="E5" s="104"/>
      <c r="F5" s="105"/>
      <c r="G5" s="105"/>
      <c r="H5" s="105"/>
      <c r="I5" s="105"/>
      <c r="J5" s="105"/>
      <c r="K5" s="106"/>
      <c r="L5" s="104"/>
      <c r="M5" s="108"/>
      <c r="N5" s="108"/>
      <c r="O5" s="109"/>
      <c r="P5" s="128" t="s">
        <v>19</v>
      </c>
      <c r="Q5" s="129"/>
      <c r="R5" s="130"/>
      <c r="S5" s="131" t="s">
        <v>2</v>
      </c>
      <c r="T5" s="132"/>
      <c r="U5" s="133"/>
      <c r="V5" s="133"/>
      <c r="W5" s="134"/>
      <c r="X5" s="134"/>
      <c r="Y5" s="135"/>
      <c r="Z5" s="111"/>
      <c r="AA5" s="27"/>
    </row>
    <row r="6" spans="1:27" ht="64.5" thickBot="1" x14ac:dyDescent="0.25">
      <c r="A6" s="112" t="s">
        <v>3</v>
      </c>
      <c r="B6" s="113" t="s">
        <v>8</v>
      </c>
      <c r="C6" s="113" t="s">
        <v>4</v>
      </c>
      <c r="D6" s="114" t="s">
        <v>18</v>
      </c>
      <c r="E6" s="115" t="s">
        <v>9</v>
      </c>
      <c r="F6" s="115" t="s">
        <v>5</v>
      </c>
      <c r="G6" s="115" t="s">
        <v>6</v>
      </c>
      <c r="H6" s="113" t="s">
        <v>37</v>
      </c>
      <c r="I6" s="115" t="s">
        <v>38</v>
      </c>
      <c r="J6" s="116" t="s">
        <v>10</v>
      </c>
      <c r="K6" s="115" t="s">
        <v>11</v>
      </c>
      <c r="L6" s="136" t="s">
        <v>27</v>
      </c>
      <c r="M6" s="1" t="s">
        <v>12</v>
      </c>
      <c r="N6" s="1" t="s">
        <v>13</v>
      </c>
      <c r="O6" s="119"/>
      <c r="P6" s="117" t="s">
        <v>3299</v>
      </c>
      <c r="Q6" s="117" t="s">
        <v>3300</v>
      </c>
      <c r="R6" s="117" t="s">
        <v>3301</v>
      </c>
      <c r="S6" s="114" t="s">
        <v>15</v>
      </c>
      <c r="T6" s="115" t="s">
        <v>9</v>
      </c>
      <c r="U6" s="113" t="s">
        <v>39</v>
      </c>
      <c r="V6" s="115" t="s">
        <v>38</v>
      </c>
      <c r="W6" s="117" t="s">
        <v>3302</v>
      </c>
      <c r="X6" s="117" t="s">
        <v>3303</v>
      </c>
      <c r="Y6" s="117" t="s">
        <v>3304</v>
      </c>
      <c r="Z6" s="120" t="s">
        <v>17</v>
      </c>
      <c r="AA6" s="117" t="s">
        <v>7</v>
      </c>
    </row>
    <row r="7" spans="1:27" x14ac:dyDescent="0.2">
      <c r="A7" s="12" t="s">
        <v>3281</v>
      </c>
      <c r="B7" s="12" t="s">
        <v>3282</v>
      </c>
      <c r="C7" s="13" t="s">
        <v>3283</v>
      </c>
      <c r="D7" s="12">
        <v>418302</v>
      </c>
      <c r="E7" s="13" t="s">
        <v>24</v>
      </c>
      <c r="F7" s="13">
        <v>10</v>
      </c>
      <c r="G7" s="13">
        <v>11.5</v>
      </c>
      <c r="H7" s="13">
        <v>44</v>
      </c>
      <c r="I7" s="13">
        <v>3.64</v>
      </c>
      <c r="J7" s="13">
        <v>110601</v>
      </c>
      <c r="K7" s="13" t="s">
        <v>3283</v>
      </c>
      <c r="L7" s="15">
        <v>6.99</v>
      </c>
      <c r="M7" s="14">
        <v>1.55</v>
      </c>
      <c r="N7" s="14">
        <v>10.84</v>
      </c>
      <c r="P7" s="14">
        <v>14.76</v>
      </c>
      <c r="Q7" s="14">
        <v>14.76</v>
      </c>
      <c r="R7" s="14">
        <v>14.76</v>
      </c>
      <c r="S7" s="12">
        <v>418302</v>
      </c>
      <c r="T7" s="13" t="s">
        <v>24</v>
      </c>
      <c r="U7" s="13">
        <v>44</v>
      </c>
      <c r="V7" s="13">
        <v>3.64</v>
      </c>
      <c r="W7" s="758">
        <v>25.6</v>
      </c>
      <c r="X7" s="758">
        <v>25.6</v>
      </c>
      <c r="Y7" s="758">
        <v>25.6</v>
      </c>
    </row>
    <row r="8" spans="1:27" x14ac:dyDescent="0.2">
      <c r="A8" s="12" t="s">
        <v>3281</v>
      </c>
      <c r="B8" s="12" t="s">
        <v>3284</v>
      </c>
      <c r="C8" s="13" t="s">
        <v>3283</v>
      </c>
      <c r="D8" s="12">
        <v>418303</v>
      </c>
      <c r="E8" s="13" t="s">
        <v>24</v>
      </c>
      <c r="F8" s="13">
        <v>10</v>
      </c>
      <c r="G8" s="13">
        <v>11.5</v>
      </c>
      <c r="H8" s="13">
        <v>35</v>
      </c>
      <c r="I8" s="13">
        <v>4.5</v>
      </c>
      <c r="J8" s="13">
        <v>110601</v>
      </c>
      <c r="K8" s="13" t="s">
        <v>3283</v>
      </c>
      <c r="L8" s="15">
        <v>5.59</v>
      </c>
      <c r="M8" s="14">
        <v>1.55</v>
      </c>
      <c r="N8" s="14">
        <v>8.67</v>
      </c>
      <c r="P8" s="14">
        <v>17.829999999999998</v>
      </c>
      <c r="Q8" s="14">
        <v>17.829999999999998</v>
      </c>
      <c r="R8" s="14">
        <v>17.829999999999998</v>
      </c>
      <c r="S8" s="12">
        <v>418303</v>
      </c>
      <c r="T8" s="13" t="s">
        <v>24</v>
      </c>
      <c r="U8" s="13">
        <v>35</v>
      </c>
      <c r="V8" s="13">
        <v>4.5</v>
      </c>
      <c r="W8" s="759">
        <v>26.5</v>
      </c>
      <c r="X8" s="759">
        <v>26.5</v>
      </c>
      <c r="Y8" s="759">
        <v>26.5</v>
      </c>
    </row>
    <row r="9" spans="1:27" x14ac:dyDescent="0.2">
      <c r="A9" s="12" t="s">
        <v>3281</v>
      </c>
      <c r="B9" s="12" t="s">
        <v>3285</v>
      </c>
      <c r="C9" s="13" t="s">
        <v>3283</v>
      </c>
      <c r="D9" s="12">
        <v>418304</v>
      </c>
      <c r="E9" s="13" t="s">
        <v>24</v>
      </c>
      <c r="F9" s="13">
        <v>10</v>
      </c>
      <c r="G9" s="13">
        <v>11.5</v>
      </c>
      <c r="H9" s="13">
        <v>40</v>
      </c>
      <c r="I9" s="13">
        <v>4</v>
      </c>
      <c r="J9" s="13">
        <v>110601</v>
      </c>
      <c r="K9" s="13" t="s">
        <v>3283</v>
      </c>
      <c r="L9" s="15">
        <v>6.37</v>
      </c>
      <c r="M9" s="14">
        <v>1.55</v>
      </c>
      <c r="N9" s="14">
        <v>9.8800000000000008</v>
      </c>
      <c r="P9" s="14">
        <v>18.72</v>
      </c>
      <c r="Q9" s="14">
        <v>18.72</v>
      </c>
      <c r="R9" s="14">
        <v>18.72</v>
      </c>
      <c r="S9" s="12">
        <v>418304</v>
      </c>
      <c r="T9" s="13" t="s">
        <v>24</v>
      </c>
      <c r="U9" s="13">
        <v>40</v>
      </c>
      <c r="V9" s="13">
        <v>4</v>
      </c>
      <c r="W9" s="759">
        <v>28.6</v>
      </c>
      <c r="X9" s="759">
        <v>28.6</v>
      </c>
      <c r="Y9" s="759">
        <v>28.6</v>
      </c>
    </row>
    <row r="10" spans="1:27" x14ac:dyDescent="0.2">
      <c r="A10" s="12" t="s">
        <v>3281</v>
      </c>
      <c r="B10" s="12" t="s">
        <v>3286</v>
      </c>
      <c r="C10" s="13" t="s">
        <v>3283</v>
      </c>
      <c r="D10" s="12">
        <v>427203</v>
      </c>
      <c r="E10" s="13" t="s">
        <v>24</v>
      </c>
      <c r="F10" s="13">
        <v>10</v>
      </c>
      <c r="G10" s="13">
        <v>11.5</v>
      </c>
      <c r="H10" s="13">
        <v>40</v>
      </c>
      <c r="I10" s="13">
        <v>4</v>
      </c>
      <c r="J10" s="13">
        <v>110601</v>
      </c>
      <c r="K10" s="13" t="s">
        <v>3283</v>
      </c>
      <c r="L10" s="15">
        <v>6.42</v>
      </c>
      <c r="M10" s="14">
        <v>1.55</v>
      </c>
      <c r="N10" s="14">
        <v>9.9600000000000009</v>
      </c>
      <c r="P10" s="14">
        <v>16.739999999999998</v>
      </c>
      <c r="Q10" s="14">
        <v>16.739999999999998</v>
      </c>
      <c r="R10" s="14">
        <v>16.739999999999998</v>
      </c>
      <c r="S10" s="12">
        <v>427203</v>
      </c>
      <c r="T10" s="13" t="s">
        <v>24</v>
      </c>
      <c r="U10" s="13">
        <v>40</v>
      </c>
      <c r="V10" s="13">
        <v>4</v>
      </c>
      <c r="W10" s="759">
        <v>26.7</v>
      </c>
      <c r="X10" s="759">
        <v>26.7</v>
      </c>
      <c r="Y10" s="759">
        <v>26.7</v>
      </c>
    </row>
    <row r="11" spans="1:27" x14ac:dyDescent="0.2">
      <c r="A11" s="12" t="s">
        <v>3281</v>
      </c>
      <c r="B11" s="12" t="s">
        <v>3287</v>
      </c>
      <c r="C11" s="13" t="s">
        <v>3283</v>
      </c>
      <c r="D11" s="12">
        <v>418305</v>
      </c>
      <c r="E11" s="13" t="s">
        <v>24</v>
      </c>
      <c r="F11" s="13">
        <v>10</v>
      </c>
      <c r="G11" s="13">
        <v>11.5</v>
      </c>
      <c r="H11" s="13">
        <v>40</v>
      </c>
      <c r="I11" s="13">
        <v>4</v>
      </c>
      <c r="J11" s="13">
        <v>110601</v>
      </c>
      <c r="K11" s="13" t="s">
        <v>3283</v>
      </c>
      <c r="L11" s="15">
        <v>6.29</v>
      </c>
      <c r="M11" s="14">
        <v>1.55</v>
      </c>
      <c r="N11" s="14">
        <v>9.75</v>
      </c>
      <c r="P11" s="14">
        <v>15.95</v>
      </c>
      <c r="Q11" s="14">
        <v>15.95</v>
      </c>
      <c r="R11" s="14">
        <v>15.95</v>
      </c>
      <c r="S11" s="12">
        <v>418305</v>
      </c>
      <c r="T11" s="13" t="s">
        <v>24</v>
      </c>
      <c r="U11" s="13">
        <v>40</v>
      </c>
      <c r="V11" s="13">
        <v>4</v>
      </c>
      <c r="W11" s="759">
        <v>25.7</v>
      </c>
      <c r="X11" s="759">
        <v>25.7</v>
      </c>
      <c r="Y11" s="759">
        <v>25.7</v>
      </c>
    </row>
    <row r="12" spans="1:27" x14ac:dyDescent="0.2">
      <c r="A12" s="12" t="s">
        <v>3281</v>
      </c>
      <c r="B12" s="12" t="s">
        <v>3288</v>
      </c>
      <c r="C12" s="13" t="s">
        <v>3283</v>
      </c>
      <c r="D12" s="12">
        <v>418306</v>
      </c>
      <c r="E12" s="13" t="s">
        <v>24</v>
      </c>
      <c r="F12" s="13">
        <v>10</v>
      </c>
      <c r="G12" s="13">
        <v>11.5</v>
      </c>
      <c r="H12" s="13">
        <v>40</v>
      </c>
      <c r="I12" s="13">
        <v>4</v>
      </c>
      <c r="J12" s="13">
        <v>110601</v>
      </c>
      <c r="K12" s="13" t="s">
        <v>3283</v>
      </c>
      <c r="L12" s="15">
        <v>6.32</v>
      </c>
      <c r="M12" s="14">
        <v>1.55</v>
      </c>
      <c r="N12" s="14">
        <v>9.8000000000000007</v>
      </c>
      <c r="P12" s="14">
        <v>17</v>
      </c>
      <c r="Q12" s="14">
        <v>17</v>
      </c>
      <c r="R12" s="14">
        <v>17</v>
      </c>
      <c r="S12" s="12">
        <v>418306</v>
      </c>
      <c r="T12" s="13" t="s">
        <v>24</v>
      </c>
      <c r="U12" s="13">
        <v>40</v>
      </c>
      <c r="V12" s="13">
        <v>4</v>
      </c>
      <c r="W12" s="759">
        <v>26.8</v>
      </c>
      <c r="X12" s="759">
        <v>26.8</v>
      </c>
      <c r="Y12" s="759">
        <v>26.8</v>
      </c>
    </row>
    <row r="13" spans="1:27" x14ac:dyDescent="0.2">
      <c r="A13" s="12" t="s">
        <v>3281</v>
      </c>
      <c r="B13" s="12" t="s">
        <v>3289</v>
      </c>
      <c r="C13" s="13" t="s">
        <v>3283</v>
      </c>
      <c r="D13" s="12">
        <v>418317</v>
      </c>
      <c r="E13" s="13" t="s">
        <v>24</v>
      </c>
      <c r="F13" s="13">
        <v>10</v>
      </c>
      <c r="G13" s="13">
        <v>11.5</v>
      </c>
      <c r="H13" s="13">
        <v>53</v>
      </c>
      <c r="I13" s="13">
        <v>3</v>
      </c>
      <c r="J13" s="13">
        <v>110601</v>
      </c>
      <c r="K13" s="13" t="s">
        <v>3283</v>
      </c>
      <c r="L13" s="15">
        <v>6.29</v>
      </c>
      <c r="M13" s="14">
        <v>1.55</v>
      </c>
      <c r="N13" s="14">
        <v>9.75</v>
      </c>
      <c r="P13" s="14">
        <v>14.95</v>
      </c>
      <c r="Q13" s="14">
        <v>14.95</v>
      </c>
      <c r="R13" s="14">
        <v>14.95</v>
      </c>
      <c r="S13" s="12">
        <v>418317</v>
      </c>
      <c r="T13" s="13" t="s">
        <v>24</v>
      </c>
      <c r="U13" s="13">
        <v>53</v>
      </c>
      <c r="V13" s="13">
        <v>3</v>
      </c>
      <c r="W13" s="759">
        <v>24.7</v>
      </c>
      <c r="X13" s="759">
        <v>24.7</v>
      </c>
      <c r="Y13" s="759">
        <v>24.7</v>
      </c>
    </row>
    <row r="14" spans="1:27" x14ac:dyDescent="0.2">
      <c r="A14" s="12" t="s">
        <v>3281</v>
      </c>
      <c r="B14" s="12" t="s">
        <v>3290</v>
      </c>
      <c r="C14" s="13" t="s">
        <v>3283</v>
      </c>
      <c r="D14" s="12">
        <v>418318</v>
      </c>
      <c r="E14" s="13" t="s">
        <v>24</v>
      </c>
      <c r="F14" s="13">
        <v>10</v>
      </c>
      <c r="G14" s="13">
        <v>11.5</v>
      </c>
      <c r="H14" s="13">
        <v>44</v>
      </c>
      <c r="I14" s="13">
        <v>3.6</v>
      </c>
      <c r="J14" s="13">
        <v>110601</v>
      </c>
      <c r="K14" s="13" t="s">
        <v>3283</v>
      </c>
      <c r="L14" s="15">
        <v>6.99</v>
      </c>
      <c r="M14" s="14">
        <v>1.55</v>
      </c>
      <c r="N14" s="14">
        <v>10.84</v>
      </c>
      <c r="P14" s="14">
        <v>16.260000000000002</v>
      </c>
      <c r="Q14" s="14">
        <v>16.260000000000002</v>
      </c>
      <c r="R14" s="14">
        <v>16.260000000000002</v>
      </c>
      <c r="S14" s="12">
        <v>418318</v>
      </c>
      <c r="T14" s="13" t="s">
        <v>24</v>
      </c>
      <c r="U14" s="13">
        <v>44</v>
      </c>
      <c r="V14" s="13">
        <v>3.6</v>
      </c>
      <c r="W14" s="759">
        <v>27.1</v>
      </c>
      <c r="X14" s="759">
        <v>27.1</v>
      </c>
      <c r="Y14" s="759">
        <v>27.1</v>
      </c>
    </row>
    <row r="15" spans="1:27" x14ac:dyDescent="0.2">
      <c r="A15" s="12" t="s">
        <v>3281</v>
      </c>
      <c r="B15" s="12" t="s">
        <v>3291</v>
      </c>
      <c r="C15" s="13" t="s">
        <v>3283</v>
      </c>
      <c r="D15" s="12">
        <v>418320</v>
      </c>
      <c r="E15" s="13" t="s">
        <v>24</v>
      </c>
      <c r="F15" s="13">
        <v>10</v>
      </c>
      <c r="G15" s="13">
        <v>11.5</v>
      </c>
      <c r="H15" s="13">
        <v>44</v>
      </c>
      <c r="I15" s="13">
        <v>3.6</v>
      </c>
      <c r="J15" s="13">
        <v>110601</v>
      </c>
      <c r="K15" s="13" t="s">
        <v>3283</v>
      </c>
      <c r="L15" s="15">
        <v>6.99</v>
      </c>
      <c r="M15" s="14">
        <v>1.55</v>
      </c>
      <c r="N15" s="14">
        <v>10.84</v>
      </c>
      <c r="P15" s="14">
        <v>15.36</v>
      </c>
      <c r="Q15" s="14">
        <v>15.36</v>
      </c>
      <c r="R15" s="14">
        <v>15.36</v>
      </c>
      <c r="S15" s="12">
        <v>418320</v>
      </c>
      <c r="T15" s="13" t="s">
        <v>24</v>
      </c>
      <c r="U15" s="13">
        <v>44</v>
      </c>
      <c r="V15" s="13">
        <v>3.6</v>
      </c>
      <c r="W15" s="759">
        <v>26.2</v>
      </c>
      <c r="X15" s="759">
        <v>26.2</v>
      </c>
      <c r="Y15" s="759">
        <v>26.2</v>
      </c>
    </row>
    <row r="16" spans="1:27" s="14" customFormat="1" x14ac:dyDescent="0.2">
      <c r="A16" s="12" t="s">
        <v>3281</v>
      </c>
      <c r="B16" s="12" t="s">
        <v>3292</v>
      </c>
      <c r="C16" s="13" t="s">
        <v>3283</v>
      </c>
      <c r="D16" s="12">
        <v>418321</v>
      </c>
      <c r="E16" s="13" t="s">
        <v>24</v>
      </c>
      <c r="F16" s="13">
        <v>10</v>
      </c>
      <c r="G16" s="13">
        <v>11.5</v>
      </c>
      <c r="H16" s="13">
        <v>40</v>
      </c>
      <c r="I16" s="13">
        <v>4</v>
      </c>
      <c r="J16" s="13">
        <v>110601</v>
      </c>
      <c r="K16" s="13" t="s">
        <v>3283</v>
      </c>
      <c r="L16" s="15">
        <v>6.62</v>
      </c>
      <c r="M16" s="14">
        <v>1.55</v>
      </c>
      <c r="N16" s="14">
        <v>10.27</v>
      </c>
      <c r="O16" s="17"/>
      <c r="P16" s="14">
        <v>15.03</v>
      </c>
      <c r="Q16" s="14">
        <v>15.03</v>
      </c>
      <c r="R16" s="14">
        <v>15.03</v>
      </c>
      <c r="S16" s="12">
        <v>418321</v>
      </c>
      <c r="T16" s="13" t="s">
        <v>24</v>
      </c>
      <c r="U16" s="13">
        <v>40</v>
      </c>
      <c r="V16" s="13">
        <v>4</v>
      </c>
      <c r="W16" s="759">
        <v>25.3</v>
      </c>
      <c r="X16" s="759">
        <v>25.3</v>
      </c>
      <c r="Y16" s="759">
        <v>25.3</v>
      </c>
      <c r="AA16" s="13"/>
    </row>
    <row r="17" spans="1:27" s="14" customFormat="1" x14ac:dyDescent="0.2">
      <c r="A17" s="12" t="s">
        <v>3281</v>
      </c>
      <c r="B17" s="12" t="s">
        <v>3293</v>
      </c>
      <c r="C17" s="13" t="s">
        <v>3283</v>
      </c>
      <c r="D17" s="12">
        <v>422071</v>
      </c>
      <c r="E17" s="13" t="s">
        <v>24</v>
      </c>
      <c r="F17" s="13">
        <v>10</v>
      </c>
      <c r="G17" s="13">
        <v>11.5</v>
      </c>
      <c r="H17" s="13">
        <v>40</v>
      </c>
      <c r="I17" s="13">
        <v>4</v>
      </c>
      <c r="J17" s="13">
        <v>110601</v>
      </c>
      <c r="K17" s="13" t="s">
        <v>3283</v>
      </c>
      <c r="L17" s="15">
        <v>6.37</v>
      </c>
      <c r="M17" s="14">
        <v>1.55</v>
      </c>
      <c r="N17" s="14">
        <v>9.8800000000000008</v>
      </c>
      <c r="O17" s="17"/>
      <c r="P17" s="14">
        <v>18.920000000000002</v>
      </c>
      <c r="Q17" s="14">
        <v>18.920000000000002</v>
      </c>
      <c r="R17" s="14">
        <v>18.920000000000002</v>
      </c>
      <c r="S17" s="12">
        <v>422071</v>
      </c>
      <c r="T17" s="13" t="s">
        <v>24</v>
      </c>
      <c r="U17" s="13">
        <v>40</v>
      </c>
      <c r="V17" s="13">
        <v>4</v>
      </c>
      <c r="W17" s="759">
        <v>28.8</v>
      </c>
      <c r="X17" s="759">
        <v>28.8</v>
      </c>
      <c r="Y17" s="759">
        <v>28.8</v>
      </c>
      <c r="AA17" s="13"/>
    </row>
    <row r="18" spans="1:27" s="14" customFormat="1" x14ac:dyDescent="0.2">
      <c r="A18" s="12" t="s">
        <v>3281</v>
      </c>
      <c r="B18" s="12" t="s">
        <v>3294</v>
      </c>
      <c r="C18" s="13" t="s">
        <v>3283</v>
      </c>
      <c r="D18" s="12">
        <v>422072</v>
      </c>
      <c r="E18" s="13" t="s">
        <v>24</v>
      </c>
      <c r="F18" s="13">
        <v>10</v>
      </c>
      <c r="G18" s="13">
        <v>11.5</v>
      </c>
      <c r="H18" s="13">
        <v>44</v>
      </c>
      <c r="I18" s="13">
        <v>3.6</v>
      </c>
      <c r="J18" s="13">
        <v>110601</v>
      </c>
      <c r="K18" s="13" t="s">
        <v>3283</v>
      </c>
      <c r="L18" s="15">
        <v>6.99</v>
      </c>
      <c r="M18" s="14">
        <v>1.55</v>
      </c>
      <c r="N18" s="14">
        <v>10.84</v>
      </c>
      <c r="O18" s="17"/>
      <c r="P18" s="14">
        <v>18.260000000000002</v>
      </c>
      <c r="Q18" s="14">
        <v>18.260000000000002</v>
      </c>
      <c r="R18" s="14">
        <v>18.260000000000002</v>
      </c>
      <c r="S18" s="12">
        <v>422072</v>
      </c>
      <c r="T18" s="13" t="s">
        <v>24</v>
      </c>
      <c r="U18" s="13">
        <v>44</v>
      </c>
      <c r="V18" s="13">
        <v>3.6</v>
      </c>
      <c r="W18" s="759">
        <v>29.1</v>
      </c>
      <c r="X18" s="759">
        <v>29.1</v>
      </c>
      <c r="Y18" s="759">
        <v>29.1</v>
      </c>
      <c r="AA18" s="13"/>
    </row>
    <row r="19" spans="1:27" s="14" customFormat="1" x14ac:dyDescent="0.2">
      <c r="A19" s="12" t="s">
        <v>3281</v>
      </c>
      <c r="B19" s="12" t="s">
        <v>3295</v>
      </c>
      <c r="C19" s="13" t="s">
        <v>3283</v>
      </c>
      <c r="D19" s="12">
        <v>427587</v>
      </c>
      <c r="E19" s="13" t="s">
        <v>24</v>
      </c>
      <c r="F19" s="13">
        <v>10</v>
      </c>
      <c r="G19" s="13">
        <v>11.5</v>
      </c>
      <c r="H19" s="13">
        <v>44</v>
      </c>
      <c r="I19" s="13">
        <v>3.6</v>
      </c>
      <c r="J19" s="13">
        <v>110601</v>
      </c>
      <c r="K19" s="13" t="s">
        <v>3283</v>
      </c>
      <c r="L19" s="15">
        <v>7.14</v>
      </c>
      <c r="M19" s="14">
        <v>1.55</v>
      </c>
      <c r="N19" s="14">
        <v>11.07</v>
      </c>
      <c r="O19" s="17"/>
      <c r="P19" s="14">
        <v>15.63</v>
      </c>
      <c r="Q19" s="14">
        <v>15.63</v>
      </c>
      <c r="R19" s="14">
        <v>15.63</v>
      </c>
      <c r="S19" s="12">
        <v>427587</v>
      </c>
      <c r="T19" s="13" t="s">
        <v>24</v>
      </c>
      <c r="U19" s="13">
        <v>44</v>
      </c>
      <c r="V19" s="13">
        <v>3.6</v>
      </c>
      <c r="W19" s="759">
        <v>26.7</v>
      </c>
      <c r="X19" s="759">
        <v>26.7</v>
      </c>
      <c r="Y19" s="759">
        <v>26.7</v>
      </c>
      <c r="AA19" s="13"/>
    </row>
    <row r="20" spans="1:27" s="14" customFormat="1" x14ac:dyDescent="0.2">
      <c r="A20" s="12" t="s">
        <v>3281</v>
      </c>
      <c r="B20" s="12" t="s">
        <v>3296</v>
      </c>
      <c r="C20" s="13" t="s">
        <v>3283</v>
      </c>
      <c r="D20" s="12">
        <v>425226</v>
      </c>
      <c r="E20" s="13" t="s">
        <v>24</v>
      </c>
      <c r="F20" s="13">
        <v>10</v>
      </c>
      <c r="G20" s="13">
        <v>11.5</v>
      </c>
      <c r="H20" s="13">
        <v>44</v>
      </c>
      <c r="I20" s="13">
        <v>3.6</v>
      </c>
      <c r="J20" s="13">
        <v>110601</v>
      </c>
      <c r="K20" s="13" t="s">
        <v>3283</v>
      </c>
      <c r="L20" s="15">
        <v>7.14</v>
      </c>
      <c r="M20" s="14">
        <v>1.55</v>
      </c>
      <c r="N20" s="14">
        <v>11.08</v>
      </c>
      <c r="O20" s="17"/>
      <c r="P20" s="14">
        <v>17.12</v>
      </c>
      <c r="Q20" s="14">
        <v>17.12</v>
      </c>
      <c r="R20" s="14">
        <v>17.12</v>
      </c>
      <c r="S20" s="12">
        <v>425226</v>
      </c>
      <c r="T20" s="13" t="s">
        <v>24</v>
      </c>
      <c r="U20" s="13">
        <v>44</v>
      </c>
      <c r="V20" s="13">
        <v>3.6</v>
      </c>
      <c r="W20" s="759">
        <v>28.2</v>
      </c>
      <c r="X20" s="759">
        <v>28.2</v>
      </c>
      <c r="Y20" s="759">
        <v>28.2</v>
      </c>
      <c r="AA20" s="13"/>
    </row>
    <row r="21" spans="1:27" s="14" customFormat="1" x14ac:dyDescent="0.2">
      <c r="A21" s="12" t="s">
        <v>3281</v>
      </c>
      <c r="B21" s="12" t="s">
        <v>3297</v>
      </c>
      <c r="C21" s="13" t="s">
        <v>3283</v>
      </c>
      <c r="D21" s="12">
        <v>429077</v>
      </c>
      <c r="E21" s="13" t="s">
        <v>24</v>
      </c>
      <c r="F21" s="13">
        <v>10</v>
      </c>
      <c r="G21" s="13">
        <v>11.5</v>
      </c>
      <c r="H21" s="13">
        <v>40</v>
      </c>
      <c r="I21" s="13">
        <v>4</v>
      </c>
      <c r="J21" s="13">
        <v>110601</v>
      </c>
      <c r="K21" s="13" t="s">
        <v>3283</v>
      </c>
      <c r="L21" s="15">
        <v>6.75</v>
      </c>
      <c r="M21" s="14">
        <v>1.55</v>
      </c>
      <c r="N21" s="14">
        <v>10.47</v>
      </c>
      <c r="O21" s="17"/>
      <c r="P21" s="14">
        <v>18.329999999999998</v>
      </c>
      <c r="Q21" s="14">
        <v>18.329999999999998</v>
      </c>
      <c r="R21" s="14">
        <v>18.329999999999998</v>
      </c>
      <c r="S21" s="12">
        <v>429077</v>
      </c>
      <c r="T21" s="13" t="s">
        <v>24</v>
      </c>
      <c r="U21" s="13">
        <v>40</v>
      </c>
      <c r="V21" s="13">
        <v>4</v>
      </c>
      <c r="W21" s="759">
        <v>28.8</v>
      </c>
      <c r="X21" s="759">
        <v>28.8</v>
      </c>
      <c r="Y21" s="759">
        <v>28.8</v>
      </c>
      <c r="AA21" s="13"/>
    </row>
    <row r="22" spans="1:27" s="14" customFormat="1" x14ac:dyDescent="0.2">
      <c r="A22" s="12" t="s">
        <v>3281</v>
      </c>
      <c r="B22" s="12" t="s">
        <v>3298</v>
      </c>
      <c r="C22" s="13" t="s">
        <v>3283</v>
      </c>
      <c r="D22" s="12">
        <v>429078</v>
      </c>
      <c r="E22" s="13" t="s">
        <v>24</v>
      </c>
      <c r="F22" s="13">
        <v>10</v>
      </c>
      <c r="G22" s="13">
        <v>11.5</v>
      </c>
      <c r="H22" s="13">
        <v>40</v>
      </c>
      <c r="I22" s="13">
        <v>4</v>
      </c>
      <c r="J22" s="13">
        <v>110601</v>
      </c>
      <c r="K22" s="13" t="s">
        <v>3283</v>
      </c>
      <c r="L22" s="15">
        <v>6.75</v>
      </c>
      <c r="M22" s="14">
        <v>1.55</v>
      </c>
      <c r="N22" s="14">
        <v>10.47</v>
      </c>
      <c r="O22" s="17"/>
      <c r="P22" s="14">
        <v>19.829999999999998</v>
      </c>
      <c r="Q22" s="14">
        <v>19.829999999999998</v>
      </c>
      <c r="R22" s="14">
        <v>19.829999999999998</v>
      </c>
      <c r="S22" s="12">
        <v>429078</v>
      </c>
      <c r="T22" s="13" t="s">
        <v>24</v>
      </c>
      <c r="U22" s="13">
        <v>40</v>
      </c>
      <c r="V22" s="13">
        <v>4</v>
      </c>
      <c r="W22" s="759">
        <v>30.3</v>
      </c>
      <c r="X22" s="759">
        <v>30.3</v>
      </c>
      <c r="Y22" s="759">
        <v>30.3</v>
      </c>
      <c r="AA22" s="13"/>
    </row>
  </sheetData>
  <protectedRanges>
    <protectedRange password="8F60" sqref="Z6" name="Calculations_40"/>
  </protectedRanges>
  <mergeCells count="1">
    <mergeCell ref="P5:Q5"/>
  </mergeCells>
  <conditionalFormatting sqref="D1:D6">
    <cfRule type="duplicateValues" dxfId="25" priority="2"/>
  </conditionalFormatting>
  <conditionalFormatting sqref="T6">
    <cfRule type="duplicateValues" dxfId="24" priority="1"/>
  </conditionalFormatting>
  <conditionalFormatting sqref="E1:E6">
    <cfRule type="duplicateValues" dxfId="23" priority="3"/>
  </conditionalFormatting>
  <conditionalFormatting sqref="T1:T5 S1:S6">
    <cfRule type="duplicateValues" dxfId="22" priority="4"/>
  </conditionalFormatting>
  <pageMargins left="0.7" right="0.7" top="0.75" bottom="0.75" header="0.3" footer="0.3"/>
  <legacyDrawing r:id="rId1"/>
</worksheet>
</file>

<file path=xl/worksheets/sheet7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9A011A-3C1F-4573-B1BA-8F682D0CD444}">
  <dimension ref="A1:T12"/>
  <sheetViews>
    <sheetView zoomScale="90" zoomScaleNormal="90" workbookViewId="0">
      <selection activeCell="E23" sqref="E23"/>
    </sheetView>
  </sheetViews>
  <sheetFormatPr defaultColWidth="9.140625" defaultRowHeight="12.75" x14ac:dyDescent="0.2"/>
  <cols>
    <col min="1" max="1" width="11.85546875" style="12" bestFit="1" customWidth="1"/>
    <col min="2" max="2" width="59.28515625" style="12" customWidth="1"/>
    <col min="3" max="3" width="25.5703125" style="13" bestFit="1" customWidth="1"/>
    <col min="4" max="4" width="9.7109375" style="13" bestFit="1" customWidth="1"/>
    <col min="5" max="6" width="9.5703125" style="13" bestFit="1" customWidth="1"/>
    <col min="7" max="7" width="7.7109375" style="13" bestFit="1" customWidth="1"/>
    <col min="8" max="8" width="7" style="13" bestFit="1" customWidth="1"/>
    <col min="9" max="9" width="8.42578125" style="13" bestFit="1" customWidth="1"/>
    <col min="10" max="10" width="19.140625" style="13" bestFit="1" customWidth="1"/>
    <col min="11" max="11" width="17.7109375" style="13" bestFit="1" customWidth="1"/>
    <col min="12" max="13" width="19.7109375" style="13" bestFit="1" customWidth="1"/>
    <col min="14" max="14" width="9.7109375" style="548" bestFit="1" customWidth="1"/>
    <col min="15" max="16" width="8.5703125" style="799" bestFit="1" customWidth="1"/>
    <col min="17" max="17" width="5.85546875" style="17" customWidth="1"/>
    <col min="18" max="18" width="14.85546875" style="799" bestFit="1" customWidth="1"/>
    <col min="19" max="19" width="15" style="799" bestFit="1" customWidth="1"/>
    <col min="20" max="20" width="6.140625" style="13" bestFit="1" customWidth="1"/>
    <col min="21" max="16384" width="9.140625" style="12"/>
  </cols>
  <sheetData>
    <row r="1" spans="1:20" s="22" customFormat="1" x14ac:dyDescent="0.2">
      <c r="A1" s="77"/>
      <c r="B1" s="769" t="s">
        <v>41</v>
      </c>
      <c r="C1" s="770"/>
      <c r="D1" s="769"/>
      <c r="E1" s="770"/>
      <c r="F1" s="770"/>
      <c r="G1" s="770"/>
      <c r="H1" s="770"/>
      <c r="I1" s="770"/>
      <c r="J1" s="770"/>
      <c r="K1" s="770"/>
      <c r="L1" s="770"/>
      <c r="M1" s="770"/>
      <c r="N1" s="771"/>
      <c r="O1" s="772"/>
      <c r="P1" s="772"/>
      <c r="Q1" s="82"/>
      <c r="R1" s="772"/>
      <c r="S1" s="773"/>
      <c r="T1" s="85"/>
    </row>
    <row r="2" spans="1:20" s="22" customFormat="1" x14ac:dyDescent="0.2">
      <c r="A2" s="86"/>
      <c r="B2" s="774" t="s">
        <v>40</v>
      </c>
      <c r="C2" s="776"/>
      <c r="D2" s="774"/>
      <c r="E2" s="775"/>
      <c r="F2" s="776"/>
      <c r="G2" s="776"/>
      <c r="H2" s="776"/>
      <c r="I2" s="776"/>
      <c r="J2" s="776"/>
      <c r="K2" s="776"/>
      <c r="L2" s="776"/>
      <c r="M2" s="776"/>
      <c r="N2" s="777"/>
      <c r="O2" s="778"/>
      <c r="P2" s="778"/>
      <c r="Q2" s="92"/>
      <c r="R2" s="778"/>
      <c r="S2" s="779"/>
      <c r="T2" s="57"/>
    </row>
    <row r="3" spans="1:20" s="22" customFormat="1" x14ac:dyDescent="0.2">
      <c r="A3" s="86"/>
      <c r="B3" s="780" t="s">
        <v>0</v>
      </c>
      <c r="C3" s="782"/>
      <c r="D3" s="780"/>
      <c r="E3" s="781"/>
      <c r="F3" s="782"/>
      <c r="G3" s="782"/>
      <c r="H3" s="782"/>
      <c r="I3" s="782"/>
      <c r="J3" s="782"/>
      <c r="K3" s="782"/>
      <c r="L3" s="782"/>
      <c r="M3" s="782"/>
      <c r="N3" s="783"/>
      <c r="O3" s="784"/>
      <c r="P3" s="784"/>
      <c r="Q3" s="100"/>
      <c r="R3" s="784"/>
      <c r="S3" s="779"/>
      <c r="T3" s="57"/>
    </row>
    <row r="4" spans="1:20" s="22" customFormat="1" ht="13.5" thickBot="1" x14ac:dyDescent="0.25">
      <c r="A4" s="86"/>
      <c r="B4" s="780"/>
      <c r="C4" s="782"/>
      <c r="D4" s="781"/>
      <c r="E4" s="782"/>
      <c r="F4" s="782"/>
      <c r="G4" s="782"/>
      <c r="H4" s="782"/>
      <c r="I4" s="782"/>
      <c r="J4" s="782"/>
      <c r="K4" s="782"/>
      <c r="L4" s="782"/>
      <c r="M4" s="782"/>
      <c r="N4" s="783"/>
      <c r="O4" s="784"/>
      <c r="P4" s="784"/>
      <c r="Q4" s="100"/>
      <c r="R4" s="784"/>
      <c r="S4" s="779"/>
      <c r="T4" s="57"/>
    </row>
    <row r="5" spans="1:20" ht="13.5" thickBot="1" x14ac:dyDescent="0.25">
      <c r="A5" s="26"/>
      <c r="B5" s="26"/>
      <c r="C5" s="785" t="s">
        <v>1</v>
      </c>
      <c r="D5" s="786"/>
      <c r="E5" s="787"/>
      <c r="F5" s="787"/>
      <c r="G5" s="787"/>
      <c r="H5" s="787"/>
      <c r="I5" s="787"/>
      <c r="J5" s="788"/>
      <c r="K5" s="788" t="s">
        <v>3305</v>
      </c>
      <c r="L5" s="788" t="s">
        <v>3305</v>
      </c>
      <c r="M5" s="788" t="s">
        <v>3305</v>
      </c>
      <c r="N5" s="789"/>
      <c r="O5" s="790"/>
      <c r="P5" s="790"/>
      <c r="Q5" s="109"/>
      <c r="R5" s="791" t="s">
        <v>14</v>
      </c>
      <c r="S5" s="792"/>
      <c r="T5" s="27"/>
    </row>
    <row r="6" spans="1:20" ht="77.25" thickBot="1" x14ac:dyDescent="0.25">
      <c r="A6" s="112" t="s">
        <v>3</v>
      </c>
      <c r="B6" s="793" t="s">
        <v>8</v>
      </c>
      <c r="C6" s="794" t="s">
        <v>18</v>
      </c>
      <c r="D6" s="795" t="s">
        <v>9</v>
      </c>
      <c r="E6" s="795" t="s">
        <v>5</v>
      </c>
      <c r="F6" s="795" t="s">
        <v>20</v>
      </c>
      <c r="G6" s="793" t="s">
        <v>37</v>
      </c>
      <c r="H6" s="795" t="s">
        <v>38</v>
      </c>
      <c r="I6" s="796" t="s">
        <v>10</v>
      </c>
      <c r="J6" s="795" t="s">
        <v>11</v>
      </c>
      <c r="K6" s="76" t="s">
        <v>3306</v>
      </c>
      <c r="L6" s="797" t="s">
        <v>3307</v>
      </c>
      <c r="M6" s="76" t="s">
        <v>3971</v>
      </c>
      <c r="N6" s="75" t="s">
        <v>27</v>
      </c>
      <c r="O6" s="76" t="s">
        <v>12</v>
      </c>
      <c r="P6" s="76" t="s">
        <v>13</v>
      </c>
      <c r="Q6" s="119"/>
      <c r="R6" s="76" t="s">
        <v>16</v>
      </c>
      <c r="S6" s="798" t="s">
        <v>17</v>
      </c>
      <c r="T6" s="76" t="s">
        <v>7</v>
      </c>
    </row>
    <row r="7" spans="1:20" x14ac:dyDescent="0.2">
      <c r="K7" s="799"/>
      <c r="L7" s="799"/>
      <c r="M7" s="799"/>
      <c r="N7" s="800"/>
      <c r="S7" s="799">
        <v>0</v>
      </c>
    </row>
    <row r="8" spans="1:20" x14ac:dyDescent="0.2">
      <c r="K8" s="799" t="s">
        <v>3308</v>
      </c>
      <c r="L8" s="799" t="s">
        <v>3308</v>
      </c>
      <c r="M8" s="799" t="s">
        <v>3308</v>
      </c>
      <c r="N8" s="800"/>
      <c r="S8" s="799">
        <v>0</v>
      </c>
    </row>
    <row r="9" spans="1:20" ht="25.5" x14ac:dyDescent="0.2">
      <c r="A9" s="123" t="s">
        <v>3309</v>
      </c>
      <c r="B9" s="123" t="s">
        <v>3310</v>
      </c>
      <c r="C9" s="13" t="s">
        <v>3311</v>
      </c>
      <c r="D9" s="13" t="s">
        <v>24</v>
      </c>
      <c r="E9" s="13">
        <v>27.05</v>
      </c>
      <c r="F9" s="24">
        <v>28.3</v>
      </c>
      <c r="G9" s="13">
        <v>72</v>
      </c>
      <c r="H9" s="768">
        <v>6</v>
      </c>
      <c r="I9" s="13">
        <v>100022</v>
      </c>
      <c r="J9" s="124" t="s">
        <v>112</v>
      </c>
      <c r="K9" s="61">
        <v>51.44</v>
      </c>
      <c r="L9" s="61">
        <v>49.94</v>
      </c>
      <c r="M9" s="61">
        <v>48.44</v>
      </c>
      <c r="N9" s="800">
        <v>2.06</v>
      </c>
      <c r="O9" s="801">
        <v>1.85</v>
      </c>
      <c r="P9" s="799">
        <f>SUM(N9*O9)</f>
        <v>3.8110000000000004</v>
      </c>
      <c r="R9" s="801">
        <f>N9*O9</f>
        <v>3.8110000000000004</v>
      </c>
    </row>
    <row r="10" spans="1:20" ht="25.5" x14ac:dyDescent="0.2">
      <c r="A10" s="123" t="s">
        <v>3309</v>
      </c>
      <c r="B10" s="123" t="s">
        <v>3312</v>
      </c>
      <c r="C10" s="13" t="s">
        <v>3313</v>
      </c>
      <c r="D10" s="13" t="s">
        <v>24</v>
      </c>
      <c r="E10" s="13">
        <v>28.8</v>
      </c>
      <c r="F10" s="13">
        <v>30.05</v>
      </c>
      <c r="G10" s="13">
        <v>72</v>
      </c>
      <c r="H10" s="13">
        <v>6.4</v>
      </c>
      <c r="I10" s="13">
        <v>100022</v>
      </c>
      <c r="J10" s="124" t="s">
        <v>112</v>
      </c>
      <c r="K10" s="61">
        <v>53.85</v>
      </c>
      <c r="L10" s="61">
        <v>52.29</v>
      </c>
      <c r="M10" s="61">
        <v>50.72</v>
      </c>
      <c r="N10" s="800">
        <v>2.71</v>
      </c>
      <c r="O10" s="801">
        <v>1.85</v>
      </c>
      <c r="P10" s="799">
        <f>SUM(N10*O10)</f>
        <v>5.0135000000000005</v>
      </c>
      <c r="R10" s="801">
        <f t="shared" ref="R10:R12" si="0">N10*O10</f>
        <v>5.0135000000000005</v>
      </c>
    </row>
    <row r="11" spans="1:20" ht="25.5" x14ac:dyDescent="0.2">
      <c r="A11" s="123" t="s">
        <v>3309</v>
      </c>
      <c r="B11" s="123" t="s">
        <v>3314</v>
      </c>
      <c r="C11" s="13" t="s">
        <v>3315</v>
      </c>
      <c r="D11" s="13" t="s">
        <v>24</v>
      </c>
      <c r="E11" s="13">
        <v>24.51</v>
      </c>
      <c r="F11" s="13">
        <v>25.76</v>
      </c>
      <c r="G11" s="13">
        <v>72</v>
      </c>
      <c r="H11" s="13">
        <v>5.5</v>
      </c>
      <c r="I11" s="13">
        <v>100022</v>
      </c>
      <c r="J11" s="124" t="s">
        <v>112</v>
      </c>
      <c r="K11" s="61">
        <v>53.85</v>
      </c>
      <c r="L11" s="61">
        <v>52.29</v>
      </c>
      <c r="M11" s="61">
        <v>50.72</v>
      </c>
      <c r="N11" s="800">
        <v>2.71</v>
      </c>
      <c r="O11" s="801">
        <v>1.85</v>
      </c>
      <c r="P11" s="799">
        <f t="shared" ref="P11:P12" si="1">SUM(N11*O11)</f>
        <v>5.0135000000000005</v>
      </c>
      <c r="R11" s="801">
        <f t="shared" si="0"/>
        <v>5.0135000000000005</v>
      </c>
    </row>
    <row r="12" spans="1:20" ht="25.5" x14ac:dyDescent="0.2">
      <c r="A12" s="123" t="s">
        <v>3309</v>
      </c>
      <c r="B12" s="12" t="s">
        <v>3316</v>
      </c>
      <c r="C12" s="13" t="s">
        <v>3317</v>
      </c>
      <c r="D12" s="13" t="s">
        <v>24</v>
      </c>
      <c r="E12" s="13">
        <v>24.83</v>
      </c>
      <c r="F12" s="13">
        <v>26.08</v>
      </c>
      <c r="G12" s="13">
        <v>72</v>
      </c>
      <c r="H12" s="13">
        <v>5.5</v>
      </c>
      <c r="I12" s="13">
        <v>100022</v>
      </c>
      <c r="J12" s="124" t="s">
        <v>112</v>
      </c>
      <c r="K12" s="61">
        <v>53.85</v>
      </c>
      <c r="L12" s="61">
        <v>52.29</v>
      </c>
      <c r="M12" s="61">
        <v>50.72</v>
      </c>
      <c r="N12" s="800">
        <v>2.71</v>
      </c>
      <c r="O12" s="801">
        <v>1.85</v>
      </c>
      <c r="P12" s="799">
        <f t="shared" si="1"/>
        <v>5.0135000000000005</v>
      </c>
      <c r="R12" s="801">
        <f t="shared" si="0"/>
        <v>5.0135000000000005</v>
      </c>
    </row>
  </sheetData>
  <protectedRanges>
    <protectedRange password="8F60" sqref="S6" name="Calculations_40"/>
  </protectedRanges>
  <conditionalFormatting sqref="C4:C6">
    <cfRule type="duplicateValues" dxfId="3" priority="3"/>
  </conditionalFormatting>
  <conditionalFormatting sqref="D4:D6">
    <cfRule type="duplicateValues" dxfId="2" priority="4"/>
  </conditionalFormatting>
  <conditionalFormatting sqref="D1:D3">
    <cfRule type="duplicateValues" dxfId="1" priority="1"/>
  </conditionalFormatting>
  <conditionalFormatting sqref="E1:E3">
    <cfRule type="duplicateValues" dxfId="0" priority="2"/>
  </conditionalFormatting>
  <pageMargins left="0.7" right="0.7" top="0.75" bottom="0.75" header="0.3" footer="0.3"/>
  <legacyDrawing r:id="rId1"/>
</worksheet>
</file>

<file path=xl/worksheets/sheet7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154804-9D82-47B8-A06E-5F64FB580248}">
  <dimension ref="A1:U96"/>
  <sheetViews>
    <sheetView zoomScale="90" zoomScaleNormal="90" workbookViewId="0">
      <selection activeCell="C19" sqref="C19"/>
    </sheetView>
  </sheetViews>
  <sheetFormatPr defaultRowHeight="12.75" x14ac:dyDescent="0.2"/>
  <cols>
    <col min="1" max="1" width="8.5703125" style="12" bestFit="1" customWidth="1"/>
    <col min="2" max="2" width="71.28515625" style="12" bestFit="1" customWidth="1"/>
    <col min="3" max="3" width="24" style="12" bestFit="1" customWidth="1"/>
    <col min="4" max="4" width="12.140625" style="12" bestFit="1" customWidth="1"/>
    <col min="5" max="5" width="8.42578125" style="12" bestFit="1" customWidth="1"/>
    <col min="6" max="7" width="8.5703125" style="12" bestFit="1" customWidth="1"/>
    <col min="8" max="8" width="7.7109375" style="12" bestFit="1" customWidth="1"/>
    <col min="9" max="9" width="9.28515625" style="12" bestFit="1" customWidth="1"/>
    <col min="10" max="10" width="8.28515625" style="12" bestFit="1" customWidth="1"/>
    <col min="11" max="11" width="38.28515625" style="12" bestFit="1" customWidth="1"/>
    <col min="12" max="14" width="9.140625" style="12"/>
    <col min="15" max="15" width="8.85546875" style="12" bestFit="1" customWidth="1"/>
    <col min="16" max="17" width="8.5703125" style="12" bestFit="1" customWidth="1"/>
    <col min="18" max="18" width="9.140625" style="12"/>
    <col min="19" max="19" width="14" style="12" bestFit="1" customWidth="1"/>
    <col min="20" max="20" width="8.7109375" style="12" bestFit="1" customWidth="1"/>
    <col min="21" max="16384" width="9.140625" style="12"/>
  </cols>
  <sheetData>
    <row r="1" spans="1:21" x14ac:dyDescent="0.2">
      <c r="A1" s="77"/>
      <c r="B1" s="78" t="s">
        <v>41</v>
      </c>
      <c r="C1" s="78"/>
      <c r="D1" s="78"/>
      <c r="E1" s="78"/>
      <c r="F1" s="79"/>
      <c r="G1" s="79"/>
      <c r="H1" s="79"/>
      <c r="I1" s="79"/>
      <c r="J1" s="79"/>
      <c r="K1" s="79"/>
      <c r="L1" s="79"/>
      <c r="M1" s="79"/>
      <c r="N1" s="79"/>
      <c r="O1" s="80"/>
      <c r="P1" s="81"/>
      <c r="Q1" s="81"/>
      <c r="R1" s="82"/>
      <c r="S1" s="83"/>
      <c r="T1" s="84"/>
      <c r="U1" s="22"/>
    </row>
    <row r="2" spans="1:21" x14ac:dyDescent="0.2">
      <c r="A2" s="86"/>
      <c r="B2" s="87" t="s">
        <v>40</v>
      </c>
      <c r="C2" s="87"/>
      <c r="D2" s="87"/>
      <c r="E2" s="87"/>
      <c r="F2" s="88"/>
      <c r="G2" s="89"/>
      <c r="H2" s="89"/>
      <c r="I2" s="89"/>
      <c r="J2" s="89"/>
      <c r="K2" s="89"/>
      <c r="L2" s="89"/>
      <c r="M2" s="89"/>
      <c r="N2" s="89"/>
      <c r="O2" s="90"/>
      <c r="P2" s="91"/>
      <c r="Q2" s="91"/>
      <c r="R2" s="92"/>
      <c r="S2" s="93"/>
      <c r="T2" s="94"/>
      <c r="U2" s="22"/>
    </row>
    <row r="3" spans="1:21" x14ac:dyDescent="0.2">
      <c r="A3" s="86"/>
      <c r="B3" s="95" t="s">
        <v>0</v>
      </c>
      <c r="C3" s="95"/>
      <c r="D3" s="95"/>
      <c r="E3" s="95"/>
      <c r="F3" s="96"/>
      <c r="G3" s="97"/>
      <c r="H3" s="97"/>
      <c r="I3" s="97"/>
      <c r="J3" s="97"/>
      <c r="K3" s="97"/>
      <c r="L3" s="97"/>
      <c r="M3" s="97"/>
      <c r="N3" s="97"/>
      <c r="O3" s="98"/>
      <c r="P3" s="99"/>
      <c r="Q3" s="99"/>
      <c r="R3" s="100"/>
      <c r="S3" s="101"/>
      <c r="T3" s="94"/>
      <c r="U3" s="22"/>
    </row>
    <row r="4" spans="1:21" ht="13.5" thickBot="1" x14ac:dyDescent="0.25">
      <c r="A4" s="86"/>
      <c r="B4" s="95"/>
      <c r="C4" s="95"/>
      <c r="D4" s="95"/>
      <c r="E4" s="96"/>
      <c r="F4" s="97"/>
      <c r="G4" s="97"/>
      <c r="H4" s="97"/>
      <c r="I4" s="97"/>
      <c r="J4" s="97"/>
      <c r="K4" s="97"/>
      <c r="L4" s="97"/>
      <c r="M4" s="97"/>
      <c r="N4" s="97"/>
      <c r="O4" s="98"/>
      <c r="P4" s="99"/>
      <c r="Q4" s="99"/>
      <c r="R4" s="100"/>
      <c r="S4" s="101"/>
      <c r="T4" s="94"/>
      <c r="U4" s="22"/>
    </row>
    <row r="5" spans="1:21" ht="13.5" thickBot="1" x14ac:dyDescent="0.25">
      <c r="A5" s="26"/>
      <c r="B5" s="102"/>
      <c r="C5" s="103" t="s">
        <v>1</v>
      </c>
      <c r="D5" s="760"/>
      <c r="E5" s="104"/>
      <c r="F5" s="105"/>
      <c r="G5" s="105"/>
      <c r="H5" s="105"/>
      <c r="I5" s="105"/>
      <c r="J5" s="105"/>
      <c r="K5" s="106"/>
      <c r="L5" s="106"/>
      <c r="M5" s="106"/>
      <c r="N5" s="106"/>
      <c r="O5" s="107"/>
      <c r="P5" s="108"/>
      <c r="Q5" s="108"/>
      <c r="R5" s="109"/>
      <c r="S5" s="110" t="s">
        <v>14</v>
      </c>
      <c r="T5" s="111"/>
    </row>
    <row r="6" spans="1:21" ht="115.5" thickBot="1" x14ac:dyDescent="0.25">
      <c r="A6" s="112" t="s">
        <v>3</v>
      </c>
      <c r="B6" s="113" t="s">
        <v>8</v>
      </c>
      <c r="C6" s="114" t="s">
        <v>18</v>
      </c>
      <c r="D6" s="114" t="s">
        <v>3606</v>
      </c>
      <c r="E6" s="115" t="s">
        <v>9</v>
      </c>
      <c r="F6" s="115" t="s">
        <v>5</v>
      </c>
      <c r="G6" s="115" t="s">
        <v>20</v>
      </c>
      <c r="H6" s="113" t="s">
        <v>37</v>
      </c>
      <c r="I6" s="115" t="s">
        <v>38</v>
      </c>
      <c r="J6" s="116" t="s">
        <v>10</v>
      </c>
      <c r="K6" s="115" t="s">
        <v>11</v>
      </c>
      <c r="L6" s="706" t="s">
        <v>3607</v>
      </c>
      <c r="M6" s="761" t="s">
        <v>3608</v>
      </c>
      <c r="N6" s="706" t="s">
        <v>3609</v>
      </c>
      <c r="O6" s="2" t="s">
        <v>27</v>
      </c>
      <c r="P6" s="1" t="s">
        <v>12</v>
      </c>
      <c r="Q6" s="1" t="s">
        <v>13</v>
      </c>
      <c r="R6" s="119"/>
      <c r="S6" s="1" t="s">
        <v>16</v>
      </c>
      <c r="T6" s="120" t="s">
        <v>17</v>
      </c>
    </row>
    <row r="7" spans="1:21" x14ac:dyDescent="0.2">
      <c r="A7" s="13" t="s">
        <v>3610</v>
      </c>
      <c r="B7" s="22" t="s">
        <v>3611</v>
      </c>
      <c r="C7" s="13">
        <v>10000037831</v>
      </c>
      <c r="D7" s="13" t="s">
        <v>3612</v>
      </c>
      <c r="E7" s="13" t="s">
        <v>3613</v>
      </c>
      <c r="F7" s="13">
        <v>29.64</v>
      </c>
      <c r="G7" s="13">
        <v>32.14</v>
      </c>
      <c r="H7" s="13">
        <v>92</v>
      </c>
      <c r="I7" s="13" t="s">
        <v>3614</v>
      </c>
      <c r="J7" s="13">
        <v>100103</v>
      </c>
      <c r="K7" s="13" t="s">
        <v>3615</v>
      </c>
      <c r="L7" s="194">
        <v>78.11</v>
      </c>
      <c r="M7" s="194">
        <v>78.11</v>
      </c>
      <c r="N7" s="194">
        <v>78.11</v>
      </c>
      <c r="O7" s="15">
        <v>23.72</v>
      </c>
      <c r="P7" s="762">
        <v>0.92700000000000005</v>
      </c>
      <c r="Q7" s="14">
        <v>21.99</v>
      </c>
      <c r="R7" s="17"/>
      <c r="S7" s="14">
        <v>21.99</v>
      </c>
      <c r="T7" s="14">
        <v>0</v>
      </c>
    </row>
    <row r="8" spans="1:21" x14ac:dyDescent="0.2">
      <c r="A8" s="13" t="s">
        <v>3610</v>
      </c>
      <c r="B8" s="22" t="s">
        <v>3616</v>
      </c>
      <c r="C8" s="13">
        <v>10000038479</v>
      </c>
      <c r="D8" s="13" t="s">
        <v>3617</v>
      </c>
      <c r="E8" s="13" t="s">
        <v>3613</v>
      </c>
      <c r="F8" s="13">
        <v>30.6</v>
      </c>
      <c r="G8" s="13">
        <v>32.22</v>
      </c>
      <c r="H8" s="13">
        <v>105</v>
      </c>
      <c r="I8" s="13">
        <v>4.6500000000000004</v>
      </c>
      <c r="J8" s="13">
        <v>100103</v>
      </c>
      <c r="K8" s="13" t="s">
        <v>3615</v>
      </c>
      <c r="L8" s="194">
        <v>97.22</v>
      </c>
      <c r="M8" s="194">
        <v>97.22</v>
      </c>
      <c r="N8" s="194">
        <v>97.22</v>
      </c>
      <c r="O8" s="13">
        <v>26.65</v>
      </c>
      <c r="P8" s="763">
        <v>0.92700000000000005</v>
      </c>
      <c r="Q8" s="14">
        <v>24.7</v>
      </c>
      <c r="R8" s="17"/>
      <c r="S8" s="14">
        <v>24.7</v>
      </c>
      <c r="T8" s="14">
        <v>0</v>
      </c>
    </row>
    <row r="9" spans="1:21" x14ac:dyDescent="0.2">
      <c r="A9" s="13" t="s">
        <v>3610</v>
      </c>
      <c r="B9" s="22" t="s">
        <v>3618</v>
      </c>
      <c r="C9" s="13">
        <v>10000099823</v>
      </c>
      <c r="D9" s="13" t="s">
        <v>3619</v>
      </c>
      <c r="E9" s="13" t="s">
        <v>3613</v>
      </c>
      <c r="F9" s="13">
        <v>30</v>
      </c>
      <c r="G9" s="13">
        <v>31.32</v>
      </c>
      <c r="H9" s="13">
        <v>190</v>
      </c>
      <c r="I9" s="13">
        <v>2.52</v>
      </c>
      <c r="J9" s="13">
        <v>100103</v>
      </c>
      <c r="K9" s="13" t="s">
        <v>3615</v>
      </c>
      <c r="L9" s="194">
        <v>132.13</v>
      </c>
      <c r="M9" s="194">
        <v>132.13</v>
      </c>
      <c r="N9" s="194">
        <v>132.13</v>
      </c>
      <c r="O9" s="15">
        <v>39.96</v>
      </c>
      <c r="P9" s="762">
        <v>0.92700000000000005</v>
      </c>
      <c r="Q9" s="14">
        <v>37.04</v>
      </c>
      <c r="R9" s="17"/>
      <c r="S9" s="14">
        <v>37.04</v>
      </c>
      <c r="T9" s="14">
        <v>0</v>
      </c>
    </row>
    <row r="10" spans="1:21" x14ac:dyDescent="0.2">
      <c r="A10" s="13" t="s">
        <v>3610</v>
      </c>
      <c r="B10" s="22" t="s">
        <v>3620</v>
      </c>
      <c r="C10" s="13">
        <v>10004130928</v>
      </c>
      <c r="D10" s="13" t="s">
        <v>3621</v>
      </c>
      <c r="E10" s="13" t="s">
        <v>3613</v>
      </c>
      <c r="F10" s="13">
        <v>30</v>
      </c>
      <c r="G10" s="13">
        <v>32.76</v>
      </c>
      <c r="H10" s="13">
        <v>105</v>
      </c>
      <c r="I10" s="13" t="s">
        <v>3622</v>
      </c>
      <c r="J10" s="13">
        <v>100103</v>
      </c>
      <c r="K10" s="13" t="s">
        <v>3615</v>
      </c>
      <c r="L10" s="194">
        <v>72.17</v>
      </c>
      <c r="M10" s="194">
        <v>72.17</v>
      </c>
      <c r="N10" s="194">
        <v>72.17</v>
      </c>
      <c r="O10" s="15">
        <v>23.81</v>
      </c>
      <c r="P10" s="762">
        <v>0.92700000000000005</v>
      </c>
      <c r="Q10" s="14">
        <v>22.07</v>
      </c>
      <c r="R10" s="17"/>
      <c r="S10" s="14">
        <v>22.07</v>
      </c>
      <c r="T10" s="14">
        <v>0</v>
      </c>
    </row>
    <row r="11" spans="1:21" x14ac:dyDescent="0.2">
      <c r="A11" s="13" t="s">
        <v>3610</v>
      </c>
      <c r="B11" s="22" t="s">
        <v>3623</v>
      </c>
      <c r="C11" s="13">
        <v>10021540928</v>
      </c>
      <c r="D11" s="13" t="s">
        <v>3624</v>
      </c>
      <c r="E11" s="13" t="s">
        <v>3613</v>
      </c>
      <c r="F11" s="13">
        <v>30.8</v>
      </c>
      <c r="G11" s="13">
        <v>33.25</v>
      </c>
      <c r="H11" s="13">
        <v>150</v>
      </c>
      <c r="I11" s="13">
        <v>3.29</v>
      </c>
      <c r="J11" s="13">
        <v>100103</v>
      </c>
      <c r="K11" s="13" t="s">
        <v>3615</v>
      </c>
      <c r="L11" s="194">
        <v>51.46</v>
      </c>
      <c r="M11" s="194">
        <v>51.46</v>
      </c>
      <c r="N11" s="194">
        <v>51.46</v>
      </c>
      <c r="O11" s="15">
        <v>14.65</v>
      </c>
      <c r="P11" s="762">
        <v>0.92700000000000005</v>
      </c>
      <c r="Q11" s="14">
        <v>13.58</v>
      </c>
      <c r="R11" s="17"/>
      <c r="S11" s="14">
        <v>13.58</v>
      </c>
      <c r="T11" s="14">
        <v>0</v>
      </c>
    </row>
    <row r="12" spans="1:21" x14ac:dyDescent="0.2">
      <c r="A12" s="13" t="s">
        <v>3610</v>
      </c>
      <c r="B12" s="22" t="s">
        <v>3625</v>
      </c>
      <c r="C12" s="13">
        <v>10021550928</v>
      </c>
      <c r="D12" s="13" t="s">
        <v>3626</v>
      </c>
      <c r="E12" s="13" t="s">
        <v>3613</v>
      </c>
      <c r="F12" s="13">
        <v>28.35</v>
      </c>
      <c r="G12" s="13">
        <v>30.83</v>
      </c>
      <c r="H12" s="13">
        <v>137</v>
      </c>
      <c r="I12" s="13">
        <v>3.3</v>
      </c>
      <c r="J12" s="13">
        <v>100103</v>
      </c>
      <c r="K12" s="13" t="s">
        <v>3615</v>
      </c>
      <c r="L12" s="194">
        <v>45.1</v>
      </c>
      <c r="M12" s="194">
        <v>45.1</v>
      </c>
      <c r="N12" s="194">
        <v>45.1</v>
      </c>
      <c r="O12" s="15">
        <v>13.48</v>
      </c>
      <c r="P12" s="762">
        <v>0.92700000000000005</v>
      </c>
      <c r="Q12" s="14">
        <v>12.5</v>
      </c>
      <c r="R12" s="17"/>
      <c r="S12" s="14">
        <v>12.5</v>
      </c>
      <c r="T12" s="14">
        <v>0</v>
      </c>
    </row>
    <row r="13" spans="1:21" x14ac:dyDescent="0.2">
      <c r="A13" s="13" t="s">
        <v>3610</v>
      </c>
      <c r="B13" s="22" t="s">
        <v>3627</v>
      </c>
      <c r="C13" s="13">
        <v>10029400928</v>
      </c>
      <c r="D13" s="13" t="s">
        <v>3628</v>
      </c>
      <c r="E13" s="13" t="s">
        <v>3613</v>
      </c>
      <c r="F13" s="13">
        <v>30</v>
      </c>
      <c r="G13" s="13">
        <v>31.48</v>
      </c>
      <c r="H13" s="13">
        <v>124</v>
      </c>
      <c r="I13" s="13">
        <v>3.85</v>
      </c>
      <c r="J13" s="13">
        <v>100103</v>
      </c>
      <c r="K13" s="13" t="s">
        <v>3615</v>
      </c>
      <c r="L13" s="194">
        <v>62.03</v>
      </c>
      <c r="M13" s="194">
        <v>62.03</v>
      </c>
      <c r="N13" s="194">
        <v>62.03</v>
      </c>
      <c r="O13" s="15">
        <v>25.17</v>
      </c>
      <c r="P13" s="762">
        <v>0.92700000000000005</v>
      </c>
      <c r="Q13" s="14">
        <v>23.33</v>
      </c>
      <c r="R13" s="17"/>
      <c r="S13" s="14">
        <v>23.33</v>
      </c>
      <c r="T13" s="14">
        <v>0</v>
      </c>
    </row>
    <row r="14" spans="1:21" x14ac:dyDescent="0.2">
      <c r="A14" s="13" t="s">
        <v>3610</v>
      </c>
      <c r="B14" s="22" t="s">
        <v>3629</v>
      </c>
      <c r="C14" s="13">
        <v>10035220928</v>
      </c>
      <c r="D14" s="13" t="s">
        <v>3630</v>
      </c>
      <c r="E14" s="13" t="s">
        <v>3613</v>
      </c>
      <c r="F14" s="13">
        <v>39.93</v>
      </c>
      <c r="G14" s="13">
        <v>42.87</v>
      </c>
      <c r="H14" s="13">
        <v>228</v>
      </c>
      <c r="I14" s="13">
        <v>2.8</v>
      </c>
      <c r="J14" s="13">
        <v>100103</v>
      </c>
      <c r="K14" s="13" t="s">
        <v>3615</v>
      </c>
      <c r="L14" s="194">
        <v>120.35</v>
      </c>
      <c r="M14" s="194">
        <v>120.35</v>
      </c>
      <c r="N14" s="194">
        <v>120.35</v>
      </c>
      <c r="O14" s="15">
        <v>54.88</v>
      </c>
      <c r="P14" s="762">
        <v>0.92700000000000005</v>
      </c>
      <c r="Q14" s="14">
        <v>50.87</v>
      </c>
      <c r="R14" s="17"/>
      <c r="S14" s="14">
        <v>50.87</v>
      </c>
      <c r="T14" s="14">
        <v>0</v>
      </c>
    </row>
    <row r="15" spans="1:21" x14ac:dyDescent="0.2">
      <c r="A15" s="13" t="s">
        <v>3610</v>
      </c>
      <c r="B15" s="22" t="s">
        <v>3631</v>
      </c>
      <c r="C15" s="13">
        <v>10037310928</v>
      </c>
      <c r="D15" s="13" t="s">
        <v>3632</v>
      </c>
      <c r="E15" s="13" t="s">
        <v>3613</v>
      </c>
      <c r="F15" s="13">
        <v>26.25</v>
      </c>
      <c r="G15" s="13">
        <v>27.68</v>
      </c>
      <c r="H15" s="13">
        <v>103</v>
      </c>
      <c r="I15" s="13">
        <v>4.07</v>
      </c>
      <c r="J15" s="13">
        <v>100103</v>
      </c>
      <c r="K15" s="13" t="s">
        <v>3615</v>
      </c>
      <c r="L15" s="194">
        <v>57.65</v>
      </c>
      <c r="M15" s="194">
        <v>57.65</v>
      </c>
      <c r="N15" s="194">
        <v>57.65</v>
      </c>
      <c r="O15" s="15">
        <v>28.21</v>
      </c>
      <c r="P15" s="762">
        <v>0.92700000000000005</v>
      </c>
      <c r="Q15" s="14">
        <v>26.15</v>
      </c>
      <c r="R15" s="17"/>
      <c r="S15" s="14">
        <v>26.15</v>
      </c>
      <c r="T15" s="14">
        <v>0</v>
      </c>
    </row>
    <row r="16" spans="1:21" x14ac:dyDescent="0.2">
      <c r="A16" s="13" t="s">
        <v>3610</v>
      </c>
      <c r="B16" s="22" t="s">
        <v>3633</v>
      </c>
      <c r="C16" s="13">
        <v>10037320928</v>
      </c>
      <c r="D16" s="13" t="s">
        <v>3634</v>
      </c>
      <c r="E16" s="13" t="s">
        <v>3613</v>
      </c>
      <c r="F16" s="13">
        <v>26.42</v>
      </c>
      <c r="G16" s="13">
        <v>27.91</v>
      </c>
      <c r="H16" s="13">
        <v>107</v>
      </c>
      <c r="I16" s="13">
        <v>3.95</v>
      </c>
      <c r="J16" s="13">
        <v>100103</v>
      </c>
      <c r="K16" s="13" t="s">
        <v>3615</v>
      </c>
      <c r="L16" s="194">
        <v>57.67</v>
      </c>
      <c r="M16" s="194">
        <v>57.67</v>
      </c>
      <c r="N16" s="194">
        <v>57.67</v>
      </c>
      <c r="O16" s="15">
        <v>28.02</v>
      </c>
      <c r="P16" s="762">
        <v>0.92700000000000005</v>
      </c>
      <c r="Q16" s="14">
        <v>25.97</v>
      </c>
      <c r="R16" s="17"/>
      <c r="S16" s="14">
        <v>25.97</v>
      </c>
      <c r="T16" s="14">
        <v>0</v>
      </c>
    </row>
    <row r="17" spans="1:20" x14ac:dyDescent="0.2">
      <c r="A17" s="13" t="s">
        <v>3610</v>
      </c>
      <c r="B17" s="22" t="s">
        <v>3635</v>
      </c>
      <c r="C17" s="13">
        <v>10038570928</v>
      </c>
      <c r="D17" s="13" t="s">
        <v>3636</v>
      </c>
      <c r="E17" s="13" t="s">
        <v>3613</v>
      </c>
      <c r="F17" s="13">
        <v>31.05</v>
      </c>
      <c r="G17" s="13">
        <v>33.5</v>
      </c>
      <c r="H17" s="13">
        <v>140</v>
      </c>
      <c r="I17" s="13">
        <v>3.53</v>
      </c>
      <c r="J17" s="13">
        <v>100103</v>
      </c>
      <c r="K17" s="13" t="s">
        <v>3615</v>
      </c>
      <c r="L17" s="194">
        <v>53.5</v>
      </c>
      <c r="M17" s="194">
        <v>53.5</v>
      </c>
      <c r="N17" s="194">
        <v>53.5</v>
      </c>
      <c r="O17" s="15">
        <v>19.190000000000001</v>
      </c>
      <c r="P17" s="762">
        <v>0.92700000000000005</v>
      </c>
      <c r="Q17" s="14">
        <v>17.79</v>
      </c>
      <c r="R17" s="17"/>
      <c r="S17" s="14">
        <v>17.79</v>
      </c>
      <c r="T17" s="14">
        <v>0</v>
      </c>
    </row>
    <row r="18" spans="1:20" x14ac:dyDescent="0.2">
      <c r="A18" s="13" t="s">
        <v>3610</v>
      </c>
      <c r="B18" s="22" t="s">
        <v>3637</v>
      </c>
      <c r="C18" s="13">
        <v>10038590928</v>
      </c>
      <c r="D18" s="13" t="s">
        <v>3638</v>
      </c>
      <c r="E18" s="13" t="s">
        <v>3613</v>
      </c>
      <c r="F18" s="13">
        <v>31.86</v>
      </c>
      <c r="G18" s="13">
        <v>34.31</v>
      </c>
      <c r="H18" s="13">
        <v>141</v>
      </c>
      <c r="I18" s="13">
        <v>3.6</v>
      </c>
      <c r="J18" s="13">
        <v>100103</v>
      </c>
      <c r="K18" s="13" t="s">
        <v>3615</v>
      </c>
      <c r="L18" s="194">
        <v>53.91</v>
      </c>
      <c r="M18" s="194">
        <v>53.91</v>
      </c>
      <c r="N18" s="194">
        <v>53.91</v>
      </c>
      <c r="O18" s="15">
        <v>19.66</v>
      </c>
      <c r="P18" s="762">
        <v>0.92700000000000005</v>
      </c>
      <c r="Q18" s="14">
        <v>18.23</v>
      </c>
      <c r="R18" s="17"/>
      <c r="S18" s="14">
        <v>18.23</v>
      </c>
      <c r="T18" s="14">
        <v>0</v>
      </c>
    </row>
    <row r="19" spans="1:20" x14ac:dyDescent="0.2">
      <c r="A19" s="13" t="s">
        <v>3610</v>
      </c>
      <c r="B19" s="22" t="s">
        <v>3639</v>
      </c>
      <c r="C19" s="13">
        <v>10046210928</v>
      </c>
      <c r="D19" s="13" t="s">
        <v>3640</v>
      </c>
      <c r="E19" s="13" t="s">
        <v>3613</v>
      </c>
      <c r="F19" s="13">
        <v>30</v>
      </c>
      <c r="G19" s="13">
        <v>31.94</v>
      </c>
      <c r="H19" s="13">
        <v>160</v>
      </c>
      <c r="I19" s="13">
        <v>3</v>
      </c>
      <c r="J19" s="13">
        <v>100103</v>
      </c>
      <c r="K19" s="13" t="s">
        <v>3615</v>
      </c>
      <c r="L19" s="194">
        <v>91.69</v>
      </c>
      <c r="M19" s="194">
        <v>91.69</v>
      </c>
      <c r="N19" s="194">
        <v>91.69</v>
      </c>
      <c r="O19" s="15">
        <v>45.84</v>
      </c>
      <c r="P19" s="762">
        <v>0.92700000000000005</v>
      </c>
      <c r="Q19" s="14">
        <v>42.49</v>
      </c>
      <c r="R19" s="17"/>
      <c r="S19" s="14">
        <v>42.49</v>
      </c>
      <c r="T19" s="14">
        <v>0</v>
      </c>
    </row>
    <row r="20" spans="1:20" x14ac:dyDescent="0.2">
      <c r="A20" s="13" t="s">
        <v>3610</v>
      </c>
      <c r="B20" s="22" t="s">
        <v>3641</v>
      </c>
      <c r="C20" s="13">
        <v>10055670928</v>
      </c>
      <c r="D20" s="13" t="s">
        <v>3642</v>
      </c>
      <c r="E20" s="13" t="s">
        <v>3613</v>
      </c>
      <c r="F20" s="13">
        <v>30.28</v>
      </c>
      <c r="G20" s="13">
        <v>32.79</v>
      </c>
      <c r="H20" s="13">
        <v>148</v>
      </c>
      <c r="I20" s="13">
        <v>3.26</v>
      </c>
      <c r="J20" s="13">
        <v>100103</v>
      </c>
      <c r="K20" s="13" t="s">
        <v>3615</v>
      </c>
      <c r="L20" s="194">
        <v>62.98</v>
      </c>
      <c r="M20" s="194">
        <v>62.98</v>
      </c>
      <c r="N20" s="194">
        <v>62.98</v>
      </c>
      <c r="O20" s="15">
        <v>26.79</v>
      </c>
      <c r="P20" s="762">
        <v>0.92700000000000005</v>
      </c>
      <c r="Q20" s="14">
        <v>24.83</v>
      </c>
      <c r="R20" s="17"/>
      <c r="S20" s="14">
        <v>24.83</v>
      </c>
      <c r="T20" s="14">
        <v>0</v>
      </c>
    </row>
    <row r="21" spans="1:20" x14ac:dyDescent="0.2">
      <c r="A21" s="13" t="s">
        <v>3610</v>
      </c>
      <c r="B21" s="22" t="s">
        <v>3643</v>
      </c>
      <c r="C21" s="13">
        <v>10057780928</v>
      </c>
      <c r="D21" s="13" t="s">
        <v>3644</v>
      </c>
      <c r="E21" s="13" t="s">
        <v>3613</v>
      </c>
      <c r="F21" s="13">
        <v>20</v>
      </c>
      <c r="G21" s="13">
        <v>21.49</v>
      </c>
      <c r="H21" s="13">
        <v>200</v>
      </c>
      <c r="I21" s="13">
        <v>1.6</v>
      </c>
      <c r="J21" s="13">
        <v>100103</v>
      </c>
      <c r="K21" s="13" t="s">
        <v>3615</v>
      </c>
      <c r="L21" s="194">
        <v>36.299999999999997</v>
      </c>
      <c r="M21" s="194">
        <v>36.299999999999997</v>
      </c>
      <c r="N21" s="194">
        <v>36.299999999999997</v>
      </c>
      <c r="O21" s="15">
        <v>13.26</v>
      </c>
      <c r="P21" s="762">
        <v>0.92700000000000005</v>
      </c>
      <c r="Q21" s="14">
        <v>12.3</v>
      </c>
      <c r="R21" s="17"/>
      <c r="S21" s="14">
        <v>12.3</v>
      </c>
      <c r="T21" s="14">
        <v>0</v>
      </c>
    </row>
    <row r="22" spans="1:20" x14ac:dyDescent="0.2">
      <c r="A22" s="13" t="s">
        <v>3610</v>
      </c>
      <c r="B22" s="22" t="s">
        <v>3645</v>
      </c>
      <c r="C22" s="13">
        <v>10061470928</v>
      </c>
      <c r="D22" s="13" t="s">
        <v>3646</v>
      </c>
      <c r="E22" s="13" t="s">
        <v>3613</v>
      </c>
      <c r="F22" s="13">
        <v>28.5</v>
      </c>
      <c r="G22" s="13">
        <v>29.99</v>
      </c>
      <c r="H22" s="13">
        <v>88</v>
      </c>
      <c r="I22" s="13">
        <v>5.16</v>
      </c>
      <c r="J22" s="13">
        <v>100103</v>
      </c>
      <c r="K22" s="13" t="s">
        <v>3615</v>
      </c>
      <c r="L22" s="194">
        <v>77.44</v>
      </c>
      <c r="M22" s="194">
        <v>77.44</v>
      </c>
      <c r="N22" s="194">
        <v>77.44</v>
      </c>
      <c r="O22" s="15">
        <v>22.66</v>
      </c>
      <c r="P22" s="762">
        <v>0.92700000000000005</v>
      </c>
      <c r="Q22" s="14">
        <v>21.01</v>
      </c>
      <c r="R22" s="17"/>
      <c r="S22" s="14">
        <v>21.01</v>
      </c>
      <c r="T22" s="14">
        <v>0</v>
      </c>
    </row>
    <row r="23" spans="1:20" x14ac:dyDescent="0.2">
      <c r="A23" s="13" t="s">
        <v>3610</v>
      </c>
      <c r="B23" s="22" t="s">
        <v>3647</v>
      </c>
      <c r="C23" s="13">
        <v>10110260328</v>
      </c>
      <c r="D23" s="13" t="s">
        <v>3648</v>
      </c>
      <c r="E23" s="13" t="s">
        <v>3613</v>
      </c>
      <c r="F23" s="13">
        <v>10</v>
      </c>
      <c r="G23" s="13">
        <v>11.1</v>
      </c>
      <c r="H23" s="13">
        <v>59</v>
      </c>
      <c r="I23" s="13">
        <v>2.7</v>
      </c>
      <c r="J23" s="13">
        <v>100103</v>
      </c>
      <c r="K23" s="13" t="s">
        <v>3615</v>
      </c>
      <c r="L23" s="194">
        <v>26.86</v>
      </c>
      <c r="M23" s="194">
        <v>26.86</v>
      </c>
      <c r="N23" s="194">
        <v>26.86</v>
      </c>
      <c r="O23" s="15">
        <v>11.13</v>
      </c>
      <c r="P23" s="762">
        <v>0.92700000000000005</v>
      </c>
      <c r="Q23" s="14">
        <v>10.32</v>
      </c>
      <c r="R23" s="17"/>
      <c r="S23" s="14">
        <v>10.32</v>
      </c>
      <c r="T23" s="14">
        <v>0</v>
      </c>
    </row>
    <row r="24" spans="1:20" x14ac:dyDescent="0.2">
      <c r="A24" s="13" t="s">
        <v>3610</v>
      </c>
      <c r="B24" s="22" t="s">
        <v>3649</v>
      </c>
      <c r="C24" s="13">
        <v>10164770928</v>
      </c>
      <c r="D24" s="13" t="s">
        <v>3650</v>
      </c>
      <c r="E24" s="13" t="s">
        <v>3613</v>
      </c>
      <c r="F24" s="13">
        <v>30.6</v>
      </c>
      <c r="G24" s="13">
        <v>33.049999999999997</v>
      </c>
      <c r="H24" s="13">
        <v>144</v>
      </c>
      <c r="I24" s="13">
        <v>3.4</v>
      </c>
      <c r="J24" s="13">
        <v>100103</v>
      </c>
      <c r="K24" s="13" t="s">
        <v>3615</v>
      </c>
      <c r="L24" s="194">
        <v>51.64</v>
      </c>
      <c r="M24" s="194">
        <v>51.64</v>
      </c>
      <c r="N24" s="194">
        <v>51.64</v>
      </c>
      <c r="O24" s="15">
        <v>16.09</v>
      </c>
      <c r="P24" s="762">
        <v>0.92700000000000005</v>
      </c>
      <c r="Q24" s="14">
        <v>14.92</v>
      </c>
      <c r="R24" s="17"/>
      <c r="S24" s="14">
        <v>14.92</v>
      </c>
      <c r="T24" s="14">
        <v>0</v>
      </c>
    </row>
    <row r="25" spans="1:20" x14ac:dyDescent="0.2">
      <c r="A25" s="13" t="s">
        <v>3610</v>
      </c>
      <c r="B25" s="22" t="s">
        <v>3651</v>
      </c>
      <c r="C25" s="13">
        <v>10164780928</v>
      </c>
      <c r="D25" s="13" t="s">
        <v>3652</v>
      </c>
      <c r="E25" s="13" t="s">
        <v>3613</v>
      </c>
      <c r="F25" s="13">
        <v>30.6</v>
      </c>
      <c r="G25" s="13">
        <v>33.08</v>
      </c>
      <c r="H25" s="13">
        <v>144</v>
      </c>
      <c r="I25" s="13">
        <v>3.4</v>
      </c>
      <c r="J25" s="13">
        <v>100103</v>
      </c>
      <c r="K25" s="13" t="s">
        <v>3615</v>
      </c>
      <c r="L25" s="194">
        <v>51.64</v>
      </c>
      <c r="M25" s="194">
        <v>51.64</v>
      </c>
      <c r="N25" s="194">
        <v>51.64</v>
      </c>
      <c r="O25" s="15">
        <v>16.09</v>
      </c>
      <c r="P25" s="762">
        <v>0.92700000000000005</v>
      </c>
      <c r="Q25" s="14">
        <v>14.92</v>
      </c>
      <c r="R25" s="17"/>
      <c r="S25" s="14">
        <v>14.92</v>
      </c>
      <c r="T25" s="14">
        <v>0</v>
      </c>
    </row>
    <row r="26" spans="1:20" x14ac:dyDescent="0.2">
      <c r="A26" s="13" t="s">
        <v>3610</v>
      </c>
      <c r="B26" s="22" t="s">
        <v>3653</v>
      </c>
      <c r="C26" s="13">
        <v>10167020928</v>
      </c>
      <c r="D26" s="13" t="s">
        <v>3654</v>
      </c>
      <c r="E26" s="13" t="s">
        <v>3613</v>
      </c>
      <c r="F26" s="13">
        <v>30</v>
      </c>
      <c r="G26" s="13">
        <v>31.65</v>
      </c>
      <c r="H26" s="13">
        <v>168</v>
      </c>
      <c r="I26" s="13">
        <v>2.85</v>
      </c>
      <c r="J26" s="13">
        <v>100103</v>
      </c>
      <c r="K26" s="13" t="s">
        <v>3615</v>
      </c>
      <c r="L26" s="194">
        <v>90.49</v>
      </c>
      <c r="M26" s="194">
        <v>90.49</v>
      </c>
      <c r="N26" s="194">
        <v>90.49</v>
      </c>
      <c r="O26" s="15">
        <v>45.84</v>
      </c>
      <c r="P26" s="762">
        <v>0.92700000000000005</v>
      </c>
      <c r="Q26" s="14">
        <v>42.49</v>
      </c>
      <c r="R26" s="17"/>
      <c r="S26" s="14">
        <v>42.49</v>
      </c>
      <c r="T26" s="14">
        <v>0</v>
      </c>
    </row>
    <row r="27" spans="1:20" x14ac:dyDescent="0.2">
      <c r="A27" s="13" t="s">
        <v>3610</v>
      </c>
      <c r="B27" s="22" t="s">
        <v>3655</v>
      </c>
      <c r="C27" s="13">
        <v>10174430928</v>
      </c>
      <c r="D27" s="13" t="s">
        <v>3656</v>
      </c>
      <c r="E27" s="13" t="s">
        <v>3613</v>
      </c>
      <c r="F27" s="13">
        <v>30.07</v>
      </c>
      <c r="G27" s="13">
        <v>32.71</v>
      </c>
      <c r="H27" s="13">
        <v>336</v>
      </c>
      <c r="I27" s="13">
        <v>1.43</v>
      </c>
      <c r="J27" s="13">
        <v>100103</v>
      </c>
      <c r="K27" s="13" t="s">
        <v>3615</v>
      </c>
      <c r="L27" s="194">
        <v>79.069999999999993</v>
      </c>
      <c r="M27" s="194">
        <v>79.069999999999993</v>
      </c>
      <c r="N27" s="194">
        <v>79.069999999999993</v>
      </c>
      <c r="O27" s="15">
        <v>44.75</v>
      </c>
      <c r="P27" s="762">
        <v>0.92700000000000005</v>
      </c>
      <c r="Q27" s="14">
        <v>41.48</v>
      </c>
      <c r="R27" s="17"/>
      <c r="S27" s="14">
        <v>41.48</v>
      </c>
      <c r="T27" s="14">
        <v>0</v>
      </c>
    </row>
    <row r="28" spans="1:20" x14ac:dyDescent="0.2">
      <c r="A28" s="13" t="s">
        <v>3610</v>
      </c>
      <c r="B28" s="22" t="s">
        <v>3657</v>
      </c>
      <c r="C28" s="13">
        <v>10195430928</v>
      </c>
      <c r="D28" s="13" t="s">
        <v>3658</v>
      </c>
      <c r="E28" s="13" t="s">
        <v>3613</v>
      </c>
      <c r="F28" s="13">
        <v>30</v>
      </c>
      <c r="G28" s="13">
        <v>32.5</v>
      </c>
      <c r="H28" s="13">
        <v>165</v>
      </c>
      <c r="I28" s="13">
        <v>2.9</v>
      </c>
      <c r="J28" s="13">
        <v>100103</v>
      </c>
      <c r="K28" s="13" t="s">
        <v>3615</v>
      </c>
      <c r="L28" s="194">
        <v>64.61</v>
      </c>
      <c r="M28" s="194">
        <v>64.61</v>
      </c>
      <c r="N28" s="194">
        <v>64.61</v>
      </c>
      <c r="O28" s="15">
        <v>22.95</v>
      </c>
      <c r="P28" s="762">
        <v>0.92700000000000005</v>
      </c>
      <c r="Q28" s="14">
        <v>21.27</v>
      </c>
      <c r="R28" s="17"/>
      <c r="S28" s="14">
        <v>21.27</v>
      </c>
      <c r="T28" s="14">
        <v>0</v>
      </c>
    </row>
    <row r="29" spans="1:20" x14ac:dyDescent="0.2">
      <c r="A29" s="13" t="s">
        <v>3610</v>
      </c>
      <c r="B29" s="22" t="s">
        <v>3659</v>
      </c>
      <c r="C29" s="13">
        <v>10197770328</v>
      </c>
      <c r="D29" s="13" t="s">
        <v>3660</v>
      </c>
      <c r="E29" s="13" t="s">
        <v>3613</v>
      </c>
      <c r="F29" s="13">
        <v>10</v>
      </c>
      <c r="G29" s="13">
        <v>11.1</v>
      </c>
      <c r="H29" s="13">
        <v>58</v>
      </c>
      <c r="I29" s="13">
        <v>2.75</v>
      </c>
      <c r="J29" s="13">
        <v>100103</v>
      </c>
      <c r="K29" s="13" t="s">
        <v>3615</v>
      </c>
      <c r="L29" s="194">
        <v>24.06</v>
      </c>
      <c r="M29" s="194">
        <v>24.06</v>
      </c>
      <c r="N29" s="194">
        <v>24.06</v>
      </c>
      <c r="O29" s="15">
        <v>11.13</v>
      </c>
      <c r="P29" s="762">
        <v>0.92700000000000005</v>
      </c>
      <c r="Q29" s="14">
        <v>10.32</v>
      </c>
      <c r="R29" s="17"/>
      <c r="S29" s="14">
        <v>10.32</v>
      </c>
      <c r="T29" s="14">
        <v>0</v>
      </c>
    </row>
    <row r="30" spans="1:20" x14ac:dyDescent="0.2">
      <c r="A30" s="13" t="s">
        <v>3610</v>
      </c>
      <c r="B30" s="22" t="s">
        <v>3661</v>
      </c>
      <c r="C30" s="13">
        <v>10199570328</v>
      </c>
      <c r="D30" s="13" t="s">
        <v>3662</v>
      </c>
      <c r="E30" s="13" t="s">
        <v>3613</v>
      </c>
      <c r="F30" s="13">
        <v>20.13</v>
      </c>
      <c r="G30" s="13">
        <v>21.11</v>
      </c>
      <c r="H30" s="13">
        <v>107</v>
      </c>
      <c r="I30" s="13">
        <v>3</v>
      </c>
      <c r="J30" s="13">
        <v>100103</v>
      </c>
      <c r="K30" s="13" t="s">
        <v>3615</v>
      </c>
      <c r="L30" s="194">
        <v>48.83</v>
      </c>
      <c r="M30" s="194">
        <v>48.83</v>
      </c>
      <c r="N30" s="194">
        <v>48.83</v>
      </c>
      <c r="O30" s="15">
        <v>27.93</v>
      </c>
      <c r="P30" s="762">
        <v>0.92700000000000005</v>
      </c>
      <c r="Q30" s="14">
        <v>25.89</v>
      </c>
      <c r="R30" s="17"/>
      <c r="S30" s="14">
        <v>25.89</v>
      </c>
      <c r="T30" s="14">
        <v>0</v>
      </c>
    </row>
    <row r="31" spans="1:20" x14ac:dyDescent="0.2">
      <c r="A31" s="13" t="s">
        <v>3610</v>
      </c>
      <c r="B31" s="22" t="s">
        <v>3663</v>
      </c>
      <c r="C31" s="13">
        <v>10209800328</v>
      </c>
      <c r="D31" s="13" t="s">
        <v>3664</v>
      </c>
      <c r="E31" s="13" t="s">
        <v>3613</v>
      </c>
      <c r="F31" s="13">
        <v>12</v>
      </c>
      <c r="G31" s="13">
        <v>13.84</v>
      </c>
      <c r="H31" s="13">
        <v>55</v>
      </c>
      <c r="I31" s="13">
        <v>3.5</v>
      </c>
      <c r="J31" s="13">
        <v>100103</v>
      </c>
      <c r="K31" s="13" t="s">
        <v>3615</v>
      </c>
      <c r="L31" s="194">
        <v>34.270000000000003</v>
      </c>
      <c r="M31" s="194">
        <v>34.270000000000003</v>
      </c>
      <c r="N31" s="194">
        <v>34.270000000000003</v>
      </c>
      <c r="O31" s="15">
        <v>17.29</v>
      </c>
      <c r="P31" s="762">
        <v>0.92700000000000005</v>
      </c>
      <c r="Q31" s="14">
        <v>16.03</v>
      </c>
      <c r="R31" s="17"/>
      <c r="S31" s="14">
        <v>16.03</v>
      </c>
      <c r="T31" s="14">
        <v>0</v>
      </c>
    </row>
    <row r="32" spans="1:20" x14ac:dyDescent="0.2">
      <c r="A32" s="13" t="s">
        <v>3610</v>
      </c>
      <c r="B32" s="22" t="s">
        <v>3665</v>
      </c>
      <c r="C32" s="13">
        <v>10211220928</v>
      </c>
      <c r="D32" s="13" t="s">
        <v>3666</v>
      </c>
      <c r="E32" s="13" t="s">
        <v>3613</v>
      </c>
      <c r="F32" s="13">
        <v>28.5</v>
      </c>
      <c r="G32" s="13">
        <v>29.96</v>
      </c>
      <c r="H32" s="13">
        <v>84</v>
      </c>
      <c r="I32" s="13">
        <v>5.43</v>
      </c>
      <c r="J32" s="13">
        <v>100103</v>
      </c>
      <c r="K32" s="13" t="s">
        <v>3615</v>
      </c>
      <c r="L32" s="194">
        <v>76.55</v>
      </c>
      <c r="M32" s="194">
        <v>76.55</v>
      </c>
      <c r="N32" s="194">
        <v>76.55</v>
      </c>
      <c r="O32" s="15">
        <v>21.09</v>
      </c>
      <c r="P32" s="762">
        <v>0.92700000000000005</v>
      </c>
      <c r="Q32" s="14">
        <v>19.55</v>
      </c>
      <c r="R32" s="17"/>
      <c r="S32" s="14">
        <v>19.55</v>
      </c>
      <c r="T32" s="14">
        <v>0</v>
      </c>
    </row>
    <row r="33" spans="1:20" x14ac:dyDescent="0.2">
      <c r="A33" s="13" t="s">
        <v>3610</v>
      </c>
      <c r="B33" s="22" t="s">
        <v>3667</v>
      </c>
      <c r="C33" s="13">
        <v>10214220928</v>
      </c>
      <c r="D33" s="13" t="s">
        <v>3668</v>
      </c>
      <c r="E33" s="13" t="s">
        <v>3613</v>
      </c>
      <c r="F33" s="13">
        <v>10</v>
      </c>
      <c r="G33" s="13">
        <v>10.62</v>
      </c>
      <c r="H33" s="13">
        <v>31</v>
      </c>
      <c r="I33" s="13">
        <v>5.0999999999999996</v>
      </c>
      <c r="J33" s="13">
        <v>100103</v>
      </c>
      <c r="K33" s="13" t="s">
        <v>3615</v>
      </c>
      <c r="L33" s="194">
        <v>27.71</v>
      </c>
      <c r="M33" s="194">
        <v>27.71</v>
      </c>
      <c r="N33" s="194">
        <v>27.71</v>
      </c>
      <c r="O33" s="15">
        <v>9.41</v>
      </c>
      <c r="P33" s="762">
        <v>0.92700000000000005</v>
      </c>
      <c r="Q33" s="14">
        <v>8.7200000000000006</v>
      </c>
      <c r="R33" s="17"/>
      <c r="S33" s="14">
        <v>8.7200000000000006</v>
      </c>
      <c r="T33" s="14">
        <v>0</v>
      </c>
    </row>
    <row r="34" spans="1:20" x14ac:dyDescent="0.2">
      <c r="A34" s="13" t="s">
        <v>3610</v>
      </c>
      <c r="B34" s="22" t="s">
        <v>3669</v>
      </c>
      <c r="C34" s="13">
        <v>10218790928</v>
      </c>
      <c r="D34" s="13" t="s">
        <v>3670</v>
      </c>
      <c r="E34" s="13" t="s">
        <v>3613</v>
      </c>
      <c r="F34" s="13">
        <v>23.08</v>
      </c>
      <c r="G34" s="13">
        <v>24.56</v>
      </c>
      <c r="H34" s="13">
        <v>85</v>
      </c>
      <c r="I34" s="13" t="s">
        <v>3671</v>
      </c>
      <c r="J34" s="13">
        <v>100103</v>
      </c>
      <c r="K34" s="13" t="s">
        <v>3615</v>
      </c>
      <c r="L34" s="194">
        <v>60.73</v>
      </c>
      <c r="M34" s="194">
        <v>60.73</v>
      </c>
      <c r="N34" s="194">
        <v>60.73</v>
      </c>
      <c r="O34" s="15">
        <v>19.2</v>
      </c>
      <c r="P34" s="762">
        <v>0.92700000000000005</v>
      </c>
      <c r="Q34" s="14">
        <v>17.8</v>
      </c>
      <c r="R34" s="17"/>
      <c r="S34" s="14">
        <v>17.8</v>
      </c>
      <c r="T34" s="14">
        <v>0</v>
      </c>
    </row>
    <row r="35" spans="1:20" x14ac:dyDescent="0.2">
      <c r="A35" s="13" t="s">
        <v>3610</v>
      </c>
      <c r="B35" s="22" t="s">
        <v>3672</v>
      </c>
      <c r="C35" s="13">
        <v>10221780928</v>
      </c>
      <c r="D35" s="13" t="s">
        <v>3673</v>
      </c>
      <c r="E35" s="13" t="s">
        <v>3613</v>
      </c>
      <c r="F35" s="13">
        <v>23.13</v>
      </c>
      <c r="G35" s="13">
        <v>24.59</v>
      </c>
      <c r="H35" s="13">
        <v>98</v>
      </c>
      <c r="I35" s="13">
        <v>3.75</v>
      </c>
      <c r="J35" s="13">
        <v>100103</v>
      </c>
      <c r="K35" s="13" t="s">
        <v>3615</v>
      </c>
      <c r="L35" s="194">
        <v>60.53</v>
      </c>
      <c r="M35" s="194">
        <v>60.53</v>
      </c>
      <c r="N35" s="194">
        <v>60.53</v>
      </c>
      <c r="O35" s="15">
        <v>17.91</v>
      </c>
      <c r="P35" s="762">
        <v>0.92700000000000005</v>
      </c>
      <c r="Q35" s="14">
        <v>16.600000000000001</v>
      </c>
      <c r="R35" s="17"/>
      <c r="S35" s="14">
        <v>16.600000000000001</v>
      </c>
      <c r="T35" s="14">
        <v>0</v>
      </c>
    </row>
    <row r="36" spans="1:20" x14ac:dyDescent="0.2">
      <c r="A36" s="13" t="s">
        <v>3610</v>
      </c>
      <c r="B36" s="22" t="s">
        <v>3674</v>
      </c>
      <c r="C36" s="13">
        <v>10244500928</v>
      </c>
      <c r="D36" s="13" t="s">
        <v>3675</v>
      </c>
      <c r="E36" s="13" t="s">
        <v>3613</v>
      </c>
      <c r="F36" s="13">
        <v>30.16</v>
      </c>
      <c r="G36" s="13">
        <v>32.729999999999997</v>
      </c>
      <c r="H36" s="13">
        <v>160</v>
      </c>
      <c r="I36" s="13">
        <v>3</v>
      </c>
      <c r="J36" s="13">
        <v>100103</v>
      </c>
      <c r="K36" s="13" t="s">
        <v>3615</v>
      </c>
      <c r="L36" s="194">
        <v>91.23</v>
      </c>
      <c r="M36" s="194">
        <v>91.23</v>
      </c>
      <c r="N36" s="194">
        <v>91.23</v>
      </c>
      <c r="O36" s="15">
        <v>46.69</v>
      </c>
      <c r="P36" s="762">
        <v>0.92700000000000005</v>
      </c>
      <c r="Q36" s="14">
        <v>43.28</v>
      </c>
      <c r="R36" s="17"/>
      <c r="S36" s="14">
        <v>43.28</v>
      </c>
      <c r="T36" s="14">
        <v>0</v>
      </c>
    </row>
    <row r="37" spans="1:20" x14ac:dyDescent="0.2">
      <c r="A37" s="13" t="s">
        <v>3610</v>
      </c>
      <c r="B37" s="22" t="s">
        <v>3676</v>
      </c>
      <c r="C37" s="13">
        <v>10248410928</v>
      </c>
      <c r="D37" s="13" t="s">
        <v>3677</v>
      </c>
      <c r="E37" s="13" t="s">
        <v>3613</v>
      </c>
      <c r="F37" s="13">
        <v>30.45</v>
      </c>
      <c r="G37" s="13">
        <v>32.99</v>
      </c>
      <c r="H37" s="13">
        <v>156</v>
      </c>
      <c r="I37" s="13">
        <v>3.12</v>
      </c>
      <c r="J37" s="13">
        <v>100103</v>
      </c>
      <c r="K37" s="13" t="s">
        <v>3615</v>
      </c>
      <c r="L37" s="194">
        <v>93</v>
      </c>
      <c r="M37" s="194">
        <v>93</v>
      </c>
      <c r="N37" s="194">
        <v>93</v>
      </c>
      <c r="O37" s="15">
        <v>26.74</v>
      </c>
      <c r="P37" s="762">
        <v>0.92700000000000005</v>
      </c>
      <c r="Q37" s="14">
        <v>24.79</v>
      </c>
      <c r="R37" s="17"/>
      <c r="S37" s="14">
        <v>24.79</v>
      </c>
      <c r="T37" s="14">
        <v>0</v>
      </c>
    </row>
    <row r="38" spans="1:20" x14ac:dyDescent="0.2">
      <c r="A38" s="13" t="s">
        <v>3610</v>
      </c>
      <c r="B38" s="22" t="s">
        <v>3678</v>
      </c>
      <c r="C38" s="13">
        <v>10264350928</v>
      </c>
      <c r="D38" s="13" t="s">
        <v>3679</v>
      </c>
      <c r="E38" s="13" t="s">
        <v>3613</v>
      </c>
      <c r="F38" s="13">
        <v>30</v>
      </c>
      <c r="G38" s="13">
        <v>32.76</v>
      </c>
      <c r="H38" s="13">
        <v>105</v>
      </c>
      <c r="I38" s="13" t="s">
        <v>3622</v>
      </c>
      <c r="J38" s="13">
        <v>100103</v>
      </c>
      <c r="K38" s="13" t="s">
        <v>3615</v>
      </c>
      <c r="L38" s="194">
        <v>73.540000000000006</v>
      </c>
      <c r="M38" s="194">
        <v>73.540000000000006</v>
      </c>
      <c r="N38" s="194">
        <v>73.540000000000006</v>
      </c>
      <c r="O38" s="15">
        <v>25.29</v>
      </c>
      <c r="P38" s="762">
        <v>0.92700000000000005</v>
      </c>
      <c r="Q38" s="14">
        <v>23.44</v>
      </c>
      <c r="R38" s="17"/>
      <c r="S38" s="14">
        <v>23.44</v>
      </c>
      <c r="T38" s="14">
        <v>0</v>
      </c>
    </row>
    <row r="39" spans="1:20" x14ac:dyDescent="0.2">
      <c r="A39" s="13" t="s">
        <v>3610</v>
      </c>
      <c r="B39" s="22" t="s">
        <v>3680</v>
      </c>
      <c r="C39" s="13">
        <v>10264360928</v>
      </c>
      <c r="D39" s="13" t="s">
        <v>3681</v>
      </c>
      <c r="E39" s="13" t="s">
        <v>3613</v>
      </c>
      <c r="F39" s="13">
        <v>30</v>
      </c>
      <c r="G39" s="13">
        <v>32.76</v>
      </c>
      <c r="H39" s="13">
        <v>105</v>
      </c>
      <c r="I39" s="13" t="s">
        <v>3622</v>
      </c>
      <c r="J39" s="13">
        <v>100103</v>
      </c>
      <c r="K39" s="13" t="s">
        <v>3615</v>
      </c>
      <c r="L39" s="194">
        <v>73.64</v>
      </c>
      <c r="M39" s="194">
        <v>73.64</v>
      </c>
      <c r="N39" s="194">
        <v>73.64</v>
      </c>
      <c r="O39" s="15">
        <v>25.39</v>
      </c>
      <c r="P39" s="762">
        <v>0.92700000000000005</v>
      </c>
      <c r="Q39" s="14">
        <v>23.54</v>
      </c>
      <c r="R39" s="17"/>
      <c r="S39" s="14">
        <v>23.54</v>
      </c>
      <c r="T39" s="14">
        <v>0</v>
      </c>
    </row>
    <row r="40" spans="1:20" x14ac:dyDescent="0.2">
      <c r="A40" s="13" t="s">
        <v>3610</v>
      </c>
      <c r="B40" s="22" t="s">
        <v>3682</v>
      </c>
      <c r="C40" s="13">
        <v>10269760928</v>
      </c>
      <c r="D40" s="13" t="s">
        <v>3683</v>
      </c>
      <c r="E40" s="13" t="s">
        <v>3613</v>
      </c>
      <c r="F40" s="13">
        <v>30.26</v>
      </c>
      <c r="G40" s="13">
        <v>32.81</v>
      </c>
      <c r="H40" s="13">
        <v>112</v>
      </c>
      <c r="I40" s="13">
        <v>4.3</v>
      </c>
      <c r="J40" s="13">
        <v>100103</v>
      </c>
      <c r="K40" s="13" t="s">
        <v>3615</v>
      </c>
      <c r="L40" s="194">
        <v>102.12</v>
      </c>
      <c r="M40" s="194">
        <v>102.12</v>
      </c>
      <c r="N40" s="194">
        <v>102.12</v>
      </c>
      <c r="O40" s="15">
        <v>32.840000000000003</v>
      </c>
      <c r="P40" s="762">
        <v>0.92700000000000005</v>
      </c>
      <c r="Q40" s="14">
        <v>30.44</v>
      </c>
      <c r="R40" s="17"/>
      <c r="S40" s="14">
        <v>30.44</v>
      </c>
      <c r="T40" s="14">
        <v>0</v>
      </c>
    </row>
    <row r="41" spans="1:20" x14ac:dyDescent="0.2">
      <c r="A41" s="13" t="s">
        <v>3610</v>
      </c>
      <c r="B41" s="22" t="s">
        <v>3684</v>
      </c>
      <c r="C41" s="13">
        <v>10270240928</v>
      </c>
      <c r="D41" s="13" t="s">
        <v>3685</v>
      </c>
      <c r="E41" s="13" t="s">
        <v>3613</v>
      </c>
      <c r="F41" s="13">
        <v>30.15</v>
      </c>
      <c r="G41" s="13">
        <v>32.65</v>
      </c>
      <c r="H41" s="13">
        <v>120</v>
      </c>
      <c r="I41" s="13">
        <v>4</v>
      </c>
      <c r="J41" s="13">
        <v>100103</v>
      </c>
      <c r="K41" s="13" t="s">
        <v>3615</v>
      </c>
      <c r="L41" s="194">
        <v>64.819999999999993</v>
      </c>
      <c r="M41" s="194">
        <v>64.819999999999993</v>
      </c>
      <c r="N41" s="194">
        <v>64.819999999999993</v>
      </c>
      <c r="O41" s="15">
        <v>19.14</v>
      </c>
      <c r="P41" s="762">
        <v>0.92700000000000005</v>
      </c>
      <c r="Q41" s="14">
        <v>17.739999999999998</v>
      </c>
      <c r="R41" s="17"/>
      <c r="S41" s="14">
        <v>17.739999999999998</v>
      </c>
      <c r="T41" s="14">
        <v>0</v>
      </c>
    </row>
    <row r="42" spans="1:20" x14ac:dyDescent="0.2">
      <c r="A42" s="13" t="s">
        <v>3610</v>
      </c>
      <c r="B42" s="22" t="s">
        <v>3686</v>
      </c>
      <c r="C42" s="13">
        <v>10286860928</v>
      </c>
      <c r="D42" s="13" t="s">
        <v>3687</v>
      </c>
      <c r="E42" s="13" t="s">
        <v>3613</v>
      </c>
      <c r="F42" s="13">
        <v>31.5</v>
      </c>
      <c r="G42" s="13">
        <v>34</v>
      </c>
      <c r="H42" s="13">
        <v>112</v>
      </c>
      <c r="I42" s="13">
        <v>4.5</v>
      </c>
      <c r="J42" s="13">
        <v>100103</v>
      </c>
      <c r="K42" s="13" t="s">
        <v>3615</v>
      </c>
      <c r="L42" s="194">
        <v>104.17</v>
      </c>
      <c r="M42" s="194">
        <v>104.17</v>
      </c>
      <c r="N42" s="194">
        <v>104.17</v>
      </c>
      <c r="O42" s="15">
        <v>27.42</v>
      </c>
      <c r="P42" s="762">
        <v>0.92700000000000005</v>
      </c>
      <c r="Q42" s="14">
        <v>25.42</v>
      </c>
      <c r="R42" s="17"/>
      <c r="S42" s="14">
        <v>25.42</v>
      </c>
      <c r="T42" s="14">
        <v>0</v>
      </c>
    </row>
    <row r="43" spans="1:20" x14ac:dyDescent="0.2">
      <c r="A43" s="13" t="s">
        <v>3610</v>
      </c>
      <c r="B43" s="22" t="s">
        <v>3688</v>
      </c>
      <c r="C43" s="13">
        <v>10294940928</v>
      </c>
      <c r="D43" s="13" t="s">
        <v>3689</v>
      </c>
      <c r="E43" s="13" t="s">
        <v>3613</v>
      </c>
      <c r="F43" s="13">
        <v>30.26</v>
      </c>
      <c r="G43" s="13">
        <v>31.77</v>
      </c>
      <c r="H43" s="13">
        <v>149</v>
      </c>
      <c r="I43" s="13">
        <v>3.24</v>
      </c>
      <c r="J43" s="13">
        <v>100103</v>
      </c>
      <c r="K43" s="13" t="s">
        <v>3615</v>
      </c>
      <c r="L43" s="194">
        <v>99.75</v>
      </c>
      <c r="M43" s="194">
        <v>99.75</v>
      </c>
      <c r="N43" s="194">
        <v>99.75</v>
      </c>
      <c r="O43" s="15">
        <v>25.02</v>
      </c>
      <c r="P43" s="762">
        <v>0.92700000000000005</v>
      </c>
      <c r="Q43" s="14">
        <v>23.19</v>
      </c>
      <c r="R43" s="17"/>
      <c r="S43" s="14">
        <v>23.19</v>
      </c>
      <c r="T43" s="14">
        <v>0</v>
      </c>
    </row>
    <row r="44" spans="1:20" x14ac:dyDescent="0.2">
      <c r="A44" s="13" t="s">
        <v>3610</v>
      </c>
      <c r="B44" s="22" t="s">
        <v>3690</v>
      </c>
      <c r="C44" s="13">
        <v>10299010928</v>
      </c>
      <c r="D44" s="13" t="s">
        <v>3691</v>
      </c>
      <c r="E44" s="13" t="s">
        <v>3613</v>
      </c>
      <c r="F44" s="13">
        <v>30</v>
      </c>
      <c r="G44" s="13">
        <v>32.479999999999997</v>
      </c>
      <c r="H44" s="13">
        <v>192</v>
      </c>
      <c r="I44" s="13">
        <v>2.4700000000000002</v>
      </c>
      <c r="J44" s="13">
        <v>100103</v>
      </c>
      <c r="K44" s="13" t="s">
        <v>3615</v>
      </c>
      <c r="L44" s="194">
        <v>94.93</v>
      </c>
      <c r="M44" s="194">
        <v>94.93</v>
      </c>
      <c r="N44" s="194">
        <v>94.93</v>
      </c>
      <c r="O44" s="15">
        <v>39.299999999999997</v>
      </c>
      <c r="P44" s="762">
        <v>0.92700000000000005</v>
      </c>
      <c r="Q44" s="14">
        <v>36.43</v>
      </c>
      <c r="R44" s="17"/>
      <c r="S44" s="14">
        <v>36.43</v>
      </c>
      <c r="T44" s="14">
        <v>0</v>
      </c>
    </row>
    <row r="45" spans="1:20" x14ac:dyDescent="0.2">
      <c r="A45" s="13" t="s">
        <v>3610</v>
      </c>
      <c r="B45" s="22" t="s">
        <v>3692</v>
      </c>
      <c r="C45" s="13">
        <v>10300160928</v>
      </c>
      <c r="D45" s="13" t="s">
        <v>3693</v>
      </c>
      <c r="E45" s="13" t="s">
        <v>3613</v>
      </c>
      <c r="F45" s="13">
        <v>29.64</v>
      </c>
      <c r="G45" s="13">
        <v>32.15</v>
      </c>
      <c r="H45" s="13">
        <v>92</v>
      </c>
      <c r="I45" s="13" t="s">
        <v>3614</v>
      </c>
      <c r="J45" s="13">
        <v>100103</v>
      </c>
      <c r="K45" s="13" t="s">
        <v>3615</v>
      </c>
      <c r="L45" s="194">
        <v>78.010000000000005</v>
      </c>
      <c r="M45" s="194">
        <v>78.010000000000005</v>
      </c>
      <c r="N45" s="194">
        <v>78.010000000000005</v>
      </c>
      <c r="O45" s="15">
        <v>23.72</v>
      </c>
      <c r="P45" s="762">
        <v>0.92700000000000005</v>
      </c>
      <c r="Q45" s="14">
        <v>21.99</v>
      </c>
      <c r="R45" s="17"/>
      <c r="S45" s="14">
        <v>21.99</v>
      </c>
      <c r="T45" s="14">
        <v>0</v>
      </c>
    </row>
    <row r="46" spans="1:20" x14ac:dyDescent="0.2">
      <c r="A46" s="13" t="s">
        <v>3610</v>
      </c>
      <c r="B46" s="22" t="s">
        <v>3694</v>
      </c>
      <c r="C46" s="13">
        <v>10336050928</v>
      </c>
      <c r="D46" s="13" t="s">
        <v>3695</v>
      </c>
      <c r="E46" s="13" t="s">
        <v>3613</v>
      </c>
      <c r="F46" s="13">
        <v>23.9</v>
      </c>
      <c r="G46" s="13">
        <v>26.65</v>
      </c>
      <c r="H46" s="13">
        <v>80</v>
      </c>
      <c r="I46" s="13">
        <v>4.78</v>
      </c>
      <c r="J46" s="13">
        <v>100103</v>
      </c>
      <c r="K46" s="13" t="s">
        <v>3615</v>
      </c>
      <c r="L46" s="194">
        <v>80.61</v>
      </c>
      <c r="M46" s="194">
        <v>80.61</v>
      </c>
      <c r="N46" s="194">
        <v>80.61</v>
      </c>
      <c r="O46" s="15">
        <v>13.62</v>
      </c>
      <c r="P46" s="762">
        <v>0.92700000000000005</v>
      </c>
      <c r="Q46" s="14">
        <v>12.62</v>
      </c>
      <c r="R46" s="17"/>
      <c r="S46" s="14">
        <v>12.62</v>
      </c>
      <c r="T46" s="14">
        <v>0</v>
      </c>
    </row>
    <row r="47" spans="1:20" x14ac:dyDescent="0.2">
      <c r="A47" s="13" t="s">
        <v>3610</v>
      </c>
      <c r="B47" s="22" t="s">
        <v>3696</v>
      </c>
      <c r="C47" s="13">
        <v>10336060928</v>
      </c>
      <c r="D47" s="13" t="s">
        <v>3697</v>
      </c>
      <c r="E47" s="13" t="s">
        <v>3613</v>
      </c>
      <c r="F47" s="13">
        <v>22</v>
      </c>
      <c r="G47" s="13">
        <v>24.75</v>
      </c>
      <c r="H47" s="13">
        <v>80</v>
      </c>
      <c r="I47" s="13">
        <v>4.4000000000000004</v>
      </c>
      <c r="J47" s="13">
        <v>100103</v>
      </c>
      <c r="K47" s="13" t="s">
        <v>3615</v>
      </c>
      <c r="L47" s="194">
        <v>71.12</v>
      </c>
      <c r="M47" s="194">
        <v>71.12</v>
      </c>
      <c r="N47" s="194">
        <v>71.12</v>
      </c>
      <c r="O47" s="15">
        <v>9.49</v>
      </c>
      <c r="P47" s="762">
        <v>0.92700000000000005</v>
      </c>
      <c r="Q47" s="14">
        <v>8.7899999999999991</v>
      </c>
      <c r="R47" s="17"/>
      <c r="S47" s="14">
        <v>8.7899999999999991</v>
      </c>
      <c r="T47" s="14">
        <v>0</v>
      </c>
    </row>
    <row r="48" spans="1:20" x14ac:dyDescent="0.2">
      <c r="A48" s="13" t="s">
        <v>3610</v>
      </c>
      <c r="B48" s="22" t="s">
        <v>3698</v>
      </c>
      <c r="C48" s="13">
        <v>10336070928</v>
      </c>
      <c r="D48" s="13" t="s">
        <v>3699</v>
      </c>
      <c r="E48" s="13" t="s">
        <v>3613</v>
      </c>
      <c r="F48" s="13">
        <v>27</v>
      </c>
      <c r="G48" s="13">
        <v>29.83</v>
      </c>
      <c r="H48" s="13">
        <v>80</v>
      </c>
      <c r="I48" s="13">
        <v>5.4</v>
      </c>
      <c r="J48" s="13">
        <v>100103</v>
      </c>
      <c r="K48" s="13" t="s">
        <v>3615</v>
      </c>
      <c r="L48" s="194">
        <v>73.37</v>
      </c>
      <c r="M48" s="194">
        <v>73.37</v>
      </c>
      <c r="N48" s="194">
        <v>73.37</v>
      </c>
      <c r="O48" s="15">
        <v>10.6</v>
      </c>
      <c r="P48" s="762">
        <v>0.92700000000000005</v>
      </c>
      <c r="Q48" s="14">
        <v>9.83</v>
      </c>
      <c r="R48" s="17"/>
      <c r="S48" s="14">
        <v>9.83</v>
      </c>
      <c r="T48" s="14">
        <v>0</v>
      </c>
    </row>
    <row r="49" spans="1:20" x14ac:dyDescent="0.2">
      <c r="A49" s="13" t="s">
        <v>3610</v>
      </c>
      <c r="B49" s="22" t="s">
        <v>3700</v>
      </c>
      <c r="C49" s="13">
        <v>10362330928</v>
      </c>
      <c r="D49" s="13" t="s">
        <v>3701</v>
      </c>
      <c r="E49" s="13" t="s">
        <v>3613</v>
      </c>
      <c r="F49" s="13">
        <v>20</v>
      </c>
      <c r="G49" s="13">
        <v>21</v>
      </c>
      <c r="H49" s="13">
        <v>106</v>
      </c>
      <c r="I49" s="13">
        <v>3</v>
      </c>
      <c r="J49" s="13">
        <v>100103</v>
      </c>
      <c r="K49" s="13" t="s">
        <v>3615</v>
      </c>
      <c r="L49" s="194">
        <v>50.66</v>
      </c>
      <c r="M49" s="194">
        <v>50.66</v>
      </c>
      <c r="N49" s="194">
        <v>50.66</v>
      </c>
      <c r="O49" s="15">
        <v>33.07</v>
      </c>
      <c r="P49" s="762">
        <v>0.92700000000000005</v>
      </c>
      <c r="Q49" s="14">
        <v>30.66</v>
      </c>
      <c r="R49" s="17"/>
      <c r="S49" s="14">
        <v>30.66</v>
      </c>
      <c r="T49" s="14">
        <v>0</v>
      </c>
    </row>
    <row r="50" spans="1:20" x14ac:dyDescent="0.2">
      <c r="A50" s="13" t="s">
        <v>3610</v>
      </c>
      <c r="B50" s="764" t="s">
        <v>3702</v>
      </c>
      <c r="C50" s="765">
        <v>10346960928</v>
      </c>
      <c r="D50" s="766" t="s">
        <v>3703</v>
      </c>
      <c r="E50" s="13" t="s">
        <v>24</v>
      </c>
      <c r="F50" s="13">
        <v>30</v>
      </c>
      <c r="G50" s="13">
        <v>32.7562</v>
      </c>
      <c r="H50" s="13">
        <v>82</v>
      </c>
      <c r="I50" s="765" t="s">
        <v>3704</v>
      </c>
      <c r="J50" s="13">
        <v>100103</v>
      </c>
      <c r="K50" s="13" t="s">
        <v>3615</v>
      </c>
      <c r="L50" s="194">
        <v>99.46</v>
      </c>
      <c r="M50" s="194">
        <v>99.46</v>
      </c>
      <c r="N50" s="194">
        <v>99.46</v>
      </c>
      <c r="O50" s="15">
        <v>26.39</v>
      </c>
      <c r="P50" s="762">
        <v>0.92700000000000005</v>
      </c>
      <c r="Q50" s="14">
        <v>24.46</v>
      </c>
      <c r="R50" s="17"/>
      <c r="S50" s="14">
        <v>24.46</v>
      </c>
      <c r="T50" s="14">
        <v>0</v>
      </c>
    </row>
    <row r="51" spans="1:20" x14ac:dyDescent="0.2">
      <c r="A51" s="13" t="s">
        <v>3610</v>
      </c>
      <c r="B51" s="22" t="s">
        <v>3705</v>
      </c>
      <c r="C51" s="13">
        <v>10363650928</v>
      </c>
      <c r="D51" s="13" t="s">
        <v>3706</v>
      </c>
      <c r="E51" s="13" t="s">
        <v>3613</v>
      </c>
      <c r="F51" s="13">
        <v>12</v>
      </c>
      <c r="G51" s="13">
        <v>12.81</v>
      </c>
      <c r="H51" s="13">
        <v>48</v>
      </c>
      <c r="I51" s="13">
        <v>4</v>
      </c>
      <c r="J51" s="13">
        <v>100103</v>
      </c>
      <c r="K51" s="13" t="s">
        <v>3615</v>
      </c>
      <c r="L51" s="194">
        <v>25.87</v>
      </c>
      <c r="M51" s="194">
        <v>25.87</v>
      </c>
      <c r="N51" s="194">
        <v>25.87</v>
      </c>
      <c r="O51" s="15">
        <v>7.41</v>
      </c>
      <c r="P51" s="762">
        <v>0.92700000000000005</v>
      </c>
      <c r="Q51" s="14">
        <v>6.87</v>
      </c>
      <c r="R51" s="17"/>
      <c r="S51" s="14">
        <v>6.87</v>
      </c>
      <c r="T51" s="14">
        <v>0</v>
      </c>
    </row>
    <row r="52" spans="1:20" x14ac:dyDescent="0.2">
      <c r="A52" s="13" t="s">
        <v>3610</v>
      </c>
      <c r="B52" s="22" t="s">
        <v>3707</v>
      </c>
      <c r="C52" s="13">
        <v>10364760928</v>
      </c>
      <c r="D52" s="13" t="s">
        <v>3708</v>
      </c>
      <c r="E52" s="13" t="s">
        <v>3613</v>
      </c>
      <c r="F52" s="13">
        <v>30.1</v>
      </c>
      <c r="G52" s="13">
        <v>31.58</v>
      </c>
      <c r="H52" s="13">
        <v>112</v>
      </c>
      <c r="I52" s="13">
        <v>4.3</v>
      </c>
      <c r="J52" s="13">
        <v>100103</v>
      </c>
      <c r="K52" s="13" t="s">
        <v>3615</v>
      </c>
      <c r="L52" s="194">
        <v>101.56</v>
      </c>
      <c r="M52" s="194">
        <v>101.56</v>
      </c>
      <c r="N52" s="194">
        <v>101.56</v>
      </c>
      <c r="O52" s="15">
        <v>32.229999999999997</v>
      </c>
      <c r="P52" s="762">
        <v>0.92700000000000005</v>
      </c>
      <c r="Q52" s="14">
        <v>29.88</v>
      </c>
      <c r="R52" s="17"/>
      <c r="S52" s="14">
        <v>29.88</v>
      </c>
      <c r="T52" s="14">
        <v>0</v>
      </c>
    </row>
    <row r="53" spans="1:20" x14ac:dyDescent="0.2">
      <c r="A53" s="13" t="s">
        <v>3610</v>
      </c>
      <c r="B53" s="22" t="s">
        <v>3709</v>
      </c>
      <c r="C53" s="13">
        <v>10365230928</v>
      </c>
      <c r="D53" s="13" t="s">
        <v>3710</v>
      </c>
      <c r="E53" s="13" t="s">
        <v>3613</v>
      </c>
      <c r="F53" s="13">
        <v>21.88</v>
      </c>
      <c r="G53" s="13">
        <v>23.34</v>
      </c>
      <c r="H53" s="13">
        <v>100</v>
      </c>
      <c r="I53" s="13">
        <v>3.5</v>
      </c>
      <c r="J53" s="13">
        <v>100103</v>
      </c>
      <c r="K53" s="13" t="s">
        <v>3615</v>
      </c>
      <c r="L53" s="194">
        <v>56.09</v>
      </c>
      <c r="M53" s="194">
        <v>56.09</v>
      </c>
      <c r="N53" s="194">
        <v>56.09</v>
      </c>
      <c r="O53" s="15">
        <v>6.62</v>
      </c>
      <c r="P53" s="762">
        <v>0.92700000000000005</v>
      </c>
      <c r="Q53" s="14">
        <v>6.14</v>
      </c>
      <c r="R53" s="17"/>
      <c r="S53" s="14">
        <v>6.14</v>
      </c>
      <c r="T53" s="14">
        <v>0</v>
      </c>
    </row>
    <row r="54" spans="1:20" x14ac:dyDescent="0.2">
      <c r="A54" s="13" t="s">
        <v>3610</v>
      </c>
      <c r="B54" s="22" t="s">
        <v>3711</v>
      </c>
      <c r="C54" s="13">
        <v>10368640928</v>
      </c>
      <c r="D54" s="13" t="s">
        <v>3712</v>
      </c>
      <c r="E54" s="13" t="s">
        <v>3613</v>
      </c>
      <c r="F54" s="13">
        <v>30</v>
      </c>
      <c r="G54" s="13">
        <v>32.57</v>
      </c>
      <c r="H54" s="13">
        <v>138</v>
      </c>
      <c r="I54" s="13" t="s">
        <v>3713</v>
      </c>
      <c r="J54" s="13">
        <v>100103</v>
      </c>
      <c r="K54" s="13" t="s">
        <v>3615</v>
      </c>
      <c r="L54" s="194">
        <v>115.42</v>
      </c>
      <c r="M54" s="194">
        <v>115.42</v>
      </c>
      <c r="N54" s="194">
        <v>115.42</v>
      </c>
      <c r="O54" s="15">
        <v>32.28</v>
      </c>
      <c r="P54" s="762">
        <v>0.92700000000000005</v>
      </c>
      <c r="Q54" s="14">
        <v>29.92</v>
      </c>
      <c r="R54" s="17"/>
      <c r="S54" s="14">
        <v>29.92</v>
      </c>
      <c r="T54" s="14">
        <v>0</v>
      </c>
    </row>
    <row r="55" spans="1:20" x14ac:dyDescent="0.2">
      <c r="A55" s="13" t="s">
        <v>3610</v>
      </c>
      <c r="B55" s="22" t="s">
        <v>3714</v>
      </c>
      <c r="C55" s="13">
        <v>10383000928</v>
      </c>
      <c r="D55" s="13" t="s">
        <v>3715</v>
      </c>
      <c r="E55" s="13" t="s">
        <v>3613</v>
      </c>
      <c r="F55" s="13">
        <v>10</v>
      </c>
      <c r="G55" s="13">
        <v>10.64</v>
      </c>
      <c r="H55" s="13">
        <v>54</v>
      </c>
      <c r="I55" s="13">
        <v>3</v>
      </c>
      <c r="J55" s="13">
        <v>100103</v>
      </c>
      <c r="K55" s="13" t="s">
        <v>3615</v>
      </c>
      <c r="L55" s="194">
        <v>40.89</v>
      </c>
      <c r="M55" s="194">
        <v>40.89</v>
      </c>
      <c r="N55" s="194">
        <v>40.89</v>
      </c>
      <c r="O55" s="15">
        <v>11.75</v>
      </c>
      <c r="P55" s="762">
        <v>0.92700000000000005</v>
      </c>
      <c r="Q55" s="14">
        <v>10.89</v>
      </c>
      <c r="R55" s="17"/>
      <c r="S55" s="14">
        <v>10.89</v>
      </c>
      <c r="T55" s="14">
        <v>0</v>
      </c>
    </row>
    <row r="56" spans="1:20" x14ac:dyDescent="0.2">
      <c r="A56" s="13" t="s">
        <v>3610</v>
      </c>
      <c r="B56" s="22" t="s">
        <v>3716</v>
      </c>
      <c r="C56" s="13">
        <v>10383500928</v>
      </c>
      <c r="D56" s="13" t="s">
        <v>3717</v>
      </c>
      <c r="E56" s="13" t="s">
        <v>3613</v>
      </c>
      <c r="F56" s="13">
        <v>10</v>
      </c>
      <c r="G56" s="13">
        <v>10.69</v>
      </c>
      <c r="H56" s="13">
        <v>54</v>
      </c>
      <c r="I56" s="13">
        <v>3</v>
      </c>
      <c r="J56" s="13">
        <v>100103</v>
      </c>
      <c r="K56" s="13" t="s">
        <v>3615</v>
      </c>
      <c r="L56" s="194">
        <v>37.81</v>
      </c>
      <c r="M56" s="194">
        <v>37.81</v>
      </c>
      <c r="N56" s="194">
        <v>37.81</v>
      </c>
      <c r="O56" s="15">
        <v>11.45</v>
      </c>
      <c r="P56" s="762">
        <v>0.92700000000000005</v>
      </c>
      <c r="Q56" s="14">
        <v>10.61</v>
      </c>
      <c r="R56" s="17"/>
      <c r="S56" s="14">
        <v>10.61</v>
      </c>
      <c r="T56" s="14">
        <v>0</v>
      </c>
    </row>
    <row r="57" spans="1:20" x14ac:dyDescent="0.2">
      <c r="A57" s="13" t="s">
        <v>3610</v>
      </c>
      <c r="B57" s="764" t="s">
        <v>3718</v>
      </c>
      <c r="C57" s="13">
        <v>10000038942</v>
      </c>
      <c r="D57" s="13" t="s">
        <v>3719</v>
      </c>
      <c r="E57" s="13" t="s">
        <v>24</v>
      </c>
      <c r="F57" s="13">
        <v>30</v>
      </c>
      <c r="G57" s="13">
        <v>32.532499999999999</v>
      </c>
      <c r="H57" s="13">
        <v>82</v>
      </c>
      <c r="I57" s="13" t="s">
        <v>3720</v>
      </c>
      <c r="J57" s="13">
        <v>100103</v>
      </c>
      <c r="K57" s="13" t="s">
        <v>3615</v>
      </c>
      <c r="L57" s="194">
        <v>101.87</v>
      </c>
      <c r="M57" s="194">
        <v>101.87</v>
      </c>
      <c r="N57" s="194">
        <v>101.87</v>
      </c>
      <c r="O57" s="15">
        <v>24.13</v>
      </c>
      <c r="P57" s="762">
        <v>0.92700000000000005</v>
      </c>
      <c r="Q57" s="14">
        <v>22.37</v>
      </c>
      <c r="R57" s="17"/>
      <c r="S57" s="14">
        <v>22.37</v>
      </c>
      <c r="T57" s="14">
        <v>0</v>
      </c>
    </row>
    <row r="58" spans="1:20" x14ac:dyDescent="0.2">
      <c r="A58" s="13" t="s">
        <v>3610</v>
      </c>
      <c r="B58" s="22" t="s">
        <v>3721</v>
      </c>
      <c r="C58" s="13">
        <v>10460120928</v>
      </c>
      <c r="D58" s="13" t="s">
        <v>3722</v>
      </c>
      <c r="E58" s="13" t="s">
        <v>3613</v>
      </c>
      <c r="F58" s="13">
        <v>10</v>
      </c>
      <c r="G58" s="13">
        <v>10.54</v>
      </c>
      <c r="H58" s="13">
        <v>70</v>
      </c>
      <c r="I58" s="13">
        <v>2.2999999999999998</v>
      </c>
      <c r="J58" s="13">
        <v>100103</v>
      </c>
      <c r="K58" s="13" t="s">
        <v>3615</v>
      </c>
      <c r="L58" s="194">
        <v>29.78</v>
      </c>
      <c r="M58" s="194">
        <v>29.78</v>
      </c>
      <c r="N58" s="194">
        <v>29.78</v>
      </c>
      <c r="O58" s="15">
        <v>14.22</v>
      </c>
      <c r="P58" s="762">
        <v>0.92700000000000005</v>
      </c>
      <c r="Q58" s="14">
        <v>13.18</v>
      </c>
      <c r="R58" s="17"/>
      <c r="S58" s="14">
        <v>13.18</v>
      </c>
      <c r="T58" s="14">
        <v>0</v>
      </c>
    </row>
    <row r="59" spans="1:20" x14ac:dyDescent="0.2">
      <c r="A59" s="13" t="s">
        <v>3610</v>
      </c>
      <c r="B59" s="22" t="s">
        <v>3723</v>
      </c>
      <c r="C59" s="13">
        <v>10460210928</v>
      </c>
      <c r="D59" s="13" t="s">
        <v>3724</v>
      </c>
      <c r="E59" s="13" t="s">
        <v>3613</v>
      </c>
      <c r="F59" s="13">
        <v>10</v>
      </c>
      <c r="G59" s="13">
        <v>10.64</v>
      </c>
      <c r="H59" s="13">
        <v>73</v>
      </c>
      <c r="I59" s="13">
        <v>2.2000000000000002</v>
      </c>
      <c r="J59" s="13">
        <v>100103</v>
      </c>
      <c r="K59" s="13" t="s">
        <v>3615</v>
      </c>
      <c r="L59" s="194">
        <v>30.28</v>
      </c>
      <c r="M59" s="194">
        <v>30.28</v>
      </c>
      <c r="N59" s="194">
        <v>30.28</v>
      </c>
      <c r="O59" s="15">
        <v>14.21</v>
      </c>
      <c r="P59" s="762">
        <v>0.92700000000000005</v>
      </c>
      <c r="Q59" s="14">
        <v>13.18</v>
      </c>
      <c r="R59" s="17"/>
      <c r="S59" s="14">
        <v>13.18</v>
      </c>
      <c r="T59" s="14">
        <v>0</v>
      </c>
    </row>
    <row r="60" spans="1:20" x14ac:dyDescent="0.2">
      <c r="A60" s="13" t="s">
        <v>3610</v>
      </c>
      <c r="B60" s="22" t="s">
        <v>3725</v>
      </c>
      <c r="C60" s="13">
        <v>10000051026</v>
      </c>
      <c r="D60" s="13" t="s">
        <v>3726</v>
      </c>
      <c r="E60" s="13" t="s">
        <v>24</v>
      </c>
      <c r="F60" s="13">
        <v>10.32</v>
      </c>
      <c r="G60" s="13">
        <v>11.1953</v>
      </c>
      <c r="H60" s="13">
        <v>75</v>
      </c>
      <c r="I60" s="13">
        <v>2.2000000000000002</v>
      </c>
      <c r="J60" s="13">
        <v>100103</v>
      </c>
      <c r="K60" s="13" t="s">
        <v>3615</v>
      </c>
      <c r="L60" s="194">
        <v>42.42</v>
      </c>
      <c r="M60" s="194">
        <v>42.42</v>
      </c>
      <c r="N60" s="194">
        <v>42.42</v>
      </c>
      <c r="O60" s="15">
        <v>14.66</v>
      </c>
      <c r="P60" s="762">
        <v>0.92700000000000005</v>
      </c>
      <c r="Q60" s="14">
        <v>13.59</v>
      </c>
      <c r="R60" s="17"/>
      <c r="S60" s="14">
        <v>13.59</v>
      </c>
      <c r="T60" s="14">
        <v>0</v>
      </c>
    </row>
    <row r="61" spans="1:20" x14ac:dyDescent="0.2">
      <c r="A61" s="13" t="s">
        <v>3610</v>
      </c>
      <c r="B61" s="22" t="s">
        <v>3727</v>
      </c>
      <c r="C61" s="13">
        <v>10703000928</v>
      </c>
      <c r="D61" s="13" t="s">
        <v>3728</v>
      </c>
      <c r="E61" s="13" t="s">
        <v>3613</v>
      </c>
      <c r="F61" s="13">
        <v>30</v>
      </c>
      <c r="G61" s="13">
        <v>32.65</v>
      </c>
      <c r="H61" s="13">
        <v>115</v>
      </c>
      <c r="I61" s="13">
        <v>4</v>
      </c>
      <c r="J61" s="13">
        <v>100103</v>
      </c>
      <c r="K61" s="13" t="s">
        <v>3615</v>
      </c>
      <c r="L61" s="194">
        <v>100.69</v>
      </c>
      <c r="M61" s="194">
        <v>100.69</v>
      </c>
      <c r="N61" s="194">
        <v>100.69</v>
      </c>
      <c r="O61" s="15">
        <v>30.95</v>
      </c>
      <c r="P61" s="762">
        <v>0.92700000000000005</v>
      </c>
      <c r="Q61" s="14">
        <v>28.69</v>
      </c>
      <c r="R61" s="17"/>
      <c r="S61" s="14">
        <v>28.69</v>
      </c>
      <c r="T61" s="14">
        <v>0</v>
      </c>
    </row>
    <row r="62" spans="1:20" x14ac:dyDescent="0.2">
      <c r="A62" s="13" t="s">
        <v>3610</v>
      </c>
      <c r="B62" s="22" t="s">
        <v>3729</v>
      </c>
      <c r="C62" s="13">
        <v>10703020928</v>
      </c>
      <c r="D62" s="13" t="s">
        <v>3730</v>
      </c>
      <c r="E62" s="13" t="s">
        <v>3613</v>
      </c>
      <c r="F62" s="13">
        <v>30.94</v>
      </c>
      <c r="G62" s="13">
        <v>32.42</v>
      </c>
      <c r="H62" s="13">
        <v>132</v>
      </c>
      <c r="I62" s="13">
        <v>3.75</v>
      </c>
      <c r="J62" s="13">
        <v>100103</v>
      </c>
      <c r="K62" s="13" t="s">
        <v>3615</v>
      </c>
      <c r="L62" s="194">
        <v>90.07</v>
      </c>
      <c r="M62" s="194">
        <v>90.07</v>
      </c>
      <c r="N62" s="194">
        <v>90.07</v>
      </c>
      <c r="O62" s="15">
        <v>33.74</v>
      </c>
      <c r="P62" s="762">
        <v>0.92700000000000005</v>
      </c>
      <c r="Q62" s="14">
        <v>31.28</v>
      </c>
      <c r="R62" s="17"/>
      <c r="S62" s="14">
        <v>31.28</v>
      </c>
      <c r="T62" s="14">
        <v>0</v>
      </c>
    </row>
    <row r="63" spans="1:20" x14ac:dyDescent="0.2">
      <c r="A63" s="13" t="s">
        <v>3610</v>
      </c>
      <c r="B63" s="22" t="s">
        <v>3731</v>
      </c>
      <c r="C63" s="13">
        <v>10703030928</v>
      </c>
      <c r="D63" s="13" t="s">
        <v>3732</v>
      </c>
      <c r="E63" s="13" t="s">
        <v>3613</v>
      </c>
      <c r="F63" s="13">
        <v>30</v>
      </c>
      <c r="G63" s="13">
        <v>31.48</v>
      </c>
      <c r="H63" s="13">
        <v>226</v>
      </c>
      <c r="I63" s="13">
        <v>2.12</v>
      </c>
      <c r="J63" s="13">
        <v>100103</v>
      </c>
      <c r="K63" s="13" t="s">
        <v>3615</v>
      </c>
      <c r="L63" s="194">
        <v>84.02</v>
      </c>
      <c r="M63" s="194">
        <v>84.02</v>
      </c>
      <c r="N63" s="194">
        <v>84.02</v>
      </c>
      <c r="O63" s="15">
        <v>31.84</v>
      </c>
      <c r="P63" s="762">
        <v>0.92700000000000005</v>
      </c>
      <c r="Q63" s="14">
        <v>29.52</v>
      </c>
      <c r="R63" s="17"/>
      <c r="S63" s="14">
        <v>29.52</v>
      </c>
      <c r="T63" s="14">
        <v>0</v>
      </c>
    </row>
    <row r="64" spans="1:20" x14ac:dyDescent="0.2">
      <c r="A64" s="13" t="s">
        <v>3610</v>
      </c>
      <c r="B64" s="22" t="s">
        <v>3733</v>
      </c>
      <c r="C64" s="13">
        <v>10703040928</v>
      </c>
      <c r="D64" s="13" t="s">
        <v>3734</v>
      </c>
      <c r="E64" s="13" t="s">
        <v>3613</v>
      </c>
      <c r="F64" s="13">
        <v>32.82</v>
      </c>
      <c r="G64" s="13">
        <v>35.450000000000003</v>
      </c>
      <c r="H64" s="13">
        <v>175</v>
      </c>
      <c r="I64" s="13">
        <v>3</v>
      </c>
      <c r="J64" s="13">
        <v>100103</v>
      </c>
      <c r="K64" s="13" t="s">
        <v>3615</v>
      </c>
      <c r="L64" s="194">
        <v>52.02</v>
      </c>
      <c r="M64" s="194">
        <v>52.02</v>
      </c>
      <c r="N64" s="194">
        <v>52.02</v>
      </c>
      <c r="O64" s="15">
        <v>14.69</v>
      </c>
      <c r="P64" s="762">
        <v>0.92700000000000005</v>
      </c>
      <c r="Q64" s="14">
        <v>13.62</v>
      </c>
      <c r="R64" s="17"/>
      <c r="S64" s="14">
        <v>13.62</v>
      </c>
      <c r="T64" s="14">
        <v>0</v>
      </c>
    </row>
    <row r="65" spans="1:20" x14ac:dyDescent="0.2">
      <c r="A65" s="13" t="s">
        <v>3610</v>
      </c>
      <c r="B65" s="22" t="s">
        <v>3735</v>
      </c>
      <c r="C65" s="13">
        <v>10703120928</v>
      </c>
      <c r="D65" s="13" t="s">
        <v>3736</v>
      </c>
      <c r="E65" s="13" t="s">
        <v>3613</v>
      </c>
      <c r="F65" s="13">
        <v>30.94</v>
      </c>
      <c r="G65" s="13">
        <v>32.42</v>
      </c>
      <c r="H65" s="13">
        <v>132</v>
      </c>
      <c r="I65" s="13">
        <v>3.75</v>
      </c>
      <c r="J65" s="13">
        <v>100103</v>
      </c>
      <c r="K65" s="13" t="s">
        <v>3615</v>
      </c>
      <c r="L65" s="194">
        <v>93.08</v>
      </c>
      <c r="M65" s="194">
        <v>93.08</v>
      </c>
      <c r="N65" s="194">
        <v>93.08</v>
      </c>
      <c r="O65" s="15">
        <v>33.74</v>
      </c>
      <c r="P65" s="762">
        <v>0.92700000000000005</v>
      </c>
      <c r="Q65" s="14">
        <v>31.28</v>
      </c>
      <c r="R65" s="17"/>
      <c r="S65" s="14">
        <v>31.28</v>
      </c>
      <c r="T65" s="14">
        <v>0</v>
      </c>
    </row>
    <row r="66" spans="1:20" x14ac:dyDescent="0.2">
      <c r="A66" s="13" t="s">
        <v>3610</v>
      </c>
      <c r="B66" s="22" t="s">
        <v>3737</v>
      </c>
      <c r="C66" s="13">
        <v>10703140928</v>
      </c>
      <c r="D66" s="13" t="s">
        <v>3738</v>
      </c>
      <c r="E66" s="13" t="s">
        <v>3613</v>
      </c>
      <c r="F66" s="13">
        <v>32.82</v>
      </c>
      <c r="G66" s="13">
        <v>35.450000000000003</v>
      </c>
      <c r="H66" s="13">
        <v>148</v>
      </c>
      <c r="I66" s="13">
        <v>3.53</v>
      </c>
      <c r="J66" s="13">
        <v>100103</v>
      </c>
      <c r="K66" s="13" t="s">
        <v>3615</v>
      </c>
      <c r="L66" s="194">
        <v>52.65</v>
      </c>
      <c r="M66" s="194">
        <v>52.65</v>
      </c>
      <c r="N66" s="194">
        <v>52.65</v>
      </c>
      <c r="O66" s="15">
        <v>15.38</v>
      </c>
      <c r="P66" s="762">
        <v>0.92700000000000005</v>
      </c>
      <c r="Q66" s="14">
        <v>14.25</v>
      </c>
      <c r="R66" s="17"/>
      <c r="S66" s="14">
        <v>14.25</v>
      </c>
      <c r="T66" s="14">
        <v>0</v>
      </c>
    </row>
    <row r="67" spans="1:20" x14ac:dyDescent="0.2">
      <c r="A67" s="13" t="s">
        <v>3610</v>
      </c>
      <c r="B67" s="22" t="s">
        <v>3739</v>
      </c>
      <c r="C67" s="13">
        <v>10703200928</v>
      </c>
      <c r="D67" s="13" t="s">
        <v>3740</v>
      </c>
      <c r="E67" s="13" t="s">
        <v>3613</v>
      </c>
      <c r="F67" s="13">
        <v>31.25</v>
      </c>
      <c r="G67" s="13">
        <v>32.86</v>
      </c>
      <c r="H67" s="13">
        <v>195</v>
      </c>
      <c r="I67" s="13">
        <v>2.5</v>
      </c>
      <c r="J67" s="13">
        <v>100103</v>
      </c>
      <c r="K67" s="13" t="s">
        <v>3615</v>
      </c>
      <c r="L67" s="194">
        <v>116.76</v>
      </c>
      <c r="M67" s="194">
        <v>116.76</v>
      </c>
      <c r="N67" s="194">
        <v>116.76</v>
      </c>
      <c r="O67" s="15">
        <v>41.67</v>
      </c>
      <c r="P67" s="762">
        <v>0.92700000000000005</v>
      </c>
      <c r="Q67" s="14">
        <v>38.630000000000003</v>
      </c>
      <c r="R67" s="17"/>
      <c r="S67" s="14">
        <v>38.630000000000003</v>
      </c>
      <c r="T67" s="14">
        <v>0</v>
      </c>
    </row>
    <row r="68" spans="1:20" x14ac:dyDescent="0.2">
      <c r="A68" s="13" t="s">
        <v>3610</v>
      </c>
      <c r="B68" s="22" t="s">
        <v>3741</v>
      </c>
      <c r="C68" s="13">
        <v>10703220928</v>
      </c>
      <c r="D68" s="13" t="s">
        <v>3742</v>
      </c>
      <c r="E68" s="13" t="s">
        <v>3613</v>
      </c>
      <c r="F68" s="13">
        <v>30.39</v>
      </c>
      <c r="G68" s="13">
        <v>31.87</v>
      </c>
      <c r="H68" s="13">
        <v>215</v>
      </c>
      <c r="I68" s="13">
        <v>2.2599999999999998</v>
      </c>
      <c r="J68" s="13">
        <v>100103</v>
      </c>
      <c r="K68" s="13" t="s">
        <v>3615</v>
      </c>
      <c r="L68" s="194">
        <v>103.14</v>
      </c>
      <c r="M68" s="194">
        <v>103.14</v>
      </c>
      <c r="N68" s="194">
        <v>103.14</v>
      </c>
      <c r="O68" s="15">
        <v>40.78</v>
      </c>
      <c r="P68" s="762">
        <v>0.92700000000000005</v>
      </c>
      <c r="Q68" s="14">
        <v>37.799999999999997</v>
      </c>
      <c r="R68" s="17"/>
      <c r="S68" s="14">
        <v>37.799999999999997</v>
      </c>
      <c r="T68" s="14">
        <v>0</v>
      </c>
    </row>
    <row r="69" spans="1:20" x14ac:dyDescent="0.2">
      <c r="A69" s="13" t="s">
        <v>3610</v>
      </c>
      <c r="B69" s="22" t="s">
        <v>3743</v>
      </c>
      <c r="C69" s="13">
        <v>10703320928</v>
      </c>
      <c r="D69" s="13" t="s">
        <v>3744</v>
      </c>
      <c r="E69" s="13" t="s">
        <v>3613</v>
      </c>
      <c r="F69" s="13">
        <v>30.99</v>
      </c>
      <c r="G69" s="13">
        <v>33.46</v>
      </c>
      <c r="H69" s="13">
        <v>117</v>
      </c>
      <c r="I69" s="13">
        <v>4.2300000000000004</v>
      </c>
      <c r="J69" s="13">
        <v>100103</v>
      </c>
      <c r="K69" s="13" t="s">
        <v>3615</v>
      </c>
      <c r="L69" s="194">
        <v>95.32</v>
      </c>
      <c r="M69" s="194">
        <v>95.32</v>
      </c>
      <c r="N69" s="194">
        <v>95.32</v>
      </c>
      <c r="O69" s="15">
        <v>34.29</v>
      </c>
      <c r="P69" s="762">
        <v>0.92700000000000005</v>
      </c>
      <c r="Q69" s="14">
        <v>31.79</v>
      </c>
      <c r="R69" s="17"/>
      <c r="S69" s="14">
        <v>31.79</v>
      </c>
      <c r="T69" s="14">
        <v>0</v>
      </c>
    </row>
    <row r="70" spans="1:20" x14ac:dyDescent="0.2">
      <c r="A70" s="13" t="s">
        <v>3610</v>
      </c>
      <c r="B70" s="22" t="s">
        <v>3745</v>
      </c>
      <c r="C70" s="13">
        <v>10703340928</v>
      </c>
      <c r="D70" s="13" t="s">
        <v>3746</v>
      </c>
      <c r="E70" s="13" t="s">
        <v>3613</v>
      </c>
      <c r="F70" s="13">
        <v>31.86</v>
      </c>
      <c r="G70" s="13">
        <v>34.33</v>
      </c>
      <c r="H70" s="13">
        <v>150</v>
      </c>
      <c r="I70" s="13">
        <v>3.39</v>
      </c>
      <c r="J70" s="13">
        <v>100103</v>
      </c>
      <c r="K70" s="13" t="s">
        <v>3615</v>
      </c>
      <c r="L70" s="194">
        <v>48.9</v>
      </c>
      <c r="M70" s="194">
        <v>48.9</v>
      </c>
      <c r="N70" s="194">
        <v>48.9</v>
      </c>
      <c r="O70" s="15">
        <v>14.94</v>
      </c>
      <c r="P70" s="762">
        <v>0.92700000000000005</v>
      </c>
      <c r="Q70" s="14">
        <v>13.85</v>
      </c>
      <c r="R70" s="17"/>
      <c r="S70" s="14">
        <v>13.85</v>
      </c>
      <c r="T70" s="14">
        <v>0</v>
      </c>
    </row>
    <row r="71" spans="1:20" x14ac:dyDescent="0.2">
      <c r="A71" s="13" t="s">
        <v>3610</v>
      </c>
      <c r="B71" s="22" t="s">
        <v>3747</v>
      </c>
      <c r="C71" s="13">
        <v>10703420928</v>
      </c>
      <c r="D71" s="13" t="s">
        <v>3748</v>
      </c>
      <c r="E71" s="13" t="s">
        <v>3613</v>
      </c>
      <c r="F71" s="13">
        <v>31</v>
      </c>
      <c r="G71" s="13">
        <v>32.57</v>
      </c>
      <c r="H71" s="13">
        <v>119</v>
      </c>
      <c r="I71" s="13">
        <v>4.1399999999999997</v>
      </c>
      <c r="J71" s="13">
        <v>100103</v>
      </c>
      <c r="K71" s="13" t="s">
        <v>3615</v>
      </c>
      <c r="L71" s="194">
        <v>95.32</v>
      </c>
      <c r="M71" s="194">
        <v>95.32</v>
      </c>
      <c r="N71" s="194">
        <v>95.32</v>
      </c>
      <c r="O71" s="15">
        <v>34.29</v>
      </c>
      <c r="P71" s="762">
        <v>0.92700000000000005</v>
      </c>
      <c r="Q71" s="14">
        <v>31.79</v>
      </c>
      <c r="R71" s="17"/>
      <c r="S71" s="14">
        <v>31.79</v>
      </c>
      <c r="T71" s="14">
        <v>0</v>
      </c>
    </row>
    <row r="72" spans="1:20" x14ac:dyDescent="0.2">
      <c r="A72" s="13" t="s">
        <v>3610</v>
      </c>
      <c r="B72" s="22" t="s">
        <v>3749</v>
      </c>
      <c r="C72" s="13">
        <v>10703440928</v>
      </c>
      <c r="D72" s="13" t="s">
        <v>3750</v>
      </c>
      <c r="E72" s="13" t="s">
        <v>3613</v>
      </c>
      <c r="F72" s="13">
        <v>31.86</v>
      </c>
      <c r="G72" s="13">
        <v>34.33</v>
      </c>
      <c r="H72" s="13">
        <v>148</v>
      </c>
      <c r="I72" s="13">
        <v>3.42</v>
      </c>
      <c r="J72" s="13">
        <v>100103</v>
      </c>
      <c r="K72" s="13" t="s">
        <v>3615</v>
      </c>
      <c r="L72" s="194">
        <v>51.13</v>
      </c>
      <c r="M72" s="194">
        <v>51.13</v>
      </c>
      <c r="N72" s="194">
        <v>51.13</v>
      </c>
      <c r="O72" s="15">
        <v>14.94</v>
      </c>
      <c r="P72" s="762">
        <v>0.92700000000000005</v>
      </c>
      <c r="Q72" s="14">
        <v>13.85</v>
      </c>
      <c r="R72" s="17"/>
      <c r="S72" s="14">
        <v>13.85</v>
      </c>
      <c r="T72" s="14">
        <v>0</v>
      </c>
    </row>
    <row r="73" spans="1:20" x14ac:dyDescent="0.2">
      <c r="A73" s="13" t="s">
        <v>3610</v>
      </c>
      <c r="B73" s="22" t="s">
        <v>3751</v>
      </c>
      <c r="C73" s="13">
        <v>10703620928</v>
      </c>
      <c r="D73" s="13" t="s">
        <v>3752</v>
      </c>
      <c r="E73" s="13" t="s">
        <v>3613</v>
      </c>
      <c r="F73" s="13">
        <v>30</v>
      </c>
      <c r="G73" s="13">
        <v>32.5</v>
      </c>
      <c r="H73" s="13">
        <v>121</v>
      </c>
      <c r="I73" s="13">
        <v>3.95</v>
      </c>
      <c r="J73" s="13">
        <v>100103</v>
      </c>
      <c r="K73" s="13" t="s">
        <v>3615</v>
      </c>
      <c r="L73" s="194">
        <v>87.35</v>
      </c>
      <c r="M73" s="194">
        <v>87.35</v>
      </c>
      <c r="N73" s="194">
        <v>87.35</v>
      </c>
      <c r="O73" s="15">
        <v>32.74</v>
      </c>
      <c r="P73" s="762">
        <v>0.92700000000000005</v>
      </c>
      <c r="Q73" s="14">
        <v>30.35</v>
      </c>
      <c r="R73" s="17"/>
      <c r="S73" s="14">
        <v>30.35</v>
      </c>
      <c r="T73" s="14">
        <v>0</v>
      </c>
    </row>
    <row r="74" spans="1:20" x14ac:dyDescent="0.2">
      <c r="A74" s="13" t="s">
        <v>3610</v>
      </c>
      <c r="B74" s="22" t="s">
        <v>3753</v>
      </c>
      <c r="C74" s="13">
        <v>10703640928</v>
      </c>
      <c r="D74" s="13" t="s">
        <v>3754</v>
      </c>
      <c r="E74" s="13" t="s">
        <v>3613</v>
      </c>
      <c r="F74" s="13">
        <v>32.81</v>
      </c>
      <c r="G74" s="13">
        <v>35.31</v>
      </c>
      <c r="H74" s="13">
        <v>175</v>
      </c>
      <c r="I74" s="13">
        <v>3</v>
      </c>
      <c r="J74" s="13">
        <v>100103</v>
      </c>
      <c r="K74" s="13" t="s">
        <v>3615</v>
      </c>
      <c r="L74" s="194">
        <v>52.01</v>
      </c>
      <c r="M74" s="194">
        <v>52.01</v>
      </c>
      <c r="N74" s="194">
        <v>52.01</v>
      </c>
      <c r="O74" s="15">
        <v>14.69</v>
      </c>
      <c r="P74" s="762">
        <v>0.92700000000000005</v>
      </c>
      <c r="Q74" s="14">
        <v>13.62</v>
      </c>
      <c r="R74" s="17"/>
      <c r="S74" s="14">
        <v>13.62</v>
      </c>
      <c r="T74" s="14">
        <v>0</v>
      </c>
    </row>
    <row r="75" spans="1:20" x14ac:dyDescent="0.2">
      <c r="A75" s="13" t="s">
        <v>3610</v>
      </c>
      <c r="B75" s="22" t="s">
        <v>3755</v>
      </c>
      <c r="C75" s="13">
        <v>10703660928</v>
      </c>
      <c r="D75" s="13" t="s">
        <v>3756</v>
      </c>
      <c r="E75" s="13" t="s">
        <v>3613</v>
      </c>
      <c r="F75" s="13">
        <v>34.85</v>
      </c>
      <c r="G75" s="13">
        <v>37.35</v>
      </c>
      <c r="H75" s="13">
        <v>150</v>
      </c>
      <c r="I75" s="13">
        <v>3.7</v>
      </c>
      <c r="J75" s="13">
        <v>100103</v>
      </c>
      <c r="K75" s="13" t="s">
        <v>3615</v>
      </c>
      <c r="L75" s="194">
        <v>69.510000000000005</v>
      </c>
      <c r="M75" s="194">
        <v>69.510000000000005</v>
      </c>
      <c r="N75" s="194">
        <v>69.510000000000005</v>
      </c>
      <c r="O75" s="15">
        <v>31.01</v>
      </c>
      <c r="P75" s="762">
        <v>0.92700000000000005</v>
      </c>
      <c r="Q75" s="14">
        <v>28.75</v>
      </c>
      <c r="R75" s="17"/>
      <c r="S75" s="14">
        <v>28.75</v>
      </c>
      <c r="T75" s="14">
        <v>0</v>
      </c>
    </row>
    <row r="76" spans="1:20" x14ac:dyDescent="0.2">
      <c r="A76" s="13" t="s">
        <v>3610</v>
      </c>
      <c r="B76" s="22" t="s">
        <v>3757</v>
      </c>
      <c r="C76" s="13">
        <v>10703670928</v>
      </c>
      <c r="D76" s="13" t="s">
        <v>3758</v>
      </c>
      <c r="E76" s="13" t="s">
        <v>3613</v>
      </c>
      <c r="F76" s="13">
        <v>31.5</v>
      </c>
      <c r="G76" s="13">
        <v>34.18</v>
      </c>
      <c r="H76" s="13">
        <v>146</v>
      </c>
      <c r="I76" s="13">
        <v>3.44</v>
      </c>
      <c r="J76" s="13">
        <v>100103</v>
      </c>
      <c r="K76" s="13" t="s">
        <v>3615</v>
      </c>
      <c r="L76" s="194">
        <v>51.19</v>
      </c>
      <c r="M76" s="194">
        <v>51.19</v>
      </c>
      <c r="N76" s="194">
        <v>51.19</v>
      </c>
      <c r="O76" s="15">
        <v>14.77</v>
      </c>
      <c r="P76" s="762">
        <v>0.92700000000000005</v>
      </c>
      <c r="Q76" s="14">
        <v>13.7</v>
      </c>
      <c r="R76" s="17"/>
      <c r="S76" s="14">
        <v>13.7</v>
      </c>
      <c r="T76" s="14">
        <v>0</v>
      </c>
    </row>
    <row r="77" spans="1:20" x14ac:dyDescent="0.2">
      <c r="A77" s="13" t="s">
        <v>3610</v>
      </c>
      <c r="B77" s="22" t="s">
        <v>3759</v>
      </c>
      <c r="C77" s="13">
        <v>10703680928</v>
      </c>
      <c r="D77" s="13" t="s">
        <v>3760</v>
      </c>
      <c r="E77" s="13" t="s">
        <v>3613</v>
      </c>
      <c r="F77" s="13">
        <v>32.79</v>
      </c>
      <c r="G77" s="13">
        <v>35.29</v>
      </c>
      <c r="H77" s="13">
        <v>155</v>
      </c>
      <c r="I77" s="13">
        <v>3.36</v>
      </c>
      <c r="J77" s="13">
        <v>100103</v>
      </c>
      <c r="K77" s="13" t="s">
        <v>3615</v>
      </c>
      <c r="L77" s="194">
        <v>53.6</v>
      </c>
      <c r="M77" s="194">
        <v>53.6</v>
      </c>
      <c r="N77" s="194">
        <v>53.6</v>
      </c>
      <c r="O77" s="15">
        <v>15.37</v>
      </c>
      <c r="P77" s="762">
        <v>0.92700000000000005</v>
      </c>
      <c r="Q77" s="14">
        <v>14.25</v>
      </c>
      <c r="R77" s="17"/>
      <c r="S77" s="14">
        <v>14.25</v>
      </c>
      <c r="T77" s="14">
        <v>0</v>
      </c>
    </row>
    <row r="78" spans="1:20" x14ac:dyDescent="0.2">
      <c r="A78" s="13" t="s">
        <v>3610</v>
      </c>
      <c r="B78" s="22" t="s">
        <v>3761</v>
      </c>
      <c r="C78" s="13">
        <v>10703720928</v>
      </c>
      <c r="D78" s="13" t="s">
        <v>3762</v>
      </c>
      <c r="E78" s="13" t="s">
        <v>3613</v>
      </c>
      <c r="F78" s="13">
        <v>30</v>
      </c>
      <c r="G78" s="13">
        <v>31.48</v>
      </c>
      <c r="H78" s="13">
        <v>126</v>
      </c>
      <c r="I78" s="13">
        <v>3.8</v>
      </c>
      <c r="J78" s="13">
        <v>100103</v>
      </c>
      <c r="K78" s="13" t="s">
        <v>3615</v>
      </c>
      <c r="L78" s="194">
        <v>91.85</v>
      </c>
      <c r="M78" s="194">
        <v>91.85</v>
      </c>
      <c r="N78" s="194">
        <v>91.85</v>
      </c>
      <c r="O78" s="15">
        <v>32.74</v>
      </c>
      <c r="P78" s="762">
        <v>0.92700000000000005</v>
      </c>
      <c r="Q78" s="14">
        <v>30.35</v>
      </c>
      <c r="R78" s="17"/>
      <c r="S78" s="14">
        <v>30.35</v>
      </c>
      <c r="T78" s="14">
        <v>0</v>
      </c>
    </row>
    <row r="79" spans="1:20" x14ac:dyDescent="0.2">
      <c r="A79" s="13" t="s">
        <v>3610</v>
      </c>
      <c r="B79" s="22" t="s">
        <v>3763</v>
      </c>
      <c r="C79" s="13">
        <v>10703740928</v>
      </c>
      <c r="D79" s="13" t="s">
        <v>3764</v>
      </c>
      <c r="E79" s="13" t="s">
        <v>3613</v>
      </c>
      <c r="F79" s="13">
        <v>32.81</v>
      </c>
      <c r="G79" s="13">
        <v>35.31</v>
      </c>
      <c r="H79" s="13">
        <v>150</v>
      </c>
      <c r="I79" s="13">
        <v>3.45</v>
      </c>
      <c r="J79" s="13">
        <v>100103</v>
      </c>
      <c r="K79" s="13" t="s">
        <v>3615</v>
      </c>
      <c r="L79" s="194">
        <v>53.62</v>
      </c>
      <c r="M79" s="194">
        <v>53.62</v>
      </c>
      <c r="N79" s="194">
        <v>53.62</v>
      </c>
      <c r="O79" s="15">
        <v>15.38</v>
      </c>
      <c r="P79" s="762">
        <v>0.92700000000000005</v>
      </c>
      <c r="Q79" s="14">
        <v>14.25</v>
      </c>
      <c r="R79" s="17"/>
      <c r="S79" s="14">
        <v>14.25</v>
      </c>
      <c r="T79" s="14">
        <v>0</v>
      </c>
    </row>
    <row r="80" spans="1:20" x14ac:dyDescent="0.2">
      <c r="A80" s="13" t="s">
        <v>3610</v>
      </c>
      <c r="B80" s="22" t="s">
        <v>3765</v>
      </c>
      <c r="C80" s="13">
        <v>10703780928</v>
      </c>
      <c r="D80" s="13" t="s">
        <v>3766</v>
      </c>
      <c r="E80" s="13" t="s">
        <v>3613</v>
      </c>
      <c r="F80" s="13">
        <v>32.79</v>
      </c>
      <c r="G80" s="13">
        <v>35.29</v>
      </c>
      <c r="H80" s="13">
        <v>159</v>
      </c>
      <c r="I80" s="13">
        <v>3.3</v>
      </c>
      <c r="J80" s="13">
        <v>100103</v>
      </c>
      <c r="K80" s="13" t="s">
        <v>3615</v>
      </c>
      <c r="L80" s="194">
        <v>53.6</v>
      </c>
      <c r="M80" s="194">
        <v>53.6</v>
      </c>
      <c r="N80" s="194">
        <v>53.6</v>
      </c>
      <c r="O80" s="15">
        <v>15.37</v>
      </c>
      <c r="P80" s="762">
        <v>0.92700000000000005</v>
      </c>
      <c r="Q80" s="14">
        <v>14.25</v>
      </c>
      <c r="R80" s="17"/>
      <c r="S80" s="14">
        <v>14.25</v>
      </c>
      <c r="T80" s="14">
        <v>0</v>
      </c>
    </row>
    <row r="81" spans="1:20" x14ac:dyDescent="0.2">
      <c r="A81" s="13" t="s">
        <v>3610</v>
      </c>
      <c r="B81" s="22" t="s">
        <v>3767</v>
      </c>
      <c r="C81" s="13">
        <v>16660000928</v>
      </c>
      <c r="D81" s="13" t="s">
        <v>3768</v>
      </c>
      <c r="E81" s="13" t="s">
        <v>3613</v>
      </c>
      <c r="F81" s="13">
        <v>29.64</v>
      </c>
      <c r="G81" s="13">
        <v>32.14</v>
      </c>
      <c r="H81" s="13">
        <v>82</v>
      </c>
      <c r="I81" s="13" t="s">
        <v>3769</v>
      </c>
      <c r="J81" s="13">
        <v>100103</v>
      </c>
      <c r="K81" s="13" t="s">
        <v>3615</v>
      </c>
      <c r="L81" s="194">
        <v>74.94</v>
      </c>
      <c r="M81" s="194">
        <v>74.94</v>
      </c>
      <c r="N81" s="194">
        <v>74.94</v>
      </c>
      <c r="O81" s="15">
        <v>23.29</v>
      </c>
      <c r="P81" s="762">
        <v>0.92700000000000005</v>
      </c>
      <c r="Q81" s="14">
        <v>21.59</v>
      </c>
      <c r="R81" s="17"/>
      <c r="S81" s="14">
        <v>21.59</v>
      </c>
      <c r="T81" s="14">
        <v>0</v>
      </c>
    </row>
    <row r="82" spans="1:20" x14ac:dyDescent="0.2">
      <c r="A82" s="13" t="s">
        <v>3610</v>
      </c>
      <c r="B82" s="22" t="s">
        <v>3770</v>
      </c>
      <c r="C82" s="13">
        <v>16660100928</v>
      </c>
      <c r="D82" s="13" t="s">
        <v>3771</v>
      </c>
      <c r="E82" s="13" t="s">
        <v>3613</v>
      </c>
      <c r="F82" s="13">
        <v>29.64</v>
      </c>
      <c r="G82" s="13">
        <v>32.14</v>
      </c>
      <c r="H82" s="13">
        <v>92</v>
      </c>
      <c r="I82" s="13" t="s">
        <v>3772</v>
      </c>
      <c r="J82" s="13">
        <v>100103</v>
      </c>
      <c r="K82" s="13" t="s">
        <v>3615</v>
      </c>
      <c r="L82" s="194">
        <v>77.12</v>
      </c>
      <c r="M82" s="194">
        <v>77.12</v>
      </c>
      <c r="N82" s="194">
        <v>77.12</v>
      </c>
      <c r="O82" s="15">
        <v>23.72</v>
      </c>
      <c r="P82" s="762">
        <v>0.92700000000000005</v>
      </c>
      <c r="Q82" s="14">
        <v>21.99</v>
      </c>
      <c r="R82" s="17"/>
      <c r="S82" s="14">
        <v>21.99</v>
      </c>
      <c r="T82" s="14">
        <v>0</v>
      </c>
    </row>
    <row r="83" spans="1:20" x14ac:dyDescent="0.2">
      <c r="A83" s="13" t="s">
        <v>3610</v>
      </c>
      <c r="B83" s="22" t="s">
        <v>3773</v>
      </c>
      <c r="C83" s="13">
        <v>17033220928</v>
      </c>
      <c r="D83" s="13" t="s">
        <v>3774</v>
      </c>
      <c r="E83" s="13" t="s">
        <v>3613</v>
      </c>
      <c r="F83" s="13">
        <v>30.9</v>
      </c>
      <c r="G83" s="13">
        <v>33.42</v>
      </c>
      <c r="H83" s="13">
        <v>110</v>
      </c>
      <c r="I83" s="13">
        <v>4.5</v>
      </c>
      <c r="J83" s="13">
        <v>100103</v>
      </c>
      <c r="K83" s="13" t="s">
        <v>3615</v>
      </c>
      <c r="L83" s="194">
        <v>99.46</v>
      </c>
      <c r="M83" s="194">
        <v>99.46</v>
      </c>
      <c r="N83" s="194">
        <v>99.46</v>
      </c>
      <c r="O83" s="15">
        <v>33.74</v>
      </c>
      <c r="P83" s="762">
        <v>0.92700000000000005</v>
      </c>
      <c r="Q83" s="14">
        <v>31.28</v>
      </c>
      <c r="R83" s="17"/>
      <c r="S83" s="14">
        <v>31.28</v>
      </c>
      <c r="T83" s="14">
        <v>0</v>
      </c>
    </row>
    <row r="84" spans="1:20" x14ac:dyDescent="0.2">
      <c r="A84" s="13" t="s">
        <v>3610</v>
      </c>
      <c r="B84" s="22" t="s">
        <v>3775</v>
      </c>
      <c r="C84" s="13">
        <v>10024741120</v>
      </c>
      <c r="D84" s="13" t="s">
        <v>3776</v>
      </c>
      <c r="E84" s="13" t="s">
        <v>3613</v>
      </c>
      <c r="F84" s="13">
        <v>10.08</v>
      </c>
      <c r="G84" s="13">
        <v>11.05</v>
      </c>
      <c r="H84" s="13">
        <v>72</v>
      </c>
      <c r="I84" s="13">
        <v>2.2400000000000002</v>
      </c>
      <c r="J84" s="13">
        <v>110244</v>
      </c>
      <c r="K84" s="13" t="s">
        <v>83</v>
      </c>
      <c r="L84" s="194">
        <v>32.01</v>
      </c>
      <c r="M84" s="194">
        <v>32.01</v>
      </c>
      <c r="N84" s="194">
        <v>32.01</v>
      </c>
      <c r="O84" s="15">
        <v>2.65</v>
      </c>
      <c r="P84" s="767">
        <v>1.8467</v>
      </c>
      <c r="Q84" s="14">
        <v>4.8899999999999997</v>
      </c>
      <c r="R84" s="17"/>
      <c r="S84" s="14">
        <v>4.8899999999999997</v>
      </c>
      <c r="T84" s="14">
        <v>0</v>
      </c>
    </row>
    <row r="85" spans="1:20" x14ac:dyDescent="0.2">
      <c r="A85" s="13" t="s">
        <v>3610</v>
      </c>
      <c r="B85" s="22" t="s">
        <v>3777</v>
      </c>
      <c r="C85" s="13">
        <v>10296491120</v>
      </c>
      <c r="D85" s="13" t="s">
        <v>3778</v>
      </c>
      <c r="E85" s="13" t="s">
        <v>3613</v>
      </c>
      <c r="F85" s="13">
        <v>17.190000000000001</v>
      </c>
      <c r="G85" s="13">
        <v>21.05</v>
      </c>
      <c r="H85" s="13">
        <v>72</v>
      </c>
      <c r="I85" s="13">
        <v>3.82</v>
      </c>
      <c r="J85" s="13">
        <v>110244</v>
      </c>
      <c r="K85" s="13" t="s">
        <v>83</v>
      </c>
      <c r="L85" s="194">
        <v>37.26</v>
      </c>
      <c r="M85" s="194">
        <v>37.26</v>
      </c>
      <c r="N85" s="194">
        <v>37.26</v>
      </c>
      <c r="O85" s="15">
        <v>4.6399999999999997</v>
      </c>
      <c r="P85" s="767">
        <v>1.8467</v>
      </c>
      <c r="Q85" s="14">
        <v>8.57</v>
      </c>
      <c r="R85" s="17"/>
      <c r="S85" s="14">
        <v>8.57</v>
      </c>
      <c r="T85" s="14">
        <v>0</v>
      </c>
    </row>
    <row r="86" spans="1:20" ht="21.75" customHeight="1" x14ac:dyDescent="0.2">
      <c r="A86" s="13" t="s">
        <v>3610</v>
      </c>
      <c r="B86" s="223" t="s">
        <v>3779</v>
      </c>
      <c r="C86" s="13">
        <v>10000048461</v>
      </c>
      <c r="D86" s="13" t="s">
        <v>3780</v>
      </c>
      <c r="E86" s="13" t="s">
        <v>3613</v>
      </c>
      <c r="F86" s="13">
        <v>9.58</v>
      </c>
      <c r="G86" s="13">
        <v>10.529</v>
      </c>
      <c r="H86" s="13">
        <v>72</v>
      </c>
      <c r="I86" s="13"/>
      <c r="J86" s="13">
        <v>110244</v>
      </c>
      <c r="K86" s="13" t="s">
        <v>83</v>
      </c>
      <c r="L86" s="194">
        <v>33.19</v>
      </c>
      <c r="M86" s="194">
        <v>33.19</v>
      </c>
      <c r="N86" s="194">
        <v>33.19</v>
      </c>
      <c r="O86" s="15">
        <v>4.13</v>
      </c>
      <c r="P86" s="767">
        <v>1.8467</v>
      </c>
      <c r="Q86" s="14">
        <v>7.63</v>
      </c>
      <c r="R86" s="17"/>
      <c r="S86" s="14">
        <v>7.63</v>
      </c>
      <c r="T86" s="14">
        <v>0</v>
      </c>
    </row>
    <row r="87" spans="1:20" x14ac:dyDescent="0.2">
      <c r="A87" s="13" t="s">
        <v>3610</v>
      </c>
      <c r="B87" s="22" t="s">
        <v>3781</v>
      </c>
      <c r="C87" s="13">
        <v>17014221120</v>
      </c>
      <c r="D87" s="13" t="s">
        <v>3782</v>
      </c>
      <c r="E87" s="13" t="s">
        <v>3613</v>
      </c>
      <c r="F87" s="13">
        <v>25.8</v>
      </c>
      <c r="G87" s="13">
        <v>27.38</v>
      </c>
      <c r="H87" s="13">
        <v>80</v>
      </c>
      <c r="I87" s="13">
        <v>5.1740000000000004</v>
      </c>
      <c r="J87" s="13">
        <v>110244</v>
      </c>
      <c r="K87" s="13" t="s">
        <v>83</v>
      </c>
      <c r="L87" s="194">
        <v>54.3</v>
      </c>
      <c r="M87" s="194">
        <v>54.3</v>
      </c>
      <c r="N87" s="194">
        <v>54.3</v>
      </c>
      <c r="O87" s="15">
        <v>10</v>
      </c>
      <c r="P87" s="767">
        <v>1.8467</v>
      </c>
      <c r="Q87" s="14">
        <v>18.47</v>
      </c>
      <c r="R87" s="17"/>
      <c r="S87" s="14">
        <v>18.47</v>
      </c>
      <c r="T87" s="14">
        <v>0</v>
      </c>
    </row>
    <row r="88" spans="1:20" x14ac:dyDescent="0.2">
      <c r="A88" s="13" t="s">
        <v>3610</v>
      </c>
      <c r="B88" s="22" t="s">
        <v>3783</v>
      </c>
      <c r="C88" s="13">
        <v>17020111120</v>
      </c>
      <c r="D88" s="13" t="s">
        <v>3784</v>
      </c>
      <c r="E88" s="13" t="s">
        <v>3613</v>
      </c>
      <c r="F88" s="13">
        <v>19.2</v>
      </c>
      <c r="G88" s="13">
        <v>21.35</v>
      </c>
      <c r="H88" s="13">
        <v>144</v>
      </c>
      <c r="I88" s="13">
        <v>2.141</v>
      </c>
      <c r="J88" s="13">
        <v>110244</v>
      </c>
      <c r="K88" s="13" t="s">
        <v>83</v>
      </c>
      <c r="L88" s="194">
        <v>49.08</v>
      </c>
      <c r="M88" s="194">
        <v>49.08</v>
      </c>
      <c r="N88" s="194">
        <v>49.08</v>
      </c>
      <c r="O88" s="15">
        <v>9</v>
      </c>
      <c r="P88" s="767">
        <v>1.8467</v>
      </c>
      <c r="Q88" s="14">
        <v>16.62</v>
      </c>
      <c r="R88" s="17"/>
      <c r="S88" s="14">
        <v>16.62</v>
      </c>
      <c r="T88" s="14">
        <v>0</v>
      </c>
    </row>
    <row r="89" spans="1:20" x14ac:dyDescent="0.2">
      <c r="A89" s="13" t="s">
        <v>3610</v>
      </c>
      <c r="B89" s="22" t="s">
        <v>3785</v>
      </c>
      <c r="C89" s="13">
        <v>17021081120</v>
      </c>
      <c r="D89" s="13" t="s">
        <v>3786</v>
      </c>
      <c r="E89" s="13" t="s">
        <v>3613</v>
      </c>
      <c r="F89" s="13">
        <v>20.100000000000001</v>
      </c>
      <c r="G89" s="13">
        <v>24.5</v>
      </c>
      <c r="H89" s="13">
        <v>108</v>
      </c>
      <c r="I89" s="13">
        <v>2.99</v>
      </c>
      <c r="J89" s="13">
        <v>110244</v>
      </c>
      <c r="K89" s="13" t="s">
        <v>83</v>
      </c>
      <c r="L89" s="194">
        <v>43.68</v>
      </c>
      <c r="M89" s="194">
        <v>43.68</v>
      </c>
      <c r="N89" s="194">
        <v>43.68</v>
      </c>
      <c r="O89" s="15">
        <v>6.75</v>
      </c>
      <c r="P89" s="767">
        <v>1.8467</v>
      </c>
      <c r="Q89" s="14">
        <v>12.47</v>
      </c>
      <c r="R89" s="17"/>
      <c r="S89" s="14">
        <v>12.47</v>
      </c>
      <c r="T89" s="14">
        <v>0</v>
      </c>
    </row>
    <row r="90" spans="1:20" x14ac:dyDescent="0.2">
      <c r="A90" s="13" t="s">
        <v>3610</v>
      </c>
      <c r="B90" s="22" t="s">
        <v>3787</v>
      </c>
      <c r="C90" s="13">
        <v>17021101120</v>
      </c>
      <c r="D90" s="13" t="s">
        <v>3788</v>
      </c>
      <c r="E90" s="13" t="s">
        <v>3613</v>
      </c>
      <c r="F90" s="13">
        <v>19.2</v>
      </c>
      <c r="G90" s="13">
        <v>23.6</v>
      </c>
      <c r="H90" s="13">
        <v>108</v>
      </c>
      <c r="I90" s="13">
        <v>2.8570000000000002</v>
      </c>
      <c r="J90" s="13">
        <v>110244</v>
      </c>
      <c r="K90" s="13" t="s">
        <v>83</v>
      </c>
      <c r="L90" s="194">
        <v>45.05</v>
      </c>
      <c r="M90" s="194">
        <v>45.05</v>
      </c>
      <c r="N90" s="194">
        <v>45.05</v>
      </c>
      <c r="O90" s="15">
        <v>6.75</v>
      </c>
      <c r="P90" s="767">
        <v>1.8467</v>
      </c>
      <c r="Q90" s="14">
        <v>12.47</v>
      </c>
      <c r="R90" s="17"/>
      <c r="S90" s="14">
        <v>12.47</v>
      </c>
      <c r="T90" s="14">
        <v>0</v>
      </c>
    </row>
    <row r="91" spans="1:20" x14ac:dyDescent="0.2">
      <c r="A91" s="13" t="s">
        <v>3610</v>
      </c>
      <c r="B91" s="22" t="s">
        <v>3789</v>
      </c>
      <c r="C91" s="13">
        <v>17022101120</v>
      </c>
      <c r="D91" s="13" t="s">
        <v>3790</v>
      </c>
      <c r="E91" s="13" t="s">
        <v>3613</v>
      </c>
      <c r="F91" s="13">
        <v>19.399999999999999</v>
      </c>
      <c r="G91" s="13">
        <v>21.17</v>
      </c>
      <c r="H91" s="13">
        <v>144</v>
      </c>
      <c r="I91" s="13">
        <v>2.16</v>
      </c>
      <c r="J91" s="13">
        <v>110244</v>
      </c>
      <c r="K91" s="13" t="s">
        <v>83</v>
      </c>
      <c r="L91" s="194">
        <v>51.09</v>
      </c>
      <c r="M91" s="194">
        <v>51.09</v>
      </c>
      <c r="N91" s="194">
        <v>51.09</v>
      </c>
      <c r="O91" s="15">
        <v>9.2200000000000006</v>
      </c>
      <c r="P91" s="767">
        <v>1.8467</v>
      </c>
      <c r="Q91" s="14">
        <v>17.03</v>
      </c>
      <c r="R91" s="17"/>
      <c r="S91" s="14">
        <v>17.03</v>
      </c>
      <c r="T91" s="14">
        <v>0</v>
      </c>
    </row>
    <row r="92" spans="1:20" x14ac:dyDescent="0.2">
      <c r="A92" s="13" t="s">
        <v>3610</v>
      </c>
      <c r="B92" s="22" t="s">
        <v>3791</v>
      </c>
      <c r="C92" s="13">
        <v>17023721120</v>
      </c>
      <c r="D92" s="13" t="s">
        <v>3792</v>
      </c>
      <c r="E92" s="13" t="s">
        <v>3613</v>
      </c>
      <c r="F92" s="13">
        <v>17.190000000000001</v>
      </c>
      <c r="G92" s="13">
        <v>20.96</v>
      </c>
      <c r="H92" s="13">
        <v>72</v>
      </c>
      <c r="I92" s="13">
        <v>3.82</v>
      </c>
      <c r="J92" s="13">
        <v>110244</v>
      </c>
      <c r="K92" s="13" t="s">
        <v>83</v>
      </c>
      <c r="L92" s="194">
        <v>37.01</v>
      </c>
      <c r="M92" s="194">
        <v>37.01</v>
      </c>
      <c r="N92" s="194">
        <v>37.01</v>
      </c>
      <c r="O92" s="15">
        <v>3.4649999999999999</v>
      </c>
      <c r="P92" s="767">
        <v>1.8467</v>
      </c>
      <c r="Q92" s="14">
        <v>6.4</v>
      </c>
      <c r="R92" s="17"/>
      <c r="S92" s="14">
        <v>6.4</v>
      </c>
      <c r="T92" s="14">
        <v>0</v>
      </c>
    </row>
    <row r="93" spans="1:20" x14ac:dyDescent="0.2">
      <c r="A93" s="13" t="s">
        <v>3610</v>
      </c>
      <c r="B93" s="22" t="s">
        <v>3793</v>
      </c>
      <c r="C93" s="13">
        <v>17026721120</v>
      </c>
      <c r="D93" s="13" t="s">
        <v>3794</v>
      </c>
      <c r="E93" s="13" t="s">
        <v>3613</v>
      </c>
      <c r="F93" s="13">
        <v>11.3</v>
      </c>
      <c r="G93" s="13">
        <v>12.35</v>
      </c>
      <c r="H93" s="13">
        <v>72</v>
      </c>
      <c r="I93" s="13">
        <v>2.5099999999999998</v>
      </c>
      <c r="J93" s="13">
        <v>110244</v>
      </c>
      <c r="K93" s="13" t="s">
        <v>83</v>
      </c>
      <c r="L93" s="194">
        <v>25.98</v>
      </c>
      <c r="M93" s="194">
        <v>25.98</v>
      </c>
      <c r="N93" s="194">
        <v>25.98</v>
      </c>
      <c r="O93" s="15">
        <v>2.9249999999999998</v>
      </c>
      <c r="P93" s="767">
        <v>1.8467</v>
      </c>
      <c r="Q93" s="14">
        <v>5.4</v>
      </c>
      <c r="R93" s="17"/>
      <c r="S93" s="14">
        <v>5.4</v>
      </c>
      <c r="T93" s="14">
        <v>0</v>
      </c>
    </row>
    <row r="94" spans="1:20" x14ac:dyDescent="0.2">
      <c r="A94" s="13" t="s">
        <v>3610</v>
      </c>
      <c r="B94" s="22" t="s">
        <v>3795</v>
      </c>
      <c r="C94" s="13">
        <v>17031121120</v>
      </c>
      <c r="D94" s="13" t="s">
        <v>3796</v>
      </c>
      <c r="E94" s="13" t="s">
        <v>3613</v>
      </c>
      <c r="F94" s="13">
        <v>13.8</v>
      </c>
      <c r="G94" s="13">
        <v>17.12</v>
      </c>
      <c r="H94" s="13">
        <v>144</v>
      </c>
      <c r="I94" s="13">
        <v>1.5429999999999999</v>
      </c>
      <c r="J94" s="13">
        <v>110244</v>
      </c>
      <c r="K94" s="13" t="s">
        <v>83</v>
      </c>
      <c r="L94" s="194">
        <v>32.06</v>
      </c>
      <c r="M94" s="194">
        <v>32.06</v>
      </c>
      <c r="N94" s="194">
        <v>32.06</v>
      </c>
      <c r="O94" s="15">
        <v>3.5009999999999999</v>
      </c>
      <c r="P94" s="767">
        <v>1.8467</v>
      </c>
      <c r="Q94" s="14">
        <v>6.47</v>
      </c>
      <c r="R94" s="17"/>
      <c r="S94" s="14">
        <v>6.47</v>
      </c>
      <c r="T94" s="14">
        <v>0</v>
      </c>
    </row>
    <row r="95" spans="1:20" x14ac:dyDescent="0.2">
      <c r="A95" s="13" t="s">
        <v>3610</v>
      </c>
      <c r="B95" s="22" t="s">
        <v>3797</v>
      </c>
      <c r="C95" s="13">
        <v>17031141120</v>
      </c>
      <c r="D95" s="13" t="s">
        <v>3798</v>
      </c>
      <c r="E95" s="13" t="s">
        <v>3613</v>
      </c>
      <c r="F95" s="13">
        <v>13.6</v>
      </c>
      <c r="G95" s="13">
        <v>15.24</v>
      </c>
      <c r="H95" s="13">
        <v>144</v>
      </c>
      <c r="I95" s="13">
        <v>1.5169999999999999</v>
      </c>
      <c r="J95" s="13">
        <v>110244</v>
      </c>
      <c r="K95" s="13" t="s">
        <v>83</v>
      </c>
      <c r="L95" s="194">
        <v>29.51</v>
      </c>
      <c r="M95" s="194">
        <v>29.51</v>
      </c>
      <c r="N95" s="194">
        <v>29.51</v>
      </c>
      <c r="O95" s="15">
        <v>4.5</v>
      </c>
      <c r="P95" s="767">
        <v>1.8467</v>
      </c>
      <c r="Q95" s="14">
        <v>8.31</v>
      </c>
      <c r="R95" s="17"/>
      <c r="S95" s="14">
        <v>8.31</v>
      </c>
      <c r="T95" s="14">
        <v>0</v>
      </c>
    </row>
    <row r="96" spans="1:20" x14ac:dyDescent="0.2">
      <c r="A96" s="13" t="s">
        <v>3610</v>
      </c>
      <c r="B96" s="22" t="s">
        <v>3799</v>
      </c>
      <c r="C96" s="13">
        <v>17056721120</v>
      </c>
      <c r="D96" s="13" t="s">
        <v>3800</v>
      </c>
      <c r="E96" s="13" t="s">
        <v>3613</v>
      </c>
      <c r="F96" s="13">
        <v>10.8</v>
      </c>
      <c r="G96" s="13">
        <v>14.37</v>
      </c>
      <c r="H96" s="13">
        <v>72</v>
      </c>
      <c r="I96" s="13">
        <v>2.4</v>
      </c>
      <c r="J96" s="13">
        <v>110244</v>
      </c>
      <c r="K96" s="13" t="s">
        <v>83</v>
      </c>
      <c r="L96" s="194">
        <v>24.75</v>
      </c>
      <c r="M96" s="194">
        <v>24.75</v>
      </c>
      <c r="N96" s="194">
        <v>24.75</v>
      </c>
      <c r="O96" s="15">
        <v>2.25</v>
      </c>
      <c r="P96" s="767">
        <v>1.8467</v>
      </c>
      <c r="Q96" s="14">
        <v>4.16</v>
      </c>
      <c r="R96" s="17"/>
      <c r="S96" s="14">
        <v>4.16</v>
      </c>
      <c r="T96" s="14">
        <v>0</v>
      </c>
    </row>
  </sheetData>
  <protectedRanges>
    <protectedRange password="8F60" sqref="T6" name="Calculations_40"/>
  </protectedRanges>
  <conditionalFormatting sqref="E4:E6">
    <cfRule type="duplicateValues" dxfId="21" priority="3"/>
  </conditionalFormatting>
  <conditionalFormatting sqref="E1:E3">
    <cfRule type="duplicateValues" dxfId="20" priority="1"/>
  </conditionalFormatting>
  <conditionalFormatting sqref="F1:F3">
    <cfRule type="duplicateValues" dxfId="19" priority="2"/>
  </conditionalFormatting>
  <conditionalFormatting sqref="C4:D6">
    <cfRule type="duplicateValues" dxfId="18" priority="4"/>
  </conditionalFormatting>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9FE8EF-BA3E-472A-84F5-38FD6DFAE063}">
  <dimension ref="A1:S110"/>
  <sheetViews>
    <sheetView workbookViewId="0">
      <pane xSplit="3" ySplit="6" topLeftCell="E7" activePane="bottomRight" state="frozen"/>
      <selection activeCell="K34" sqref="K34"/>
      <selection pane="topRight" activeCell="K34" sqref="K34"/>
      <selection pane="bottomLeft" activeCell="K34" sqref="K34"/>
      <selection pane="bottomRight" sqref="A1:XFD1048576"/>
    </sheetView>
  </sheetViews>
  <sheetFormatPr defaultColWidth="9.28515625" defaultRowHeight="12.75" x14ac:dyDescent="0.2"/>
  <cols>
    <col min="1" max="1" width="13.7109375" style="12" customWidth="1"/>
    <col min="2" max="2" width="37.42578125" style="12" customWidth="1"/>
    <col min="3" max="3" width="27.28515625" style="12" bestFit="1" customWidth="1"/>
    <col min="4" max="6" width="10.28515625" style="13" bestFit="1" customWidth="1"/>
    <col min="7" max="7" width="8.42578125" style="13" bestFit="1" customWidth="1"/>
    <col min="8" max="8" width="7.42578125" style="13" bestFit="1" customWidth="1"/>
    <col min="9" max="9" width="9.28515625" style="13"/>
    <col min="10" max="10" width="22" style="13" bestFit="1" customWidth="1"/>
    <col min="11" max="11" width="20.7109375" style="13" customWidth="1"/>
    <col min="12" max="12" width="21.7109375" style="13" customWidth="1"/>
    <col min="13" max="13" width="10.28515625" style="15" bestFit="1" customWidth="1"/>
    <col min="14" max="15" width="8.5703125" style="14" bestFit="1" customWidth="1"/>
    <col min="16" max="16" width="5.7109375" style="17" customWidth="1"/>
    <col min="17" max="17" width="16" style="14" bestFit="1" customWidth="1"/>
    <col min="18" max="18" width="15.7109375" style="14" bestFit="1" customWidth="1"/>
    <col min="19" max="19" width="6.5703125" style="13" bestFit="1" customWidth="1"/>
    <col min="20" max="16384" width="9.28515625" style="12"/>
  </cols>
  <sheetData>
    <row r="1" spans="1:19" s="22" customFormat="1" x14ac:dyDescent="0.2">
      <c r="A1" s="77"/>
      <c r="B1" s="78" t="s">
        <v>41</v>
      </c>
      <c r="C1" s="78"/>
      <c r="D1" s="78"/>
      <c r="E1" s="79"/>
      <c r="F1" s="79"/>
      <c r="G1" s="79"/>
      <c r="H1" s="79"/>
      <c r="I1" s="79"/>
      <c r="J1" s="79"/>
      <c r="K1" s="79"/>
      <c r="L1" s="79"/>
      <c r="M1" s="80"/>
      <c r="N1" s="81"/>
      <c r="O1" s="81"/>
      <c r="P1" s="82"/>
      <c r="Q1" s="83"/>
      <c r="R1" s="84"/>
      <c r="S1" s="85"/>
    </row>
    <row r="2" spans="1:19" s="22" customFormat="1" x14ac:dyDescent="0.2">
      <c r="A2" s="86"/>
      <c r="B2" s="87" t="s">
        <v>40</v>
      </c>
      <c r="C2" s="87"/>
      <c r="D2" s="87"/>
      <c r="E2" s="88"/>
      <c r="F2" s="89"/>
      <c r="G2" s="89"/>
      <c r="H2" s="89"/>
      <c r="I2" s="89"/>
      <c r="J2" s="89"/>
      <c r="K2" s="89"/>
      <c r="L2" s="89"/>
      <c r="M2" s="90"/>
      <c r="N2" s="91"/>
      <c r="O2" s="91"/>
      <c r="P2" s="92"/>
      <c r="Q2" s="93"/>
      <c r="R2" s="94"/>
      <c r="S2" s="57"/>
    </row>
    <row r="3" spans="1:19" s="22" customFormat="1" x14ac:dyDescent="0.2">
      <c r="A3" s="86"/>
      <c r="B3" s="95" t="s">
        <v>0</v>
      </c>
      <c r="C3" s="95"/>
      <c r="D3" s="95"/>
      <c r="E3" s="96"/>
      <c r="F3" s="97"/>
      <c r="G3" s="97"/>
      <c r="H3" s="97"/>
      <c r="I3" s="97"/>
      <c r="J3" s="97"/>
      <c r="K3" s="97"/>
      <c r="L3" s="97"/>
      <c r="M3" s="98"/>
      <c r="N3" s="99"/>
      <c r="O3" s="99"/>
      <c r="P3" s="100"/>
      <c r="Q3" s="101"/>
      <c r="R3" s="94"/>
      <c r="S3" s="57"/>
    </row>
    <row r="4" spans="1:19" s="22" customFormat="1" ht="13.5" thickBot="1" x14ac:dyDescent="0.25">
      <c r="A4" s="86"/>
      <c r="B4" s="95"/>
      <c r="C4" s="95"/>
      <c r="D4" s="96"/>
      <c r="E4" s="97"/>
      <c r="F4" s="97"/>
      <c r="G4" s="97"/>
      <c r="H4" s="97"/>
      <c r="I4" s="97"/>
      <c r="J4" s="97"/>
      <c r="K4" s="97"/>
      <c r="L4" s="97"/>
      <c r="M4" s="98"/>
      <c r="N4" s="99"/>
      <c r="O4" s="99"/>
      <c r="P4" s="100"/>
      <c r="Q4" s="101"/>
      <c r="R4" s="94"/>
      <c r="S4" s="57"/>
    </row>
    <row r="5" spans="1:19" ht="15.75" customHeight="1" thickBot="1" x14ac:dyDescent="0.25">
      <c r="A5" s="26"/>
      <c r="B5" s="102"/>
      <c r="C5" s="103" t="s">
        <v>1</v>
      </c>
      <c r="D5" s="104"/>
      <c r="E5" s="105"/>
      <c r="F5" s="105"/>
      <c r="G5" s="105"/>
      <c r="H5" s="105"/>
      <c r="I5" s="105"/>
      <c r="J5" s="106"/>
      <c r="K5" s="106"/>
      <c r="L5" s="106"/>
      <c r="M5" s="107"/>
      <c r="N5" s="108"/>
      <c r="O5" s="108"/>
      <c r="P5" s="109"/>
      <c r="Q5" s="110" t="s">
        <v>14</v>
      </c>
      <c r="R5" s="111"/>
      <c r="S5" s="27"/>
    </row>
    <row r="6" spans="1:19" ht="64.5" thickBot="1" x14ac:dyDescent="0.25">
      <c r="A6" s="112" t="s">
        <v>3</v>
      </c>
      <c r="B6" s="113" t="s">
        <v>8</v>
      </c>
      <c r="C6" s="114" t="s">
        <v>18</v>
      </c>
      <c r="D6" s="115" t="s">
        <v>9</v>
      </c>
      <c r="E6" s="115" t="s">
        <v>5</v>
      </c>
      <c r="F6" s="115" t="s">
        <v>20</v>
      </c>
      <c r="G6" s="113" t="s">
        <v>37</v>
      </c>
      <c r="H6" s="115" t="s">
        <v>38</v>
      </c>
      <c r="I6" s="116" t="s">
        <v>10</v>
      </c>
      <c r="J6" s="115" t="s">
        <v>11</v>
      </c>
      <c r="K6" s="214" t="s">
        <v>243</v>
      </c>
      <c r="L6" s="215" t="s">
        <v>244</v>
      </c>
      <c r="M6" s="2" t="s">
        <v>27</v>
      </c>
      <c r="N6" s="1" t="s">
        <v>12</v>
      </c>
      <c r="O6" s="1" t="s">
        <v>13</v>
      </c>
      <c r="P6" s="119"/>
      <c r="Q6" s="1" t="s">
        <v>16</v>
      </c>
      <c r="R6" s="120" t="s">
        <v>17</v>
      </c>
      <c r="S6" s="117" t="s">
        <v>7</v>
      </c>
    </row>
    <row r="7" spans="1:19" x14ac:dyDescent="0.2">
      <c r="A7" s="3" t="s">
        <v>245</v>
      </c>
      <c r="B7" s="3" t="s">
        <v>246</v>
      </c>
      <c r="C7" s="4" t="s">
        <v>247</v>
      </c>
      <c r="D7" s="5" t="s">
        <v>24</v>
      </c>
      <c r="E7" s="6">
        <v>32</v>
      </c>
      <c r="F7" s="5">
        <v>33.9</v>
      </c>
      <c r="G7" s="7">
        <v>140</v>
      </c>
      <c r="H7" s="6">
        <v>3.65</v>
      </c>
      <c r="I7" s="6">
        <v>110254</v>
      </c>
      <c r="J7" s="6" t="s">
        <v>248</v>
      </c>
      <c r="K7" s="8">
        <v>50.25</v>
      </c>
      <c r="L7" s="8">
        <f>SUM(K7+1.7)</f>
        <v>51.95</v>
      </c>
      <c r="M7" s="9">
        <v>7.61</v>
      </c>
      <c r="N7" s="10">
        <v>1.7956000000000001</v>
      </c>
      <c r="O7" s="8">
        <f t="shared" ref="O7:O20" si="0">SUM(M7*N7)</f>
        <v>13.664516000000001</v>
      </c>
      <c r="P7" s="11"/>
      <c r="Q7" s="8">
        <f>SUM(O7)</f>
        <v>13.664516000000001</v>
      </c>
      <c r="R7" s="8">
        <v>0</v>
      </c>
      <c r="S7" s="5"/>
    </row>
    <row r="8" spans="1:19" x14ac:dyDescent="0.2">
      <c r="A8" s="3" t="s">
        <v>245</v>
      </c>
      <c r="B8" s="3" t="s">
        <v>249</v>
      </c>
      <c r="C8" s="4" t="s">
        <v>250</v>
      </c>
      <c r="D8" s="5" t="s">
        <v>24</v>
      </c>
      <c r="E8" s="6">
        <v>32</v>
      </c>
      <c r="F8" s="5">
        <v>33.9</v>
      </c>
      <c r="G8" s="7">
        <v>140</v>
      </c>
      <c r="H8" s="6">
        <v>3.65</v>
      </c>
      <c r="I8" s="6">
        <v>110254</v>
      </c>
      <c r="J8" s="6" t="s">
        <v>248</v>
      </c>
      <c r="K8" s="8">
        <v>50.25</v>
      </c>
      <c r="L8" s="8">
        <f>SUM(K8+1.7)</f>
        <v>51.95</v>
      </c>
      <c r="M8" s="9">
        <v>7.61</v>
      </c>
      <c r="N8" s="10">
        <v>1.7956000000000001</v>
      </c>
      <c r="O8" s="8">
        <f t="shared" si="0"/>
        <v>13.664516000000001</v>
      </c>
      <c r="P8" s="11"/>
      <c r="Q8" s="8">
        <f>SUM(O8)</f>
        <v>13.664516000000001</v>
      </c>
      <c r="R8" s="8">
        <v>0</v>
      </c>
      <c r="S8" s="5"/>
    </row>
    <row r="9" spans="1:19" x14ac:dyDescent="0.2">
      <c r="A9" s="3" t="s">
        <v>245</v>
      </c>
      <c r="B9" s="3" t="s">
        <v>251</v>
      </c>
      <c r="C9" s="4" t="s">
        <v>252</v>
      </c>
      <c r="D9" s="5" t="s">
        <v>24</v>
      </c>
      <c r="E9" s="6">
        <v>32</v>
      </c>
      <c r="F9" s="5">
        <v>33.9</v>
      </c>
      <c r="G9" s="7">
        <v>277</v>
      </c>
      <c r="H9" s="6">
        <v>1.85</v>
      </c>
      <c r="I9" s="6">
        <v>100046</v>
      </c>
      <c r="J9" s="6" t="s">
        <v>253</v>
      </c>
      <c r="K9" s="8">
        <v>62.47</v>
      </c>
      <c r="L9" s="8">
        <f>SUM(K9+1.7)</f>
        <v>64.17</v>
      </c>
      <c r="M9" s="9">
        <v>21.29</v>
      </c>
      <c r="N9" s="10">
        <v>0.8357</v>
      </c>
      <c r="O9" s="8">
        <f t="shared" si="0"/>
        <v>17.792052999999999</v>
      </c>
      <c r="P9" s="11"/>
      <c r="Q9" s="8">
        <f t="shared" ref="Q9:Q65" si="1">SUM(O9)</f>
        <v>17.792052999999999</v>
      </c>
      <c r="R9" s="8">
        <v>0</v>
      </c>
      <c r="S9" s="5"/>
    </row>
    <row r="10" spans="1:19" x14ac:dyDescent="0.2">
      <c r="A10" s="3"/>
      <c r="B10" s="3"/>
      <c r="C10" s="4"/>
      <c r="D10" s="5" t="s">
        <v>24</v>
      </c>
      <c r="E10" s="6"/>
      <c r="F10" s="5"/>
      <c r="G10" s="7"/>
      <c r="H10" s="6"/>
      <c r="I10" s="6">
        <v>110254</v>
      </c>
      <c r="J10" s="6" t="s">
        <v>248</v>
      </c>
      <c r="K10" s="8"/>
      <c r="L10" s="8"/>
      <c r="M10" s="9">
        <v>5.37</v>
      </c>
      <c r="N10" s="10">
        <v>1.7956000000000001</v>
      </c>
      <c r="O10" s="8">
        <f t="shared" si="0"/>
        <v>9.6423719999999999</v>
      </c>
      <c r="P10" s="11"/>
      <c r="Q10" s="8">
        <f t="shared" si="1"/>
        <v>9.6423719999999999</v>
      </c>
      <c r="R10" s="8">
        <v>0</v>
      </c>
      <c r="S10" s="5"/>
    </row>
    <row r="11" spans="1:19" x14ac:dyDescent="0.2">
      <c r="A11" s="3" t="s">
        <v>245</v>
      </c>
      <c r="B11" s="3" t="s">
        <v>254</v>
      </c>
      <c r="C11" s="4" t="s">
        <v>255</v>
      </c>
      <c r="D11" s="5" t="s">
        <v>24</v>
      </c>
      <c r="E11" s="6">
        <v>32</v>
      </c>
      <c r="F11" s="5">
        <v>33.9</v>
      </c>
      <c r="G11" s="7">
        <v>301</v>
      </c>
      <c r="H11" s="6">
        <v>1.7</v>
      </c>
      <c r="I11" s="6">
        <v>100046</v>
      </c>
      <c r="J11" s="6" t="s">
        <v>253</v>
      </c>
      <c r="K11" s="8">
        <v>68.069999999999993</v>
      </c>
      <c r="L11" s="8">
        <f>SUM(K11+1.7)</f>
        <v>69.77</v>
      </c>
      <c r="M11" s="9">
        <v>11.29</v>
      </c>
      <c r="N11" s="10">
        <v>1.7956000000000001</v>
      </c>
      <c r="O11" s="8">
        <f t="shared" si="0"/>
        <v>20.272324000000001</v>
      </c>
      <c r="P11" s="11"/>
      <c r="Q11" s="8">
        <f t="shared" si="1"/>
        <v>20.272324000000001</v>
      </c>
      <c r="R11" s="8">
        <v>0</v>
      </c>
      <c r="S11" s="5"/>
    </row>
    <row r="12" spans="1:19" x14ac:dyDescent="0.2">
      <c r="A12" s="3"/>
      <c r="B12" s="3"/>
      <c r="C12" s="4"/>
      <c r="D12" s="5" t="s">
        <v>24</v>
      </c>
      <c r="E12" s="6"/>
      <c r="F12" s="5"/>
      <c r="G12" s="7"/>
      <c r="H12" s="6"/>
      <c r="I12" s="6">
        <v>110254</v>
      </c>
      <c r="J12" s="6" t="s">
        <v>248</v>
      </c>
      <c r="K12" s="8"/>
      <c r="L12" s="8"/>
      <c r="M12" s="9">
        <v>5.64</v>
      </c>
      <c r="N12" s="10">
        <v>0.8357</v>
      </c>
      <c r="O12" s="8">
        <f t="shared" si="0"/>
        <v>4.7133479999999999</v>
      </c>
      <c r="P12" s="11"/>
      <c r="Q12" s="8">
        <f t="shared" si="1"/>
        <v>4.7133479999999999</v>
      </c>
      <c r="R12" s="8">
        <v>0</v>
      </c>
      <c r="S12" s="5"/>
    </row>
    <row r="13" spans="1:19" x14ac:dyDescent="0.2">
      <c r="A13" s="3" t="s">
        <v>245</v>
      </c>
      <c r="B13" s="3" t="s">
        <v>256</v>
      </c>
      <c r="C13" s="4" t="s">
        <v>257</v>
      </c>
      <c r="D13" s="5" t="s">
        <v>24</v>
      </c>
      <c r="E13" s="6">
        <v>19.399999999999999</v>
      </c>
      <c r="F13" s="5">
        <v>20.309999999999999</v>
      </c>
      <c r="G13" s="7">
        <v>54</v>
      </c>
      <c r="H13" s="6">
        <v>5.75</v>
      </c>
      <c r="I13" s="6">
        <v>110254</v>
      </c>
      <c r="J13" s="6" t="s">
        <v>248</v>
      </c>
      <c r="K13" s="8">
        <v>30.25</v>
      </c>
      <c r="L13" s="8">
        <f t="shared" ref="L13:L21" si="2">SUM(K13+1.7)</f>
        <v>31.95</v>
      </c>
      <c r="M13" s="9">
        <v>2.94</v>
      </c>
      <c r="N13" s="10">
        <v>1.7956000000000001</v>
      </c>
      <c r="O13" s="8">
        <f t="shared" si="0"/>
        <v>5.279064</v>
      </c>
      <c r="P13" s="11"/>
      <c r="Q13" s="8">
        <f t="shared" si="1"/>
        <v>5.279064</v>
      </c>
      <c r="R13" s="8">
        <v>0</v>
      </c>
      <c r="S13" s="5"/>
    </row>
    <row r="14" spans="1:19" x14ac:dyDescent="0.2">
      <c r="A14" s="3" t="s">
        <v>245</v>
      </c>
      <c r="B14" s="3" t="s">
        <v>258</v>
      </c>
      <c r="C14" s="4" t="s">
        <v>259</v>
      </c>
      <c r="D14" s="5" t="s">
        <v>24</v>
      </c>
      <c r="E14" s="6">
        <v>19.399999999999999</v>
      </c>
      <c r="F14" s="5">
        <v>20.309999999999999</v>
      </c>
      <c r="G14" s="7">
        <v>54</v>
      </c>
      <c r="H14" s="6">
        <v>5.75</v>
      </c>
      <c r="I14" s="6">
        <v>110254</v>
      </c>
      <c r="J14" s="6" t="s">
        <v>248</v>
      </c>
      <c r="K14" s="8">
        <v>32.950000000000003</v>
      </c>
      <c r="L14" s="8">
        <f t="shared" si="2"/>
        <v>34.650000000000006</v>
      </c>
      <c r="M14" s="9">
        <v>2.94</v>
      </c>
      <c r="N14" s="10">
        <v>1.7956000000000001</v>
      </c>
      <c r="O14" s="8">
        <f t="shared" si="0"/>
        <v>5.279064</v>
      </c>
      <c r="P14" s="11"/>
      <c r="Q14" s="8">
        <f t="shared" si="1"/>
        <v>5.279064</v>
      </c>
      <c r="R14" s="8">
        <v>0</v>
      </c>
      <c r="S14" s="5"/>
    </row>
    <row r="15" spans="1:19" x14ac:dyDescent="0.2">
      <c r="A15" s="3" t="s">
        <v>245</v>
      </c>
      <c r="B15" s="3" t="s">
        <v>260</v>
      </c>
      <c r="C15" s="4" t="s">
        <v>261</v>
      </c>
      <c r="D15" s="5" t="s">
        <v>24</v>
      </c>
      <c r="E15" s="6">
        <v>19.399999999999999</v>
      </c>
      <c r="F15" s="5">
        <v>20.309999999999999</v>
      </c>
      <c r="G15" s="7">
        <v>54</v>
      </c>
      <c r="H15" s="6">
        <v>5.75</v>
      </c>
      <c r="I15" s="6">
        <v>110254</v>
      </c>
      <c r="J15" s="6" t="s">
        <v>248</v>
      </c>
      <c r="K15" s="8">
        <v>30.25</v>
      </c>
      <c r="L15" s="8">
        <f t="shared" si="2"/>
        <v>31.95</v>
      </c>
      <c r="M15" s="9">
        <v>2.94</v>
      </c>
      <c r="N15" s="10">
        <v>1.7956000000000001</v>
      </c>
      <c r="O15" s="8">
        <f t="shared" si="0"/>
        <v>5.279064</v>
      </c>
      <c r="P15" s="11"/>
      <c r="Q15" s="8">
        <f t="shared" si="1"/>
        <v>5.279064</v>
      </c>
      <c r="R15" s="8">
        <v>0</v>
      </c>
      <c r="S15" s="5"/>
    </row>
    <row r="16" spans="1:19" x14ac:dyDescent="0.2">
      <c r="A16" s="3" t="s">
        <v>245</v>
      </c>
      <c r="B16" s="3" t="s">
        <v>262</v>
      </c>
      <c r="C16" s="4" t="s">
        <v>263</v>
      </c>
      <c r="D16" s="5" t="s">
        <v>24</v>
      </c>
      <c r="E16" s="6">
        <v>19.399999999999999</v>
      </c>
      <c r="F16" s="5">
        <v>20.309999999999999</v>
      </c>
      <c r="G16" s="7">
        <v>54</v>
      </c>
      <c r="H16" s="6">
        <v>5.75</v>
      </c>
      <c r="I16" s="6">
        <v>110254</v>
      </c>
      <c r="J16" s="6" t="s">
        <v>248</v>
      </c>
      <c r="K16" s="8">
        <v>32.950000000000003</v>
      </c>
      <c r="L16" s="8">
        <f t="shared" si="2"/>
        <v>34.650000000000006</v>
      </c>
      <c r="M16" s="9">
        <v>2.94</v>
      </c>
      <c r="N16" s="10">
        <v>1.7956000000000001</v>
      </c>
      <c r="O16" s="8">
        <f t="shared" si="0"/>
        <v>5.279064</v>
      </c>
      <c r="P16" s="11"/>
      <c r="Q16" s="8">
        <f t="shared" si="1"/>
        <v>5.279064</v>
      </c>
      <c r="R16" s="8">
        <v>0</v>
      </c>
      <c r="S16" s="5"/>
    </row>
    <row r="17" spans="1:19" x14ac:dyDescent="0.2">
      <c r="A17" s="3" t="s">
        <v>245</v>
      </c>
      <c r="B17" s="3" t="s">
        <v>264</v>
      </c>
      <c r="C17" s="4" t="s">
        <v>265</v>
      </c>
      <c r="D17" s="5" t="s">
        <v>24</v>
      </c>
      <c r="E17" s="6">
        <v>11.1</v>
      </c>
      <c r="F17" s="5">
        <v>11.64</v>
      </c>
      <c r="G17" s="7">
        <v>54</v>
      </c>
      <c r="H17" s="6">
        <v>3.3</v>
      </c>
      <c r="I17" s="6">
        <v>110254</v>
      </c>
      <c r="J17" s="6" t="s">
        <v>248</v>
      </c>
      <c r="K17" s="8">
        <v>24.98</v>
      </c>
      <c r="L17" s="8">
        <f t="shared" si="2"/>
        <v>26.68</v>
      </c>
      <c r="M17" s="9">
        <v>1.47</v>
      </c>
      <c r="N17" s="10">
        <v>1.7956000000000001</v>
      </c>
      <c r="O17" s="8">
        <f t="shared" si="0"/>
        <v>2.639532</v>
      </c>
      <c r="P17" s="11"/>
      <c r="Q17" s="8">
        <f t="shared" si="1"/>
        <v>2.639532</v>
      </c>
      <c r="R17" s="8">
        <v>0</v>
      </c>
      <c r="S17" s="5"/>
    </row>
    <row r="18" spans="1:19" x14ac:dyDescent="0.2">
      <c r="A18" s="3" t="s">
        <v>245</v>
      </c>
      <c r="B18" s="3" t="s">
        <v>258</v>
      </c>
      <c r="C18" s="4" t="s">
        <v>266</v>
      </c>
      <c r="D18" s="5" t="s">
        <v>24</v>
      </c>
      <c r="E18" s="6">
        <v>11.1</v>
      </c>
      <c r="F18" s="5">
        <v>11.64</v>
      </c>
      <c r="G18" s="7">
        <v>54</v>
      </c>
      <c r="H18" s="6">
        <v>3.3</v>
      </c>
      <c r="I18" s="6">
        <v>110254</v>
      </c>
      <c r="J18" s="6" t="s">
        <v>248</v>
      </c>
      <c r="K18" s="8">
        <v>27.78</v>
      </c>
      <c r="L18" s="8">
        <f t="shared" si="2"/>
        <v>29.48</v>
      </c>
      <c r="M18" s="9">
        <v>1.47</v>
      </c>
      <c r="N18" s="10">
        <v>1.7956000000000001</v>
      </c>
      <c r="O18" s="8">
        <f t="shared" si="0"/>
        <v>2.639532</v>
      </c>
      <c r="P18" s="11"/>
      <c r="Q18" s="8">
        <f t="shared" si="1"/>
        <v>2.639532</v>
      </c>
      <c r="R18" s="8">
        <v>0</v>
      </c>
      <c r="S18" s="5"/>
    </row>
    <row r="19" spans="1:19" x14ac:dyDescent="0.2">
      <c r="A19" s="3" t="s">
        <v>245</v>
      </c>
      <c r="B19" s="3" t="s">
        <v>260</v>
      </c>
      <c r="C19" s="4" t="s">
        <v>267</v>
      </c>
      <c r="D19" s="5" t="s">
        <v>24</v>
      </c>
      <c r="E19" s="6">
        <v>11.1</v>
      </c>
      <c r="F19" s="5">
        <v>11.64</v>
      </c>
      <c r="G19" s="7">
        <v>54</v>
      </c>
      <c r="H19" s="6">
        <v>3.3</v>
      </c>
      <c r="I19" s="6">
        <v>110254</v>
      </c>
      <c r="J19" s="6" t="s">
        <v>248</v>
      </c>
      <c r="K19" s="8">
        <v>24.98</v>
      </c>
      <c r="L19" s="8">
        <f t="shared" si="2"/>
        <v>26.68</v>
      </c>
      <c r="M19" s="9">
        <v>1.47</v>
      </c>
      <c r="N19" s="10">
        <v>1.7956000000000001</v>
      </c>
      <c r="O19" s="8">
        <f t="shared" si="0"/>
        <v>2.639532</v>
      </c>
      <c r="P19" s="11"/>
      <c r="Q19" s="8">
        <f t="shared" si="1"/>
        <v>2.639532</v>
      </c>
      <c r="R19" s="8">
        <v>0</v>
      </c>
      <c r="S19" s="5"/>
    </row>
    <row r="20" spans="1:19" x14ac:dyDescent="0.2">
      <c r="A20" s="3" t="s">
        <v>245</v>
      </c>
      <c r="B20" s="3" t="s">
        <v>262</v>
      </c>
      <c r="C20" s="4" t="s">
        <v>268</v>
      </c>
      <c r="D20" s="5" t="s">
        <v>24</v>
      </c>
      <c r="E20" s="6">
        <v>11.1</v>
      </c>
      <c r="F20" s="5">
        <v>11.64</v>
      </c>
      <c r="G20" s="7">
        <v>54</v>
      </c>
      <c r="H20" s="6">
        <v>3.3</v>
      </c>
      <c r="I20" s="6">
        <v>110254</v>
      </c>
      <c r="J20" s="6" t="s">
        <v>248</v>
      </c>
      <c r="K20" s="8">
        <v>27.78</v>
      </c>
      <c r="L20" s="8">
        <f t="shared" si="2"/>
        <v>29.48</v>
      </c>
      <c r="M20" s="9">
        <v>1.47</v>
      </c>
      <c r="N20" s="10">
        <v>1.7956000000000001</v>
      </c>
      <c r="O20" s="8">
        <f t="shared" si="0"/>
        <v>2.639532</v>
      </c>
      <c r="P20" s="11"/>
      <c r="Q20" s="8">
        <f t="shared" si="1"/>
        <v>2.639532</v>
      </c>
      <c r="R20" s="8">
        <v>0</v>
      </c>
      <c r="S20" s="5"/>
    </row>
    <row r="21" spans="1:19" x14ac:dyDescent="0.2">
      <c r="A21" s="3" t="s">
        <v>245</v>
      </c>
      <c r="B21" s="3" t="s">
        <v>269</v>
      </c>
      <c r="C21" s="4" t="s">
        <v>270</v>
      </c>
      <c r="D21" s="5" t="s">
        <v>24</v>
      </c>
      <c r="E21" s="6">
        <v>11.3</v>
      </c>
      <c r="F21" s="5">
        <v>11.81</v>
      </c>
      <c r="G21" s="7">
        <v>54</v>
      </c>
      <c r="H21" s="6">
        <v>3.35</v>
      </c>
      <c r="I21" s="6">
        <v>100046</v>
      </c>
      <c r="J21" s="6" t="s">
        <v>253</v>
      </c>
      <c r="K21" s="8">
        <v>31.7</v>
      </c>
      <c r="L21" s="8">
        <f t="shared" si="2"/>
        <v>33.4</v>
      </c>
      <c r="M21" s="9">
        <v>4.1500000000000004</v>
      </c>
      <c r="N21" s="10">
        <v>0.8357</v>
      </c>
      <c r="O21" s="8">
        <f t="shared" ref="O21:O65" si="3">SUM(M21*N21)</f>
        <v>3.4681550000000003</v>
      </c>
      <c r="P21" s="11"/>
      <c r="Q21" s="8">
        <f t="shared" si="1"/>
        <v>3.4681550000000003</v>
      </c>
      <c r="R21" s="8">
        <v>0</v>
      </c>
      <c r="S21" s="5"/>
    </row>
    <row r="22" spans="1:19" x14ac:dyDescent="0.2">
      <c r="A22" s="3"/>
      <c r="B22" s="3"/>
      <c r="C22" s="4"/>
      <c r="D22" s="5" t="s">
        <v>24</v>
      </c>
      <c r="E22" s="6"/>
      <c r="F22" s="5"/>
      <c r="G22" s="7"/>
      <c r="H22" s="6"/>
      <c r="I22" s="6">
        <v>110254</v>
      </c>
      <c r="J22" s="6" t="s">
        <v>248</v>
      </c>
      <c r="K22" s="8"/>
      <c r="L22" s="8"/>
      <c r="M22" s="9">
        <v>1.05</v>
      </c>
      <c r="N22" s="10">
        <v>1.7956000000000001</v>
      </c>
      <c r="O22" s="8">
        <f t="shared" si="3"/>
        <v>1.8853800000000003</v>
      </c>
      <c r="P22" s="11"/>
      <c r="Q22" s="8">
        <f t="shared" si="1"/>
        <v>1.8853800000000003</v>
      </c>
      <c r="R22" s="8">
        <v>0</v>
      </c>
      <c r="S22" s="5"/>
    </row>
    <row r="23" spans="1:19" x14ac:dyDescent="0.2">
      <c r="A23" s="3" t="s">
        <v>245</v>
      </c>
      <c r="B23" s="3" t="s">
        <v>271</v>
      </c>
      <c r="C23" s="4" t="s">
        <v>272</v>
      </c>
      <c r="D23" s="5" t="s">
        <v>24</v>
      </c>
      <c r="E23" s="6">
        <v>11.3</v>
      </c>
      <c r="F23" s="5">
        <v>11.81</v>
      </c>
      <c r="G23" s="7">
        <v>54</v>
      </c>
      <c r="H23" s="6">
        <v>3.35</v>
      </c>
      <c r="I23" s="6">
        <v>100046</v>
      </c>
      <c r="J23" s="6" t="s">
        <v>253</v>
      </c>
      <c r="K23" s="8">
        <v>33.58</v>
      </c>
      <c r="L23" s="8">
        <f>SUM(K23+1.7)</f>
        <v>35.28</v>
      </c>
      <c r="M23" s="9">
        <v>4.1500000000000004</v>
      </c>
      <c r="N23" s="10">
        <v>0.8357</v>
      </c>
      <c r="O23" s="8">
        <f t="shared" si="3"/>
        <v>3.4681550000000003</v>
      </c>
      <c r="P23" s="11"/>
      <c r="Q23" s="8">
        <f t="shared" si="1"/>
        <v>3.4681550000000003</v>
      </c>
      <c r="R23" s="8">
        <v>0</v>
      </c>
      <c r="S23" s="5"/>
    </row>
    <row r="24" spans="1:19" x14ac:dyDescent="0.2">
      <c r="A24" s="3"/>
      <c r="B24" s="3"/>
      <c r="C24" s="4"/>
      <c r="D24" s="5" t="s">
        <v>24</v>
      </c>
      <c r="E24" s="6"/>
      <c r="F24" s="5"/>
      <c r="G24" s="7"/>
      <c r="H24" s="6"/>
      <c r="I24" s="6">
        <v>110254</v>
      </c>
      <c r="J24" s="6" t="s">
        <v>248</v>
      </c>
      <c r="K24" s="8"/>
      <c r="L24" s="8"/>
      <c r="M24" s="9">
        <v>1.05</v>
      </c>
      <c r="N24" s="10">
        <v>1.7956000000000001</v>
      </c>
      <c r="O24" s="8">
        <f t="shared" si="3"/>
        <v>1.8853800000000003</v>
      </c>
      <c r="P24" s="11"/>
      <c r="Q24" s="8">
        <f t="shared" si="1"/>
        <v>1.8853800000000003</v>
      </c>
      <c r="R24" s="8">
        <v>0</v>
      </c>
      <c r="S24" s="5"/>
    </row>
    <row r="25" spans="1:19" x14ac:dyDescent="0.2">
      <c r="A25" s="3" t="s">
        <v>245</v>
      </c>
      <c r="B25" s="3" t="s">
        <v>273</v>
      </c>
      <c r="C25" s="4" t="s">
        <v>274</v>
      </c>
      <c r="D25" s="5" t="s">
        <v>24</v>
      </c>
      <c r="E25" s="6">
        <v>10.63</v>
      </c>
      <c r="F25" s="5">
        <v>11.13</v>
      </c>
      <c r="G25" s="7">
        <v>54</v>
      </c>
      <c r="H25" s="6">
        <v>3.15</v>
      </c>
      <c r="I25" s="6">
        <v>100046</v>
      </c>
      <c r="J25" s="6" t="s">
        <v>253</v>
      </c>
      <c r="K25" s="8">
        <v>28.48</v>
      </c>
      <c r="L25" s="8">
        <f>SUM(K25+1.7)</f>
        <v>30.18</v>
      </c>
      <c r="M25" s="9">
        <v>2.2999999999999998</v>
      </c>
      <c r="N25" s="10">
        <v>0.8357</v>
      </c>
      <c r="O25" s="8">
        <f t="shared" si="3"/>
        <v>1.9221099999999998</v>
      </c>
      <c r="P25" s="11"/>
      <c r="Q25" s="8">
        <f t="shared" si="1"/>
        <v>1.9221099999999998</v>
      </c>
      <c r="R25" s="8">
        <v>0</v>
      </c>
      <c r="S25" s="5"/>
    </row>
    <row r="26" spans="1:19" x14ac:dyDescent="0.2">
      <c r="A26" s="3"/>
      <c r="B26" s="3"/>
      <c r="C26" s="4"/>
      <c r="D26" s="5" t="s">
        <v>24</v>
      </c>
      <c r="E26" s="6"/>
      <c r="F26" s="5"/>
      <c r="G26" s="7"/>
      <c r="H26" s="6"/>
      <c r="I26" s="6">
        <v>110254</v>
      </c>
      <c r="J26" s="6" t="s">
        <v>248</v>
      </c>
      <c r="K26" s="8"/>
      <c r="L26" s="8"/>
      <c r="M26" s="9">
        <v>1.1499999999999999</v>
      </c>
      <c r="N26" s="10">
        <v>1.7956000000000001</v>
      </c>
      <c r="O26" s="8">
        <f t="shared" si="3"/>
        <v>2.06494</v>
      </c>
      <c r="P26" s="11"/>
      <c r="Q26" s="8">
        <f t="shared" si="1"/>
        <v>2.06494</v>
      </c>
      <c r="R26" s="8">
        <v>0</v>
      </c>
      <c r="S26" s="5"/>
    </row>
    <row r="27" spans="1:19" x14ac:dyDescent="0.2">
      <c r="A27" s="3" t="s">
        <v>245</v>
      </c>
      <c r="B27" s="3" t="s">
        <v>275</v>
      </c>
      <c r="C27" s="4" t="s">
        <v>276</v>
      </c>
      <c r="D27" s="5" t="s">
        <v>24</v>
      </c>
      <c r="E27" s="6">
        <v>10.63</v>
      </c>
      <c r="F27" s="5">
        <v>11.13</v>
      </c>
      <c r="G27" s="7">
        <v>54</v>
      </c>
      <c r="H27" s="6">
        <v>3.15</v>
      </c>
      <c r="I27" s="6">
        <v>100046</v>
      </c>
      <c r="J27" s="6" t="s">
        <v>253</v>
      </c>
      <c r="K27" s="8"/>
      <c r="L27" s="8">
        <f>SUM(K27+1.7)</f>
        <v>1.7</v>
      </c>
      <c r="M27" s="9">
        <v>2.2999999999999998</v>
      </c>
      <c r="N27" s="10">
        <v>0.8357</v>
      </c>
      <c r="O27" s="8">
        <f t="shared" si="3"/>
        <v>1.9221099999999998</v>
      </c>
      <c r="P27" s="11"/>
      <c r="Q27" s="8">
        <f t="shared" si="1"/>
        <v>1.9221099999999998</v>
      </c>
      <c r="R27" s="8">
        <v>0</v>
      </c>
      <c r="S27" s="5"/>
    </row>
    <row r="28" spans="1:19" x14ac:dyDescent="0.2">
      <c r="A28" s="3"/>
      <c r="B28" s="3"/>
      <c r="C28" s="4"/>
      <c r="D28" s="5" t="s">
        <v>24</v>
      </c>
      <c r="E28" s="6"/>
      <c r="F28" s="5"/>
      <c r="G28" s="7"/>
      <c r="H28" s="6"/>
      <c r="I28" s="6">
        <v>110254</v>
      </c>
      <c r="J28" s="6" t="s">
        <v>248</v>
      </c>
      <c r="K28" s="8"/>
      <c r="L28" s="8"/>
      <c r="M28" s="9">
        <v>1.1499999999999999</v>
      </c>
      <c r="N28" s="10">
        <v>1.7956000000000001</v>
      </c>
      <c r="O28" s="8">
        <f t="shared" si="3"/>
        <v>2.06494</v>
      </c>
      <c r="P28" s="11"/>
      <c r="Q28" s="8">
        <f t="shared" si="1"/>
        <v>2.06494</v>
      </c>
      <c r="R28" s="8">
        <v>0</v>
      </c>
      <c r="S28" s="5"/>
    </row>
    <row r="29" spans="1:19" x14ac:dyDescent="0.2">
      <c r="A29" s="3" t="s">
        <v>245</v>
      </c>
      <c r="B29" s="3" t="s">
        <v>277</v>
      </c>
      <c r="C29" s="4" t="s">
        <v>278</v>
      </c>
      <c r="D29" s="5" t="s">
        <v>24</v>
      </c>
      <c r="E29" s="6">
        <v>10.8</v>
      </c>
      <c r="F29" s="5">
        <v>11.4</v>
      </c>
      <c r="G29" s="7">
        <v>54</v>
      </c>
      <c r="H29" s="6">
        <v>3.2</v>
      </c>
      <c r="I29" s="6">
        <v>100046</v>
      </c>
      <c r="J29" s="6" t="s">
        <v>253</v>
      </c>
      <c r="K29" s="8">
        <v>28.11</v>
      </c>
      <c r="L29" s="8">
        <f>SUM(K29+1.7)</f>
        <v>29.81</v>
      </c>
      <c r="M29" s="9">
        <v>2.0299999999999998</v>
      </c>
      <c r="N29" s="10">
        <v>0.8357</v>
      </c>
      <c r="O29" s="8">
        <f t="shared" si="3"/>
        <v>1.6964709999999998</v>
      </c>
      <c r="P29" s="11"/>
      <c r="Q29" s="8">
        <f t="shared" si="1"/>
        <v>1.6964709999999998</v>
      </c>
      <c r="R29" s="8">
        <v>0</v>
      </c>
      <c r="S29" s="5"/>
    </row>
    <row r="30" spans="1:19" x14ac:dyDescent="0.2">
      <c r="A30" s="3"/>
      <c r="B30" s="3"/>
      <c r="C30" s="4"/>
      <c r="D30" s="5" t="s">
        <v>24</v>
      </c>
      <c r="E30" s="6"/>
      <c r="F30" s="5"/>
      <c r="G30" s="7"/>
      <c r="H30" s="6"/>
      <c r="I30" s="6">
        <v>110254</v>
      </c>
      <c r="J30" s="6" t="s">
        <v>248</v>
      </c>
      <c r="K30" s="8"/>
      <c r="L30" s="8"/>
      <c r="M30" s="9">
        <v>1.02</v>
      </c>
      <c r="N30" s="10">
        <v>1.7956000000000001</v>
      </c>
      <c r="O30" s="8">
        <f t="shared" si="3"/>
        <v>1.831512</v>
      </c>
      <c r="P30" s="11"/>
      <c r="Q30" s="8">
        <f t="shared" si="1"/>
        <v>1.831512</v>
      </c>
      <c r="R30" s="8">
        <v>0</v>
      </c>
      <c r="S30" s="5"/>
    </row>
    <row r="31" spans="1:19" x14ac:dyDescent="0.2">
      <c r="A31" s="3" t="s">
        <v>245</v>
      </c>
      <c r="B31" s="3" t="s">
        <v>279</v>
      </c>
      <c r="C31" s="4" t="s">
        <v>280</v>
      </c>
      <c r="D31" s="5" t="s">
        <v>24</v>
      </c>
      <c r="E31" s="6">
        <v>10.8</v>
      </c>
      <c r="F31" s="5">
        <v>11.4</v>
      </c>
      <c r="G31" s="7">
        <v>54</v>
      </c>
      <c r="H31" s="6">
        <v>3.2</v>
      </c>
      <c r="I31" s="6">
        <v>100046</v>
      </c>
      <c r="J31" s="6" t="s">
        <v>253</v>
      </c>
      <c r="K31" s="8">
        <v>30.81</v>
      </c>
      <c r="L31" s="8">
        <f>SUM(K31+1.7)</f>
        <v>32.51</v>
      </c>
      <c r="M31" s="9">
        <v>2.0299999999999998</v>
      </c>
      <c r="N31" s="10">
        <v>0.8357</v>
      </c>
      <c r="O31" s="8">
        <f t="shared" si="3"/>
        <v>1.6964709999999998</v>
      </c>
      <c r="P31" s="11"/>
      <c r="Q31" s="8">
        <f t="shared" si="1"/>
        <v>1.6964709999999998</v>
      </c>
      <c r="R31" s="8">
        <v>0</v>
      </c>
      <c r="S31" s="5"/>
    </row>
    <row r="32" spans="1:19" x14ac:dyDescent="0.2">
      <c r="A32" s="3"/>
      <c r="B32" s="3"/>
      <c r="C32" s="4"/>
      <c r="D32" s="5" t="s">
        <v>24</v>
      </c>
      <c r="E32" s="6"/>
      <c r="F32" s="5"/>
      <c r="G32" s="7"/>
      <c r="H32" s="6"/>
      <c r="I32" s="6">
        <v>110254</v>
      </c>
      <c r="J32" s="6" t="s">
        <v>248</v>
      </c>
      <c r="K32" s="8"/>
      <c r="L32" s="8"/>
      <c r="M32" s="9">
        <v>1.02</v>
      </c>
      <c r="N32" s="10">
        <v>1.7956000000000001</v>
      </c>
      <c r="O32" s="8">
        <f t="shared" si="3"/>
        <v>1.831512</v>
      </c>
      <c r="P32" s="11"/>
      <c r="Q32" s="8">
        <f t="shared" si="1"/>
        <v>1.831512</v>
      </c>
      <c r="R32" s="8">
        <v>0</v>
      </c>
      <c r="S32" s="5"/>
    </row>
    <row r="33" spans="1:19" x14ac:dyDescent="0.2">
      <c r="A33" s="3" t="s">
        <v>245</v>
      </c>
      <c r="B33" s="3" t="s">
        <v>281</v>
      </c>
      <c r="C33" s="4" t="s">
        <v>282</v>
      </c>
      <c r="D33" s="5" t="s">
        <v>24</v>
      </c>
      <c r="E33" s="6">
        <v>10.65</v>
      </c>
      <c r="F33" s="5">
        <v>11.25</v>
      </c>
      <c r="G33" s="7">
        <v>40</v>
      </c>
      <c r="H33" s="6">
        <v>4.26</v>
      </c>
      <c r="I33" s="6">
        <v>110254</v>
      </c>
      <c r="J33" s="6" t="s">
        <v>248</v>
      </c>
      <c r="K33" s="8">
        <v>29.8</v>
      </c>
      <c r="L33" s="8">
        <f t="shared" ref="L33:L51" si="4">SUM(K33+1.7)</f>
        <v>31.5</v>
      </c>
      <c r="M33" s="9">
        <v>5.0199999999999996</v>
      </c>
      <c r="N33" s="10">
        <v>1.7956000000000001</v>
      </c>
      <c r="O33" s="8">
        <f t="shared" si="3"/>
        <v>9.0139119999999995</v>
      </c>
      <c r="P33" s="11"/>
      <c r="Q33" s="8">
        <f t="shared" si="1"/>
        <v>9.0139119999999995</v>
      </c>
      <c r="R33" s="8">
        <v>0</v>
      </c>
      <c r="S33" s="5"/>
    </row>
    <row r="34" spans="1:19" x14ac:dyDescent="0.2">
      <c r="A34" s="3" t="s">
        <v>245</v>
      </c>
      <c r="B34" s="3" t="s">
        <v>283</v>
      </c>
      <c r="C34" s="4" t="s">
        <v>284</v>
      </c>
      <c r="D34" s="5" t="s">
        <v>24</v>
      </c>
      <c r="E34" s="6">
        <v>12.82</v>
      </c>
      <c r="F34" s="5">
        <v>13.43</v>
      </c>
      <c r="G34" s="7">
        <v>40</v>
      </c>
      <c r="H34" s="6">
        <v>5.13</v>
      </c>
      <c r="I34" s="6">
        <v>110254</v>
      </c>
      <c r="J34" s="6" t="s">
        <v>248</v>
      </c>
      <c r="K34" s="8">
        <v>31.8</v>
      </c>
      <c r="L34" s="8">
        <f t="shared" si="4"/>
        <v>33.5</v>
      </c>
      <c r="M34" s="9">
        <v>5.0199999999999996</v>
      </c>
      <c r="N34" s="10">
        <v>1.7956000000000001</v>
      </c>
      <c r="O34" s="8">
        <f t="shared" si="3"/>
        <v>9.0139119999999995</v>
      </c>
      <c r="P34" s="11"/>
      <c r="Q34" s="8">
        <f t="shared" si="1"/>
        <v>9.0139119999999995</v>
      </c>
      <c r="R34" s="8">
        <v>0</v>
      </c>
      <c r="S34" s="5"/>
    </row>
    <row r="35" spans="1:19" x14ac:dyDescent="0.2">
      <c r="A35" s="3" t="s">
        <v>245</v>
      </c>
      <c r="B35" s="3" t="s">
        <v>285</v>
      </c>
      <c r="C35" s="4" t="s">
        <v>286</v>
      </c>
      <c r="D35" s="5" t="s">
        <v>24</v>
      </c>
      <c r="E35" s="6">
        <v>19.399999999999999</v>
      </c>
      <c r="F35" s="5">
        <v>20.309999999999999</v>
      </c>
      <c r="G35" s="7">
        <v>54</v>
      </c>
      <c r="H35" s="6">
        <v>5.75</v>
      </c>
      <c r="I35" s="6">
        <v>110254</v>
      </c>
      <c r="J35" s="6" t="s">
        <v>248</v>
      </c>
      <c r="K35" s="8">
        <v>29.96</v>
      </c>
      <c r="L35" s="8">
        <f t="shared" si="4"/>
        <v>31.66</v>
      </c>
      <c r="M35" s="9">
        <v>2.94</v>
      </c>
      <c r="N35" s="10">
        <v>1.7956000000000001</v>
      </c>
      <c r="O35" s="8">
        <f t="shared" si="3"/>
        <v>5.279064</v>
      </c>
      <c r="P35" s="11"/>
      <c r="Q35" s="8">
        <f t="shared" si="1"/>
        <v>5.279064</v>
      </c>
      <c r="R35" s="8">
        <v>0</v>
      </c>
      <c r="S35" s="5"/>
    </row>
    <row r="36" spans="1:19" x14ac:dyDescent="0.2">
      <c r="A36" s="3" t="s">
        <v>245</v>
      </c>
      <c r="B36" s="3" t="s">
        <v>287</v>
      </c>
      <c r="C36" s="4" t="s">
        <v>288</v>
      </c>
      <c r="D36" s="5" t="s">
        <v>24</v>
      </c>
      <c r="E36" s="6">
        <v>19.399999999999999</v>
      </c>
      <c r="F36" s="5">
        <v>20.309999999999999</v>
      </c>
      <c r="G36" s="7">
        <v>54</v>
      </c>
      <c r="H36" s="6">
        <v>5.75</v>
      </c>
      <c r="I36" s="6">
        <v>110254</v>
      </c>
      <c r="J36" s="6" t="s">
        <v>248</v>
      </c>
      <c r="K36" s="8">
        <v>30.25</v>
      </c>
      <c r="L36" s="8">
        <f t="shared" si="4"/>
        <v>31.95</v>
      </c>
      <c r="M36" s="9">
        <v>2.94</v>
      </c>
      <c r="N36" s="10">
        <v>1.7956000000000001</v>
      </c>
      <c r="O36" s="8">
        <f t="shared" si="3"/>
        <v>5.279064</v>
      </c>
      <c r="P36" s="11"/>
      <c r="Q36" s="8">
        <f t="shared" si="1"/>
        <v>5.279064</v>
      </c>
      <c r="R36" s="8">
        <v>0</v>
      </c>
      <c r="S36" s="5"/>
    </row>
    <row r="37" spans="1:19" x14ac:dyDescent="0.2">
      <c r="A37" s="3" t="s">
        <v>245</v>
      </c>
      <c r="B37" s="3" t="s">
        <v>289</v>
      </c>
      <c r="C37" s="4" t="s">
        <v>290</v>
      </c>
      <c r="D37" s="5" t="s">
        <v>24</v>
      </c>
      <c r="E37" s="6">
        <v>23.63</v>
      </c>
      <c r="F37" s="5">
        <v>24.57</v>
      </c>
      <c r="G37" s="7">
        <v>54</v>
      </c>
      <c r="H37" s="6">
        <v>7</v>
      </c>
      <c r="I37" s="6">
        <v>110254</v>
      </c>
      <c r="J37" s="6" t="s">
        <v>248</v>
      </c>
      <c r="K37" s="8">
        <v>32.950000000000003</v>
      </c>
      <c r="L37" s="8">
        <f t="shared" si="4"/>
        <v>34.650000000000006</v>
      </c>
      <c r="M37" s="9">
        <v>2.19</v>
      </c>
      <c r="N37" s="10">
        <v>1.7956000000000001</v>
      </c>
      <c r="O37" s="8">
        <f t="shared" si="3"/>
        <v>3.9323640000000002</v>
      </c>
      <c r="P37" s="11"/>
      <c r="Q37" s="8">
        <f t="shared" si="1"/>
        <v>3.9323640000000002</v>
      </c>
      <c r="R37" s="8">
        <v>0</v>
      </c>
      <c r="S37" s="5"/>
    </row>
    <row r="38" spans="1:19" x14ac:dyDescent="0.2">
      <c r="A38" s="3" t="s">
        <v>245</v>
      </c>
      <c r="B38" s="3" t="s">
        <v>291</v>
      </c>
      <c r="C38" s="4" t="s">
        <v>292</v>
      </c>
      <c r="D38" s="5" t="s">
        <v>24</v>
      </c>
      <c r="E38" s="6">
        <v>23.63</v>
      </c>
      <c r="F38" s="5">
        <v>24.57</v>
      </c>
      <c r="G38" s="7">
        <v>54</v>
      </c>
      <c r="H38" s="6">
        <v>7</v>
      </c>
      <c r="I38" s="6">
        <v>110254</v>
      </c>
      <c r="J38" s="6" t="s">
        <v>248</v>
      </c>
      <c r="K38" s="8">
        <v>35.799999999999997</v>
      </c>
      <c r="L38" s="8">
        <f t="shared" si="4"/>
        <v>37.5</v>
      </c>
      <c r="M38" s="9">
        <v>2.19</v>
      </c>
      <c r="N38" s="10">
        <v>1.7956000000000001</v>
      </c>
      <c r="O38" s="8">
        <f t="shared" si="3"/>
        <v>3.9323640000000002</v>
      </c>
      <c r="P38" s="11"/>
      <c r="Q38" s="8">
        <f t="shared" si="1"/>
        <v>3.9323640000000002</v>
      </c>
      <c r="R38" s="8">
        <v>0</v>
      </c>
      <c r="S38" s="5"/>
    </row>
    <row r="39" spans="1:19" x14ac:dyDescent="0.2">
      <c r="A39" s="3" t="s">
        <v>245</v>
      </c>
      <c r="B39" s="3" t="s">
        <v>293</v>
      </c>
      <c r="C39" s="4" t="s">
        <v>294</v>
      </c>
      <c r="D39" s="5" t="s">
        <v>24</v>
      </c>
      <c r="E39" s="6">
        <v>11.9</v>
      </c>
      <c r="F39" s="5">
        <v>12.8</v>
      </c>
      <c r="G39" s="7">
        <v>76</v>
      </c>
      <c r="H39" s="6">
        <v>2.65</v>
      </c>
      <c r="I39" s="6">
        <v>110254</v>
      </c>
      <c r="J39" s="6" t="s">
        <v>248</v>
      </c>
      <c r="K39" s="8">
        <v>32.450000000000003</v>
      </c>
      <c r="L39" s="8">
        <f t="shared" si="4"/>
        <v>34.150000000000006</v>
      </c>
      <c r="M39" s="9">
        <v>4.75</v>
      </c>
      <c r="N39" s="10">
        <v>1.7956000000000001</v>
      </c>
      <c r="O39" s="8">
        <f t="shared" si="3"/>
        <v>8.5290999999999997</v>
      </c>
      <c r="P39" s="11"/>
      <c r="Q39" s="8">
        <f t="shared" si="1"/>
        <v>8.5290999999999997</v>
      </c>
      <c r="R39" s="8">
        <v>0</v>
      </c>
      <c r="S39" s="5"/>
    </row>
    <row r="40" spans="1:19" x14ac:dyDescent="0.2">
      <c r="A40" s="3" t="s">
        <v>245</v>
      </c>
      <c r="B40" s="3" t="s">
        <v>295</v>
      </c>
      <c r="C40" s="4" t="s">
        <v>296</v>
      </c>
      <c r="D40" s="5" t="s">
        <v>24</v>
      </c>
      <c r="E40" s="6">
        <v>11.9</v>
      </c>
      <c r="F40" s="5">
        <v>12.8</v>
      </c>
      <c r="G40" s="7">
        <v>76</v>
      </c>
      <c r="H40" s="6">
        <v>2.65</v>
      </c>
      <c r="I40" s="6">
        <v>110254</v>
      </c>
      <c r="J40" s="6" t="s">
        <v>248</v>
      </c>
      <c r="K40" s="8">
        <v>35.799999999999997</v>
      </c>
      <c r="L40" s="8">
        <f t="shared" si="4"/>
        <v>37.5</v>
      </c>
      <c r="M40" s="9">
        <v>4.75</v>
      </c>
      <c r="N40" s="10">
        <v>1.7956000000000001</v>
      </c>
      <c r="O40" s="8">
        <f t="shared" si="3"/>
        <v>8.5290999999999997</v>
      </c>
      <c r="P40" s="11"/>
      <c r="Q40" s="8">
        <f t="shared" si="1"/>
        <v>8.5290999999999997</v>
      </c>
      <c r="R40" s="8">
        <v>0</v>
      </c>
      <c r="S40" s="5"/>
    </row>
    <row r="41" spans="1:19" x14ac:dyDescent="0.2">
      <c r="A41" s="3" t="s">
        <v>245</v>
      </c>
      <c r="B41" s="3" t="s">
        <v>297</v>
      </c>
      <c r="C41" s="4" t="s">
        <v>298</v>
      </c>
      <c r="D41" s="5" t="s">
        <v>24</v>
      </c>
      <c r="E41" s="6">
        <v>13.92</v>
      </c>
      <c r="F41" s="5">
        <v>14.82</v>
      </c>
      <c r="G41" s="7">
        <v>76</v>
      </c>
      <c r="H41" s="6">
        <v>2.95</v>
      </c>
      <c r="I41" s="6">
        <v>110254</v>
      </c>
      <c r="J41" s="6" t="s">
        <v>248</v>
      </c>
      <c r="K41" s="8">
        <v>34.33</v>
      </c>
      <c r="L41" s="8">
        <f t="shared" si="4"/>
        <v>36.03</v>
      </c>
      <c r="M41" s="9">
        <v>4.75</v>
      </c>
      <c r="N41" s="10">
        <v>1.7956000000000001</v>
      </c>
      <c r="O41" s="8">
        <f t="shared" si="3"/>
        <v>8.5290999999999997</v>
      </c>
      <c r="P41" s="11"/>
      <c r="Q41" s="8">
        <f t="shared" si="1"/>
        <v>8.5290999999999997</v>
      </c>
      <c r="R41" s="8">
        <v>0</v>
      </c>
      <c r="S41" s="5"/>
    </row>
    <row r="42" spans="1:19" x14ac:dyDescent="0.2">
      <c r="A42" s="3" t="s">
        <v>245</v>
      </c>
      <c r="B42" s="3" t="s">
        <v>299</v>
      </c>
      <c r="C42" s="4" t="s">
        <v>300</v>
      </c>
      <c r="D42" s="5" t="s">
        <v>24</v>
      </c>
      <c r="E42" s="6">
        <v>13.92</v>
      </c>
      <c r="F42" s="5">
        <v>14.82</v>
      </c>
      <c r="G42" s="7">
        <v>76</v>
      </c>
      <c r="H42" s="6">
        <v>2.95</v>
      </c>
      <c r="I42" s="6">
        <v>110254</v>
      </c>
      <c r="J42" s="6" t="s">
        <v>248</v>
      </c>
      <c r="K42" s="8">
        <v>38.130000000000003</v>
      </c>
      <c r="L42" s="8">
        <f t="shared" si="4"/>
        <v>39.830000000000005</v>
      </c>
      <c r="M42" s="9">
        <v>4.75</v>
      </c>
      <c r="N42" s="10">
        <v>1.7956000000000001</v>
      </c>
      <c r="O42" s="8">
        <f t="shared" si="3"/>
        <v>8.5290999999999997</v>
      </c>
      <c r="P42" s="11"/>
      <c r="Q42" s="8">
        <f t="shared" si="1"/>
        <v>8.5290999999999997</v>
      </c>
      <c r="R42" s="8">
        <v>0</v>
      </c>
      <c r="S42" s="5"/>
    </row>
    <row r="43" spans="1:19" x14ac:dyDescent="0.2">
      <c r="A43" s="3" t="s">
        <v>245</v>
      </c>
      <c r="B43" s="3" t="s">
        <v>293</v>
      </c>
      <c r="C43" s="4" t="s">
        <v>301</v>
      </c>
      <c r="D43" s="5" t="s">
        <v>24</v>
      </c>
      <c r="E43" s="6">
        <v>14.3</v>
      </c>
      <c r="F43" s="5">
        <v>15.2</v>
      </c>
      <c r="G43" s="7">
        <v>54</v>
      </c>
      <c r="H43" s="6">
        <v>4.54</v>
      </c>
      <c r="I43" s="6">
        <v>110254</v>
      </c>
      <c r="J43" s="6" t="s">
        <v>248</v>
      </c>
      <c r="K43" s="8">
        <v>40.43</v>
      </c>
      <c r="L43" s="8">
        <f t="shared" si="4"/>
        <v>42.13</v>
      </c>
      <c r="M43" s="9">
        <v>6.75</v>
      </c>
      <c r="N43" s="10">
        <v>1.7956000000000001</v>
      </c>
      <c r="O43" s="8">
        <f t="shared" si="3"/>
        <v>12.1203</v>
      </c>
      <c r="P43" s="11"/>
      <c r="Q43" s="8">
        <f t="shared" si="1"/>
        <v>12.1203</v>
      </c>
      <c r="R43" s="8">
        <v>0</v>
      </c>
      <c r="S43" s="5"/>
    </row>
    <row r="44" spans="1:19" x14ac:dyDescent="0.2">
      <c r="A44" s="3" t="s">
        <v>245</v>
      </c>
      <c r="B44" s="3" t="s">
        <v>295</v>
      </c>
      <c r="C44" s="4" t="s">
        <v>302</v>
      </c>
      <c r="D44" s="5" t="s">
        <v>24</v>
      </c>
      <c r="E44" s="6">
        <v>14.3</v>
      </c>
      <c r="F44" s="5">
        <v>15.2</v>
      </c>
      <c r="G44" s="7">
        <v>54</v>
      </c>
      <c r="H44" s="6">
        <v>4.54</v>
      </c>
      <c r="I44" s="6">
        <v>110254</v>
      </c>
      <c r="J44" s="6" t="s">
        <v>248</v>
      </c>
      <c r="K44" s="8">
        <v>43.13</v>
      </c>
      <c r="L44" s="8">
        <f t="shared" si="4"/>
        <v>44.830000000000005</v>
      </c>
      <c r="M44" s="9">
        <v>6.75</v>
      </c>
      <c r="N44" s="10">
        <v>1.7956000000000001</v>
      </c>
      <c r="O44" s="8">
        <f t="shared" si="3"/>
        <v>12.1203</v>
      </c>
      <c r="P44" s="11"/>
      <c r="Q44" s="8">
        <f t="shared" si="1"/>
        <v>12.1203</v>
      </c>
      <c r="R44" s="8">
        <v>0</v>
      </c>
      <c r="S44" s="5"/>
    </row>
    <row r="45" spans="1:19" x14ac:dyDescent="0.2">
      <c r="A45" s="3" t="s">
        <v>245</v>
      </c>
      <c r="B45" s="3" t="s">
        <v>297</v>
      </c>
      <c r="C45" s="4" t="s">
        <v>303</v>
      </c>
      <c r="D45" s="5" t="s">
        <v>24</v>
      </c>
      <c r="E45" s="6">
        <v>17.2</v>
      </c>
      <c r="F45" s="5">
        <v>18.579999999999998</v>
      </c>
      <c r="G45" s="7">
        <v>54</v>
      </c>
      <c r="H45" s="6">
        <v>5.15</v>
      </c>
      <c r="I45" s="6">
        <v>110254</v>
      </c>
      <c r="J45" s="6" t="s">
        <v>248</v>
      </c>
      <c r="K45" s="8">
        <v>41.75</v>
      </c>
      <c r="L45" s="8">
        <f t="shared" si="4"/>
        <v>43.45</v>
      </c>
      <c r="M45" s="9">
        <v>6.75</v>
      </c>
      <c r="N45" s="10">
        <v>1.7956000000000001</v>
      </c>
      <c r="O45" s="8">
        <f t="shared" si="3"/>
        <v>12.1203</v>
      </c>
      <c r="P45" s="11"/>
      <c r="Q45" s="8">
        <f t="shared" si="1"/>
        <v>12.1203</v>
      </c>
      <c r="R45" s="8">
        <v>0</v>
      </c>
      <c r="S45" s="5"/>
    </row>
    <row r="46" spans="1:19" x14ac:dyDescent="0.2">
      <c r="A46" s="3" t="s">
        <v>245</v>
      </c>
      <c r="B46" s="3" t="s">
        <v>299</v>
      </c>
      <c r="C46" s="4" t="s">
        <v>304</v>
      </c>
      <c r="D46" s="5" t="s">
        <v>24</v>
      </c>
      <c r="E46" s="6">
        <v>17.2</v>
      </c>
      <c r="F46" s="5">
        <v>18.579999999999998</v>
      </c>
      <c r="G46" s="7">
        <v>54</v>
      </c>
      <c r="H46" s="6">
        <v>5.15</v>
      </c>
      <c r="I46" s="6">
        <v>110254</v>
      </c>
      <c r="J46" s="6" t="s">
        <v>248</v>
      </c>
      <c r="K46" s="8">
        <v>44.4</v>
      </c>
      <c r="L46" s="8">
        <f t="shared" si="4"/>
        <v>46.1</v>
      </c>
      <c r="M46" s="9">
        <v>6.75</v>
      </c>
      <c r="N46" s="10">
        <v>1.7956000000000001</v>
      </c>
      <c r="O46" s="8">
        <f t="shared" si="3"/>
        <v>12.1203</v>
      </c>
      <c r="P46" s="11"/>
      <c r="Q46" s="8">
        <f t="shared" si="1"/>
        <v>12.1203</v>
      </c>
      <c r="R46" s="8">
        <v>0</v>
      </c>
      <c r="S46" s="5"/>
    </row>
    <row r="47" spans="1:19" x14ac:dyDescent="0.2">
      <c r="A47" s="3" t="s">
        <v>245</v>
      </c>
      <c r="B47" s="3" t="s">
        <v>305</v>
      </c>
      <c r="C47" s="4" t="s">
        <v>306</v>
      </c>
      <c r="D47" s="5" t="s">
        <v>24</v>
      </c>
      <c r="E47" s="6">
        <v>19.399999999999999</v>
      </c>
      <c r="F47" s="5">
        <v>20.309999999999999</v>
      </c>
      <c r="G47" s="7">
        <v>54</v>
      </c>
      <c r="H47" s="6">
        <v>5.75</v>
      </c>
      <c r="I47" s="6">
        <v>110254</v>
      </c>
      <c r="J47" s="6" t="s">
        <v>248</v>
      </c>
      <c r="K47" s="8">
        <v>29.75</v>
      </c>
      <c r="L47" s="8">
        <f t="shared" si="4"/>
        <v>31.45</v>
      </c>
      <c r="M47" s="9">
        <v>2.94</v>
      </c>
      <c r="N47" s="10">
        <v>1.7956000000000001</v>
      </c>
      <c r="O47" s="8">
        <f t="shared" si="3"/>
        <v>5.279064</v>
      </c>
      <c r="P47" s="11"/>
      <c r="Q47" s="8">
        <f t="shared" si="1"/>
        <v>5.279064</v>
      </c>
      <c r="R47" s="8">
        <v>0</v>
      </c>
      <c r="S47" s="5"/>
    </row>
    <row r="48" spans="1:19" x14ac:dyDescent="0.2">
      <c r="A48" s="3" t="s">
        <v>245</v>
      </c>
      <c r="B48" s="3" t="s">
        <v>307</v>
      </c>
      <c r="C48" s="4" t="s">
        <v>308</v>
      </c>
      <c r="D48" s="5" t="s">
        <v>24</v>
      </c>
      <c r="E48" s="6">
        <v>19.399999999999999</v>
      </c>
      <c r="F48" s="5">
        <v>20.309999999999999</v>
      </c>
      <c r="G48" s="7">
        <v>54</v>
      </c>
      <c r="H48" s="6">
        <v>5.75</v>
      </c>
      <c r="I48" s="6">
        <v>110254</v>
      </c>
      <c r="J48" s="6" t="s">
        <v>248</v>
      </c>
      <c r="K48" s="8">
        <v>31.75</v>
      </c>
      <c r="L48" s="8">
        <f t="shared" si="4"/>
        <v>33.450000000000003</v>
      </c>
      <c r="M48" s="9">
        <v>2.94</v>
      </c>
      <c r="N48" s="10">
        <v>1.7956000000000001</v>
      </c>
      <c r="O48" s="8">
        <f t="shared" si="3"/>
        <v>5.279064</v>
      </c>
      <c r="P48" s="11"/>
      <c r="Q48" s="8">
        <f t="shared" si="1"/>
        <v>5.279064</v>
      </c>
      <c r="R48" s="8">
        <v>0</v>
      </c>
      <c r="S48" s="5"/>
    </row>
    <row r="49" spans="1:19" x14ac:dyDescent="0.2">
      <c r="A49" s="3" t="s">
        <v>245</v>
      </c>
      <c r="B49" s="3" t="s">
        <v>309</v>
      </c>
      <c r="C49" s="4" t="s">
        <v>310</v>
      </c>
      <c r="D49" s="5" t="s">
        <v>24</v>
      </c>
      <c r="E49" s="6">
        <v>19.399999999999999</v>
      </c>
      <c r="F49" s="5">
        <v>20.309999999999999</v>
      </c>
      <c r="G49" s="7">
        <v>54</v>
      </c>
      <c r="H49" s="6">
        <v>5.75</v>
      </c>
      <c r="I49" s="6">
        <v>110254</v>
      </c>
      <c r="J49" s="6" t="s">
        <v>248</v>
      </c>
      <c r="K49" s="8">
        <v>29.75</v>
      </c>
      <c r="L49" s="8">
        <f t="shared" si="4"/>
        <v>31.45</v>
      </c>
      <c r="M49" s="9">
        <v>2.94</v>
      </c>
      <c r="N49" s="10">
        <v>1.7956000000000001</v>
      </c>
      <c r="O49" s="8">
        <f t="shared" si="3"/>
        <v>5.279064</v>
      </c>
      <c r="P49" s="11"/>
      <c r="Q49" s="8">
        <f t="shared" si="1"/>
        <v>5.279064</v>
      </c>
      <c r="R49" s="8">
        <v>0</v>
      </c>
      <c r="S49" s="5"/>
    </row>
    <row r="50" spans="1:19" x14ac:dyDescent="0.2">
      <c r="A50" s="3" t="s">
        <v>245</v>
      </c>
      <c r="B50" s="3" t="s">
        <v>311</v>
      </c>
      <c r="C50" s="4" t="s">
        <v>312</v>
      </c>
      <c r="D50" s="5" t="s">
        <v>24</v>
      </c>
      <c r="E50" s="6">
        <v>19.399999999999999</v>
      </c>
      <c r="F50" s="5">
        <v>20.309999999999999</v>
      </c>
      <c r="G50" s="7">
        <v>54</v>
      </c>
      <c r="H50" s="6">
        <v>5.75</v>
      </c>
      <c r="I50" s="6">
        <v>110254</v>
      </c>
      <c r="J50" s="6" t="s">
        <v>248</v>
      </c>
      <c r="K50" s="8">
        <v>31.75</v>
      </c>
      <c r="L50" s="8">
        <f t="shared" si="4"/>
        <v>33.450000000000003</v>
      </c>
      <c r="M50" s="9">
        <v>2.94</v>
      </c>
      <c r="N50" s="10">
        <v>1.7956000000000001</v>
      </c>
      <c r="O50" s="8">
        <f t="shared" si="3"/>
        <v>5.279064</v>
      </c>
      <c r="P50" s="11"/>
      <c r="Q50" s="8">
        <f t="shared" si="1"/>
        <v>5.279064</v>
      </c>
      <c r="R50" s="8">
        <v>0</v>
      </c>
      <c r="S50" s="5"/>
    </row>
    <row r="51" spans="1:19" x14ac:dyDescent="0.2">
      <c r="A51" s="3" t="s">
        <v>245</v>
      </c>
      <c r="B51" s="3" t="s">
        <v>313</v>
      </c>
      <c r="C51" s="4" t="s">
        <v>314</v>
      </c>
      <c r="D51" s="5" t="s">
        <v>24</v>
      </c>
      <c r="E51" s="6">
        <v>11.3</v>
      </c>
      <c r="F51" s="5">
        <v>11.81</v>
      </c>
      <c r="G51" s="7">
        <v>54</v>
      </c>
      <c r="H51" s="6">
        <v>3.35</v>
      </c>
      <c r="I51" s="6">
        <v>100046</v>
      </c>
      <c r="J51" s="6" t="s">
        <v>253</v>
      </c>
      <c r="K51" s="8">
        <v>31.7</v>
      </c>
      <c r="L51" s="8">
        <f t="shared" si="4"/>
        <v>33.4</v>
      </c>
      <c r="M51" s="9">
        <v>4.1500000000000004</v>
      </c>
      <c r="N51" s="10">
        <v>0.8357</v>
      </c>
      <c r="O51" s="8">
        <f t="shared" si="3"/>
        <v>3.4681550000000003</v>
      </c>
      <c r="P51" s="11"/>
      <c r="Q51" s="8">
        <f t="shared" si="1"/>
        <v>3.4681550000000003</v>
      </c>
      <c r="R51" s="8">
        <v>0</v>
      </c>
      <c r="S51" s="5"/>
    </row>
    <row r="52" spans="1:19" x14ac:dyDescent="0.2">
      <c r="A52" s="3"/>
      <c r="B52" s="3"/>
      <c r="C52" s="4"/>
      <c r="D52" s="5" t="s">
        <v>24</v>
      </c>
      <c r="E52" s="6"/>
      <c r="F52" s="5"/>
      <c r="G52" s="7"/>
      <c r="H52" s="6"/>
      <c r="I52" s="6">
        <v>110254</v>
      </c>
      <c r="J52" s="6" t="s">
        <v>248</v>
      </c>
      <c r="K52" s="8"/>
      <c r="L52" s="8"/>
      <c r="M52" s="9">
        <v>1.05</v>
      </c>
      <c r="N52" s="10">
        <v>1.7956000000000001</v>
      </c>
      <c r="O52" s="8">
        <f t="shared" si="3"/>
        <v>1.8853800000000003</v>
      </c>
      <c r="P52" s="11"/>
      <c r="Q52" s="8">
        <f t="shared" si="1"/>
        <v>1.8853800000000003</v>
      </c>
      <c r="R52" s="8">
        <v>0</v>
      </c>
      <c r="S52" s="5"/>
    </row>
    <row r="53" spans="1:19" x14ac:dyDescent="0.2">
      <c r="A53" s="3" t="s">
        <v>245</v>
      </c>
      <c r="B53" s="3" t="s">
        <v>315</v>
      </c>
      <c r="C53" s="4" t="s">
        <v>316</v>
      </c>
      <c r="D53" s="5" t="s">
        <v>24</v>
      </c>
      <c r="E53" s="6">
        <v>11.3</v>
      </c>
      <c r="F53" s="5">
        <v>11.81</v>
      </c>
      <c r="G53" s="7">
        <v>54</v>
      </c>
      <c r="H53" s="6">
        <v>3.35</v>
      </c>
      <c r="I53" s="6">
        <v>100046</v>
      </c>
      <c r="J53" s="6" t="s">
        <v>253</v>
      </c>
      <c r="K53" s="8">
        <v>33.58</v>
      </c>
      <c r="L53" s="8">
        <f>SUM(K53+1.7)</f>
        <v>35.28</v>
      </c>
      <c r="M53" s="9">
        <v>4.1500000000000004</v>
      </c>
      <c r="N53" s="10">
        <v>0.8357</v>
      </c>
      <c r="O53" s="8">
        <f t="shared" si="3"/>
        <v>3.4681550000000003</v>
      </c>
      <c r="P53" s="11"/>
      <c r="Q53" s="8">
        <f t="shared" si="1"/>
        <v>3.4681550000000003</v>
      </c>
      <c r="R53" s="8">
        <v>0</v>
      </c>
      <c r="S53" s="5"/>
    </row>
    <row r="54" spans="1:19" x14ac:dyDescent="0.2">
      <c r="A54" s="3"/>
      <c r="B54" s="3"/>
      <c r="C54" s="4"/>
      <c r="D54" s="5" t="s">
        <v>24</v>
      </c>
      <c r="E54" s="6"/>
      <c r="F54" s="5"/>
      <c r="G54" s="7"/>
      <c r="H54" s="6"/>
      <c r="I54" s="6">
        <v>110254</v>
      </c>
      <c r="J54" s="6" t="s">
        <v>248</v>
      </c>
      <c r="K54" s="8"/>
      <c r="L54" s="8"/>
      <c r="M54" s="9">
        <v>1.05</v>
      </c>
      <c r="N54" s="10">
        <v>1.7956000000000001</v>
      </c>
      <c r="O54" s="8">
        <f t="shared" si="3"/>
        <v>1.8853800000000003</v>
      </c>
      <c r="P54" s="11"/>
      <c r="Q54" s="8">
        <f t="shared" si="1"/>
        <v>1.8853800000000003</v>
      </c>
      <c r="R54" s="8">
        <v>0</v>
      </c>
      <c r="S54" s="5"/>
    </row>
    <row r="55" spans="1:19" x14ac:dyDescent="0.2">
      <c r="A55" s="3" t="s">
        <v>245</v>
      </c>
      <c r="B55" s="3" t="s">
        <v>317</v>
      </c>
      <c r="C55" s="4" t="s">
        <v>318</v>
      </c>
      <c r="D55" s="5" t="s">
        <v>24</v>
      </c>
      <c r="E55" s="6">
        <v>10.63</v>
      </c>
      <c r="F55" s="5">
        <v>11.13</v>
      </c>
      <c r="G55" s="7">
        <v>54</v>
      </c>
      <c r="H55" s="6">
        <v>3.15</v>
      </c>
      <c r="I55" s="6">
        <v>100046</v>
      </c>
      <c r="J55" s="6" t="s">
        <v>253</v>
      </c>
      <c r="K55" s="8">
        <v>28.48</v>
      </c>
      <c r="L55" s="8">
        <f>SUM(K55+1.7)</f>
        <v>30.18</v>
      </c>
      <c r="M55" s="9">
        <v>2.2999999999999998</v>
      </c>
      <c r="N55" s="10">
        <v>0.8357</v>
      </c>
      <c r="O55" s="8">
        <f t="shared" si="3"/>
        <v>1.9221099999999998</v>
      </c>
      <c r="P55" s="11"/>
      <c r="Q55" s="8">
        <f t="shared" si="1"/>
        <v>1.9221099999999998</v>
      </c>
      <c r="R55" s="8">
        <v>0</v>
      </c>
      <c r="S55" s="5"/>
    </row>
    <row r="56" spans="1:19" x14ac:dyDescent="0.2">
      <c r="A56" s="3"/>
      <c r="B56" s="3"/>
      <c r="C56" s="4"/>
      <c r="D56" s="5" t="s">
        <v>24</v>
      </c>
      <c r="E56" s="6"/>
      <c r="F56" s="5"/>
      <c r="G56" s="7"/>
      <c r="H56" s="6"/>
      <c r="I56" s="6">
        <v>110254</v>
      </c>
      <c r="J56" s="6" t="s">
        <v>248</v>
      </c>
      <c r="K56" s="8"/>
      <c r="L56" s="8"/>
      <c r="M56" s="9">
        <v>1.1499999999999999</v>
      </c>
      <c r="N56" s="10">
        <v>1.7956000000000001</v>
      </c>
      <c r="O56" s="8">
        <f t="shared" si="3"/>
        <v>2.06494</v>
      </c>
      <c r="P56" s="11"/>
      <c r="Q56" s="8">
        <f t="shared" si="1"/>
        <v>2.06494</v>
      </c>
      <c r="R56" s="8">
        <v>0</v>
      </c>
      <c r="S56" s="5"/>
    </row>
    <row r="57" spans="1:19" x14ac:dyDescent="0.2">
      <c r="A57" s="3" t="s">
        <v>245</v>
      </c>
      <c r="B57" s="3" t="s">
        <v>319</v>
      </c>
      <c r="C57" s="4" t="s">
        <v>320</v>
      </c>
      <c r="D57" s="5" t="s">
        <v>24</v>
      </c>
      <c r="E57" s="6">
        <v>10.63</v>
      </c>
      <c r="F57" s="5">
        <v>11.13</v>
      </c>
      <c r="G57" s="7">
        <v>54</v>
      </c>
      <c r="H57" s="6">
        <v>3.15</v>
      </c>
      <c r="I57" s="6">
        <v>100046</v>
      </c>
      <c r="J57" s="6" t="s">
        <v>253</v>
      </c>
      <c r="K57" s="8">
        <v>31.08</v>
      </c>
      <c r="L57" s="8">
        <f>SUM(K57+1.7)</f>
        <v>32.78</v>
      </c>
      <c r="M57" s="9">
        <v>2.2999999999999998</v>
      </c>
      <c r="N57" s="10">
        <v>0.8357</v>
      </c>
      <c r="O57" s="8">
        <f t="shared" si="3"/>
        <v>1.9221099999999998</v>
      </c>
      <c r="P57" s="11"/>
      <c r="Q57" s="8">
        <f t="shared" si="1"/>
        <v>1.9221099999999998</v>
      </c>
      <c r="R57" s="8">
        <v>0</v>
      </c>
      <c r="S57" s="5"/>
    </row>
    <row r="58" spans="1:19" x14ac:dyDescent="0.2">
      <c r="A58" s="3"/>
      <c r="B58" s="3"/>
      <c r="C58" s="4"/>
      <c r="D58" s="5" t="s">
        <v>24</v>
      </c>
      <c r="E58" s="6"/>
      <c r="F58" s="5"/>
      <c r="G58" s="7"/>
      <c r="H58" s="6"/>
      <c r="I58" s="6">
        <v>110254</v>
      </c>
      <c r="J58" s="6" t="s">
        <v>248</v>
      </c>
      <c r="K58" s="8"/>
      <c r="L58" s="8"/>
      <c r="M58" s="9">
        <v>1.1499999999999999</v>
      </c>
      <c r="N58" s="10">
        <v>1.7956000000000001</v>
      </c>
      <c r="O58" s="8">
        <f t="shared" si="3"/>
        <v>2.06494</v>
      </c>
      <c r="P58" s="11"/>
      <c r="Q58" s="8">
        <f t="shared" si="1"/>
        <v>2.06494</v>
      </c>
      <c r="R58" s="8">
        <v>0</v>
      </c>
      <c r="S58" s="5"/>
    </row>
    <row r="59" spans="1:19" x14ac:dyDescent="0.2">
      <c r="A59" s="3" t="s">
        <v>245</v>
      </c>
      <c r="B59" s="3" t="s">
        <v>321</v>
      </c>
      <c r="C59" s="4" t="s">
        <v>322</v>
      </c>
      <c r="D59" s="5" t="s">
        <v>24</v>
      </c>
      <c r="E59" s="6">
        <v>10.8</v>
      </c>
      <c r="F59" s="5">
        <v>11.4</v>
      </c>
      <c r="G59" s="7">
        <v>54</v>
      </c>
      <c r="H59" s="6">
        <v>3.2</v>
      </c>
      <c r="I59" s="6">
        <v>100046</v>
      </c>
      <c r="J59" s="6" t="s">
        <v>253</v>
      </c>
      <c r="K59" s="8">
        <v>28.11</v>
      </c>
      <c r="L59" s="8">
        <f>SUM(K59+1.7)</f>
        <v>29.81</v>
      </c>
      <c r="M59" s="9">
        <v>2.0299999999999998</v>
      </c>
      <c r="N59" s="10">
        <v>0.8357</v>
      </c>
      <c r="O59" s="8">
        <f t="shared" si="3"/>
        <v>1.6964709999999998</v>
      </c>
      <c r="P59" s="11"/>
      <c r="Q59" s="8">
        <f t="shared" si="1"/>
        <v>1.6964709999999998</v>
      </c>
      <c r="R59" s="8">
        <v>0</v>
      </c>
      <c r="S59" s="5"/>
    </row>
    <row r="60" spans="1:19" x14ac:dyDescent="0.2">
      <c r="A60" s="3"/>
      <c r="B60" s="3"/>
      <c r="C60" s="4"/>
      <c r="D60" s="5" t="s">
        <v>24</v>
      </c>
      <c r="E60" s="6"/>
      <c r="F60" s="5"/>
      <c r="G60" s="7"/>
      <c r="H60" s="6"/>
      <c r="I60" s="6">
        <v>110254</v>
      </c>
      <c r="J60" s="6" t="s">
        <v>248</v>
      </c>
      <c r="K60" s="8"/>
      <c r="L60" s="8"/>
      <c r="M60" s="9">
        <v>1.02</v>
      </c>
      <c r="N60" s="10">
        <v>1.7956000000000001</v>
      </c>
      <c r="O60" s="8">
        <f t="shared" si="3"/>
        <v>1.831512</v>
      </c>
      <c r="P60" s="11"/>
      <c r="Q60" s="8">
        <f t="shared" si="1"/>
        <v>1.831512</v>
      </c>
      <c r="R60" s="8">
        <v>0</v>
      </c>
      <c r="S60" s="5"/>
    </row>
    <row r="61" spans="1:19" x14ac:dyDescent="0.2">
      <c r="A61" s="3" t="s">
        <v>245</v>
      </c>
      <c r="B61" s="3" t="s">
        <v>323</v>
      </c>
      <c r="C61" s="4" t="s">
        <v>324</v>
      </c>
      <c r="D61" s="5" t="s">
        <v>24</v>
      </c>
      <c r="E61" s="6">
        <v>10.8</v>
      </c>
      <c r="F61" s="5">
        <v>11.4</v>
      </c>
      <c r="G61" s="7">
        <v>54</v>
      </c>
      <c r="H61" s="6">
        <v>3.2</v>
      </c>
      <c r="I61" s="6">
        <v>100046</v>
      </c>
      <c r="J61" s="6" t="s">
        <v>253</v>
      </c>
      <c r="K61" s="8">
        <v>30.81</v>
      </c>
      <c r="L61" s="8">
        <f>SUM(K61+1.7)</f>
        <v>32.51</v>
      </c>
      <c r="M61" s="9">
        <v>2.0299999999999998</v>
      </c>
      <c r="N61" s="10">
        <v>0.8357</v>
      </c>
      <c r="O61" s="8">
        <f t="shared" si="3"/>
        <v>1.6964709999999998</v>
      </c>
      <c r="P61" s="11"/>
      <c r="Q61" s="8">
        <f t="shared" si="1"/>
        <v>1.6964709999999998</v>
      </c>
      <c r="R61" s="8">
        <v>0</v>
      </c>
      <c r="S61" s="5"/>
    </row>
    <row r="62" spans="1:19" x14ac:dyDescent="0.2">
      <c r="A62" s="3"/>
      <c r="B62" s="3"/>
      <c r="C62" s="4"/>
      <c r="D62" s="5" t="s">
        <v>24</v>
      </c>
      <c r="E62" s="6"/>
      <c r="F62" s="5"/>
      <c r="G62" s="7"/>
      <c r="H62" s="6"/>
      <c r="I62" s="6">
        <v>110254</v>
      </c>
      <c r="J62" s="6" t="s">
        <v>248</v>
      </c>
      <c r="K62" s="8"/>
      <c r="L62" s="8"/>
      <c r="M62" s="9">
        <v>1.02</v>
      </c>
      <c r="N62" s="10">
        <v>1.7956000000000001</v>
      </c>
      <c r="O62" s="8">
        <f t="shared" si="3"/>
        <v>1.831512</v>
      </c>
      <c r="P62" s="11"/>
      <c r="Q62" s="8">
        <f t="shared" si="1"/>
        <v>1.831512</v>
      </c>
      <c r="R62" s="8">
        <v>0</v>
      </c>
      <c r="S62" s="5"/>
    </row>
    <row r="63" spans="1:19" x14ac:dyDescent="0.2">
      <c r="A63" s="3" t="s">
        <v>245</v>
      </c>
      <c r="B63" s="3" t="s">
        <v>291</v>
      </c>
      <c r="C63" s="4" t="s">
        <v>325</v>
      </c>
      <c r="D63" s="5" t="s">
        <v>24</v>
      </c>
      <c r="E63" s="6">
        <v>23.63</v>
      </c>
      <c r="F63" s="5">
        <v>24.57</v>
      </c>
      <c r="G63" s="7">
        <v>54</v>
      </c>
      <c r="H63" s="6">
        <v>7</v>
      </c>
      <c r="I63" s="6">
        <v>110254</v>
      </c>
      <c r="J63" s="6" t="s">
        <v>248</v>
      </c>
      <c r="K63" s="8">
        <v>35.799999999999997</v>
      </c>
      <c r="L63" s="8">
        <f t="shared" ref="L63:L65" si="5">SUM(K63+1.7)</f>
        <v>37.5</v>
      </c>
      <c r="M63" s="9">
        <v>2.19</v>
      </c>
      <c r="N63" s="10">
        <v>1.7956000000000001</v>
      </c>
      <c r="O63" s="8">
        <f t="shared" si="3"/>
        <v>3.9323640000000002</v>
      </c>
      <c r="P63" s="11"/>
      <c r="Q63" s="8">
        <f t="shared" si="1"/>
        <v>3.9323640000000002</v>
      </c>
      <c r="R63" s="8">
        <v>0</v>
      </c>
      <c r="S63" s="5"/>
    </row>
    <row r="64" spans="1:19" x14ac:dyDescent="0.2">
      <c r="A64" s="3" t="s">
        <v>245</v>
      </c>
      <c r="B64" s="3" t="s">
        <v>299</v>
      </c>
      <c r="C64" s="4" t="s">
        <v>326</v>
      </c>
      <c r="D64" s="5" t="s">
        <v>24</v>
      </c>
      <c r="E64" s="6">
        <v>13.92</v>
      </c>
      <c r="F64" s="5">
        <v>14.82</v>
      </c>
      <c r="G64" s="7">
        <v>76</v>
      </c>
      <c r="H64" s="6">
        <v>2.95</v>
      </c>
      <c r="I64" s="6">
        <v>110254</v>
      </c>
      <c r="J64" s="6" t="s">
        <v>248</v>
      </c>
      <c r="K64" s="8">
        <v>38.130000000000003</v>
      </c>
      <c r="L64" s="8">
        <f t="shared" si="5"/>
        <v>39.830000000000005</v>
      </c>
      <c r="M64" s="9">
        <v>4.75</v>
      </c>
      <c r="N64" s="10">
        <v>1.7956000000000001</v>
      </c>
      <c r="O64" s="8">
        <f t="shared" si="3"/>
        <v>8.5290999999999997</v>
      </c>
      <c r="P64" s="11"/>
      <c r="Q64" s="8">
        <f t="shared" si="1"/>
        <v>8.5290999999999997</v>
      </c>
      <c r="R64" s="8">
        <v>0</v>
      </c>
      <c r="S64" s="5"/>
    </row>
    <row r="65" spans="1:19" x14ac:dyDescent="0.2">
      <c r="A65" s="3" t="s">
        <v>245</v>
      </c>
      <c r="B65" s="3" t="s">
        <v>299</v>
      </c>
      <c r="C65" s="4" t="s">
        <v>327</v>
      </c>
      <c r="D65" s="5" t="s">
        <v>24</v>
      </c>
      <c r="E65" s="6">
        <v>17.2</v>
      </c>
      <c r="F65" s="5">
        <v>18.579999999999998</v>
      </c>
      <c r="G65" s="7">
        <v>54</v>
      </c>
      <c r="H65" s="6">
        <v>5.15</v>
      </c>
      <c r="I65" s="6">
        <v>110254</v>
      </c>
      <c r="J65" s="6" t="s">
        <v>248</v>
      </c>
      <c r="K65" s="8">
        <v>44.4</v>
      </c>
      <c r="L65" s="8">
        <f t="shared" si="5"/>
        <v>46.1</v>
      </c>
      <c r="M65" s="9">
        <v>6.75</v>
      </c>
      <c r="N65" s="10">
        <v>1.7956000000000001</v>
      </c>
      <c r="O65" s="8">
        <f t="shared" si="3"/>
        <v>12.1203</v>
      </c>
      <c r="P65" s="11"/>
      <c r="Q65" s="8">
        <f t="shared" si="1"/>
        <v>12.1203</v>
      </c>
      <c r="R65" s="8">
        <v>0</v>
      </c>
      <c r="S65" s="5"/>
    </row>
    <row r="66" spans="1:19" x14ac:dyDescent="0.2">
      <c r="K66" s="14"/>
      <c r="L66" s="14"/>
      <c r="N66" s="16"/>
    </row>
    <row r="67" spans="1:19" ht="76.5" x14ac:dyDescent="0.2">
      <c r="K67" s="18" t="s">
        <v>328</v>
      </c>
      <c r="L67" s="19" t="s">
        <v>329</v>
      </c>
      <c r="N67" s="16"/>
    </row>
    <row r="68" spans="1:19" x14ac:dyDescent="0.2">
      <c r="K68" s="14"/>
      <c r="L68" s="14"/>
      <c r="N68" s="16"/>
    </row>
    <row r="69" spans="1:19" x14ac:dyDescent="0.2">
      <c r="K69" s="14"/>
      <c r="L69" s="14"/>
      <c r="N69" s="16"/>
    </row>
    <row r="70" spans="1:19" x14ac:dyDescent="0.2">
      <c r="K70" s="14"/>
      <c r="L70" s="14"/>
      <c r="N70" s="16"/>
    </row>
    <row r="71" spans="1:19" x14ac:dyDescent="0.2">
      <c r="K71" s="14"/>
      <c r="L71" s="14"/>
      <c r="N71" s="16"/>
    </row>
    <row r="72" spans="1:19" x14ac:dyDescent="0.2">
      <c r="K72" s="14"/>
      <c r="L72" s="14"/>
      <c r="N72" s="16"/>
    </row>
    <row r="73" spans="1:19" x14ac:dyDescent="0.2">
      <c r="K73" s="14"/>
      <c r="L73" s="14"/>
      <c r="N73" s="16"/>
    </row>
    <row r="74" spans="1:19" x14ac:dyDescent="0.2">
      <c r="K74" s="14"/>
      <c r="L74" s="14"/>
      <c r="N74" s="16"/>
    </row>
    <row r="75" spans="1:19" x14ac:dyDescent="0.2">
      <c r="K75" s="14"/>
      <c r="L75" s="14"/>
      <c r="N75" s="16"/>
    </row>
    <row r="76" spans="1:19" x14ac:dyDescent="0.2">
      <c r="K76" s="14"/>
      <c r="L76" s="14"/>
      <c r="N76" s="16"/>
    </row>
    <row r="77" spans="1:19" x14ac:dyDescent="0.2">
      <c r="K77" s="14"/>
      <c r="L77" s="14"/>
      <c r="N77" s="16"/>
    </row>
    <row r="78" spans="1:19" x14ac:dyDescent="0.2">
      <c r="K78" s="14"/>
      <c r="L78" s="14"/>
      <c r="N78" s="16"/>
    </row>
    <row r="79" spans="1:19" x14ac:dyDescent="0.2">
      <c r="K79" s="14"/>
      <c r="L79" s="14"/>
      <c r="N79" s="16"/>
    </row>
    <row r="80" spans="1:19" x14ac:dyDescent="0.2">
      <c r="K80" s="14"/>
      <c r="L80" s="14"/>
      <c r="N80" s="16"/>
    </row>
    <row r="81" spans="11:14" x14ac:dyDescent="0.2">
      <c r="K81" s="14"/>
      <c r="L81" s="14"/>
      <c r="N81" s="16"/>
    </row>
    <row r="82" spans="11:14" x14ac:dyDescent="0.2">
      <c r="K82" s="14"/>
      <c r="L82" s="14"/>
      <c r="N82" s="16"/>
    </row>
    <row r="83" spans="11:14" x14ac:dyDescent="0.2">
      <c r="K83" s="14"/>
      <c r="L83" s="14"/>
      <c r="N83" s="16"/>
    </row>
    <row r="84" spans="11:14" x14ac:dyDescent="0.2">
      <c r="K84" s="14"/>
      <c r="L84" s="14"/>
      <c r="N84" s="16"/>
    </row>
    <row r="85" spans="11:14" x14ac:dyDescent="0.2">
      <c r="K85" s="14"/>
      <c r="L85" s="14"/>
      <c r="N85" s="16"/>
    </row>
    <row r="86" spans="11:14" x14ac:dyDescent="0.2">
      <c r="K86" s="14"/>
      <c r="L86" s="14"/>
      <c r="N86" s="16"/>
    </row>
    <row r="87" spans="11:14" x14ac:dyDescent="0.2">
      <c r="K87" s="14"/>
      <c r="L87" s="14"/>
      <c r="N87" s="16"/>
    </row>
    <row r="88" spans="11:14" x14ac:dyDescent="0.2">
      <c r="K88" s="14"/>
      <c r="L88" s="14"/>
      <c r="N88" s="16"/>
    </row>
    <row r="89" spans="11:14" x14ac:dyDescent="0.2">
      <c r="K89" s="14"/>
      <c r="L89" s="14"/>
      <c r="N89" s="16"/>
    </row>
    <row r="90" spans="11:14" x14ac:dyDescent="0.2">
      <c r="K90" s="14"/>
      <c r="L90" s="14"/>
      <c r="N90" s="16"/>
    </row>
    <row r="91" spans="11:14" x14ac:dyDescent="0.2">
      <c r="K91" s="14"/>
      <c r="L91" s="14"/>
      <c r="N91" s="16"/>
    </row>
    <row r="92" spans="11:14" x14ac:dyDescent="0.2">
      <c r="K92" s="14"/>
      <c r="L92" s="14"/>
      <c r="N92" s="16"/>
    </row>
    <row r="93" spans="11:14" x14ac:dyDescent="0.2">
      <c r="K93" s="14"/>
      <c r="L93" s="14"/>
      <c r="N93" s="16"/>
    </row>
    <row r="94" spans="11:14" x14ac:dyDescent="0.2">
      <c r="K94" s="14"/>
      <c r="L94" s="14"/>
      <c r="N94" s="16"/>
    </row>
    <row r="95" spans="11:14" x14ac:dyDescent="0.2">
      <c r="K95" s="14"/>
      <c r="L95" s="14"/>
      <c r="N95" s="16"/>
    </row>
    <row r="96" spans="11:14" x14ac:dyDescent="0.2">
      <c r="K96" s="14"/>
      <c r="L96" s="14"/>
      <c r="N96" s="16"/>
    </row>
    <row r="97" spans="11:14" x14ac:dyDescent="0.2">
      <c r="K97" s="14"/>
      <c r="L97" s="14"/>
      <c r="N97" s="16"/>
    </row>
    <row r="98" spans="11:14" x14ac:dyDescent="0.2">
      <c r="K98" s="14"/>
      <c r="L98" s="14"/>
      <c r="N98" s="16"/>
    </row>
    <row r="99" spans="11:14" x14ac:dyDescent="0.2">
      <c r="K99" s="14"/>
      <c r="L99" s="14"/>
      <c r="N99" s="16"/>
    </row>
    <row r="100" spans="11:14" x14ac:dyDescent="0.2">
      <c r="K100" s="14"/>
      <c r="L100" s="14"/>
      <c r="N100" s="16"/>
    </row>
    <row r="101" spans="11:14" x14ac:dyDescent="0.2">
      <c r="K101" s="14"/>
      <c r="L101" s="14"/>
      <c r="N101" s="16"/>
    </row>
    <row r="102" spans="11:14" x14ac:dyDescent="0.2">
      <c r="K102" s="14"/>
      <c r="L102" s="14"/>
      <c r="N102" s="16"/>
    </row>
    <row r="103" spans="11:14" x14ac:dyDescent="0.2">
      <c r="K103" s="14"/>
      <c r="L103" s="14"/>
      <c r="N103" s="16"/>
    </row>
    <row r="104" spans="11:14" x14ac:dyDescent="0.2">
      <c r="K104" s="14"/>
      <c r="L104" s="14"/>
      <c r="N104" s="16"/>
    </row>
    <row r="105" spans="11:14" x14ac:dyDescent="0.2">
      <c r="K105" s="14"/>
      <c r="L105" s="14"/>
      <c r="N105" s="16"/>
    </row>
    <row r="106" spans="11:14" x14ac:dyDescent="0.2">
      <c r="K106" s="14"/>
      <c r="L106" s="14"/>
      <c r="N106" s="16"/>
    </row>
    <row r="107" spans="11:14" x14ac:dyDescent="0.2">
      <c r="K107" s="14"/>
      <c r="L107" s="14"/>
      <c r="N107" s="16"/>
    </row>
    <row r="108" spans="11:14" x14ac:dyDescent="0.2">
      <c r="K108" s="14"/>
      <c r="L108" s="14"/>
      <c r="N108" s="16"/>
    </row>
    <row r="109" spans="11:14" x14ac:dyDescent="0.2">
      <c r="K109" s="14"/>
      <c r="L109" s="14"/>
      <c r="N109" s="16"/>
    </row>
    <row r="110" spans="11:14" x14ac:dyDescent="0.2">
      <c r="K110" s="14"/>
      <c r="L110" s="14"/>
      <c r="N110" s="16"/>
    </row>
  </sheetData>
  <protectedRanges>
    <protectedRange password="8F60" sqref="R6" name="Calculations_40"/>
  </protectedRanges>
  <conditionalFormatting sqref="C4:C6">
    <cfRule type="duplicateValues" dxfId="302" priority="3"/>
  </conditionalFormatting>
  <conditionalFormatting sqref="D4:D6">
    <cfRule type="duplicateValues" dxfId="301" priority="4"/>
  </conditionalFormatting>
  <conditionalFormatting sqref="D1:D3">
    <cfRule type="duplicateValues" dxfId="300" priority="1"/>
  </conditionalFormatting>
  <conditionalFormatting sqref="E1:E3">
    <cfRule type="duplicateValues" dxfId="299" priority="2"/>
  </conditionalFormatting>
  <pageMargins left="0.7" right="0.7" top="0.75" bottom="0.75" header="0.3" footer="0.3"/>
  <pageSetup orientation="portrait" verticalDpi="0" r:id="rId1"/>
  <legacyDrawing r:id="rId2"/>
</worksheet>
</file>

<file path=xl/worksheets/sheet8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BDEE03-0B37-481C-9AE9-FCB96835F8A2}">
  <dimension ref="A1:S68"/>
  <sheetViews>
    <sheetView workbookViewId="0">
      <pane xSplit="3" topLeftCell="D1" activePane="topRight" state="frozen"/>
      <selection pane="topRight" activeCell="B4" sqref="B4"/>
    </sheetView>
  </sheetViews>
  <sheetFormatPr defaultRowHeight="12.75" x14ac:dyDescent="0.2"/>
  <cols>
    <col min="1" max="1" width="8.5703125" style="12" bestFit="1" customWidth="1"/>
    <col min="2" max="2" width="49.5703125" style="12" bestFit="1" customWidth="1"/>
    <col min="3" max="3" width="16" style="12" bestFit="1" customWidth="1"/>
    <col min="4" max="4" width="16.42578125" style="12" bestFit="1" customWidth="1"/>
    <col min="5" max="5" width="6.5703125" style="12" bestFit="1" customWidth="1"/>
    <col min="6" max="6" width="7.5703125" style="12" bestFit="1" customWidth="1"/>
    <col min="7" max="7" width="7.5703125" style="12" customWidth="1"/>
    <col min="8" max="8" width="5.85546875" style="12" bestFit="1" customWidth="1"/>
    <col min="9" max="9" width="6" style="12" customWidth="1"/>
    <col min="10" max="10" width="8.28515625" style="12" customWidth="1"/>
    <col min="11" max="11" width="34" style="12" bestFit="1" customWidth="1"/>
    <col min="12" max="14" width="9.85546875" style="12" bestFit="1" customWidth="1"/>
    <col min="15" max="15" width="7.7109375" style="12" bestFit="1" customWidth="1"/>
    <col min="16" max="16" width="7.42578125" style="12" bestFit="1" customWidth="1"/>
    <col min="17" max="17" width="10.42578125" style="12" bestFit="1" customWidth="1"/>
    <col min="18" max="18" width="10.28515625" style="12" bestFit="1" customWidth="1"/>
    <col min="19" max="19" width="17.7109375" style="12" bestFit="1" customWidth="1"/>
    <col min="20" max="16384" width="9.140625" style="12"/>
  </cols>
  <sheetData>
    <row r="1" spans="1:19" ht="100.5" customHeight="1" thickBot="1" x14ac:dyDescent="0.25">
      <c r="A1" s="112" t="s">
        <v>3</v>
      </c>
      <c r="B1" s="113" t="s">
        <v>8</v>
      </c>
      <c r="C1" s="114" t="s">
        <v>18</v>
      </c>
      <c r="D1" s="114" t="s">
        <v>3801</v>
      </c>
      <c r="E1" s="115" t="s">
        <v>9</v>
      </c>
      <c r="F1" s="115" t="s">
        <v>5</v>
      </c>
      <c r="G1" s="115" t="s">
        <v>20</v>
      </c>
      <c r="H1" s="113" t="s">
        <v>37</v>
      </c>
      <c r="I1" s="115" t="s">
        <v>38</v>
      </c>
      <c r="J1" s="116" t="s">
        <v>10</v>
      </c>
      <c r="K1" s="115" t="s">
        <v>11</v>
      </c>
      <c r="L1" s="706" t="s">
        <v>3607</v>
      </c>
      <c r="M1" s="761" t="s">
        <v>3608</v>
      </c>
      <c r="N1" s="706" t="s">
        <v>3609</v>
      </c>
      <c r="O1" s="2" t="s">
        <v>27</v>
      </c>
      <c r="P1" s="1" t="s">
        <v>12</v>
      </c>
      <c r="Q1" s="1" t="s">
        <v>13</v>
      </c>
      <c r="R1" s="1" t="s">
        <v>16</v>
      </c>
      <c r="S1" s="120" t="s">
        <v>17</v>
      </c>
    </row>
    <row r="2" spans="1:19" x14ac:dyDescent="0.2">
      <c r="A2" s="13" t="s">
        <v>3610</v>
      </c>
      <c r="B2" s="22" t="s">
        <v>3802</v>
      </c>
      <c r="C2" s="13">
        <v>10000001331</v>
      </c>
      <c r="D2" s="13">
        <v>1331</v>
      </c>
      <c r="E2" s="13" t="s">
        <v>3613</v>
      </c>
      <c r="F2" s="13">
        <v>19.38</v>
      </c>
      <c r="G2" s="13">
        <v>20.82</v>
      </c>
      <c r="H2" s="13">
        <v>100</v>
      </c>
      <c r="I2" s="13">
        <v>3.1</v>
      </c>
      <c r="J2" s="13">
        <v>100193</v>
      </c>
      <c r="K2" s="13" t="s">
        <v>3578</v>
      </c>
      <c r="L2" s="194">
        <v>45.56</v>
      </c>
      <c r="M2" s="194">
        <v>45.56</v>
      </c>
      <c r="N2" s="194">
        <v>45.56</v>
      </c>
      <c r="O2" s="15">
        <v>8.98</v>
      </c>
      <c r="P2" s="767">
        <v>1.4477</v>
      </c>
      <c r="Q2" s="14">
        <v>13</v>
      </c>
      <c r="R2" s="14">
        <v>13</v>
      </c>
      <c r="S2" s="14">
        <v>0</v>
      </c>
    </row>
    <row r="3" spans="1:19" x14ac:dyDescent="0.2">
      <c r="A3" s="13" t="s">
        <v>3610</v>
      </c>
      <c r="B3" s="22" t="s">
        <v>3803</v>
      </c>
      <c r="C3" s="13">
        <v>10000006750</v>
      </c>
      <c r="D3" s="13">
        <v>3750</v>
      </c>
      <c r="E3" s="13" t="s">
        <v>3613</v>
      </c>
      <c r="F3" s="13">
        <v>18.75</v>
      </c>
      <c r="G3" s="13">
        <v>20.190000000000001</v>
      </c>
      <c r="H3" s="13">
        <v>250</v>
      </c>
      <c r="I3" s="13">
        <v>1.2</v>
      </c>
      <c r="J3" s="13">
        <v>100193</v>
      </c>
      <c r="K3" s="13" t="s">
        <v>3578</v>
      </c>
      <c r="L3" s="194">
        <v>50.73</v>
      </c>
      <c r="M3" s="194">
        <v>50.73</v>
      </c>
      <c r="N3" s="194">
        <v>50.73</v>
      </c>
      <c r="O3" s="15">
        <v>22.45</v>
      </c>
      <c r="P3" s="767">
        <v>1.4477</v>
      </c>
      <c r="Q3" s="14">
        <v>32.5</v>
      </c>
      <c r="R3" s="14">
        <v>32.5</v>
      </c>
      <c r="S3" s="14">
        <v>0</v>
      </c>
    </row>
    <row r="4" spans="1:19" x14ac:dyDescent="0.2">
      <c r="A4" s="13" t="s">
        <v>3610</v>
      </c>
      <c r="B4" s="22" t="s">
        <v>3804</v>
      </c>
      <c r="C4" s="13">
        <v>10000013717</v>
      </c>
      <c r="D4" s="13">
        <v>3717</v>
      </c>
      <c r="E4" s="13" t="s">
        <v>3613</v>
      </c>
      <c r="F4" s="13">
        <v>20.309999999999999</v>
      </c>
      <c r="G4" s="13">
        <v>21.61</v>
      </c>
      <c r="H4" s="13">
        <v>100</v>
      </c>
      <c r="I4" s="13">
        <v>3.25</v>
      </c>
      <c r="J4" s="13">
        <v>100193</v>
      </c>
      <c r="K4" s="13" t="s">
        <v>3578</v>
      </c>
      <c r="L4" s="194">
        <v>44.03</v>
      </c>
      <c r="M4" s="194">
        <v>44.03</v>
      </c>
      <c r="N4" s="194">
        <v>44.03</v>
      </c>
      <c r="O4" s="15">
        <v>11.47</v>
      </c>
      <c r="P4" s="767">
        <v>1.4477</v>
      </c>
      <c r="Q4" s="14">
        <v>16.61</v>
      </c>
      <c r="R4" s="14">
        <v>16.61</v>
      </c>
      <c r="S4" s="14">
        <v>0</v>
      </c>
    </row>
    <row r="5" spans="1:19" x14ac:dyDescent="0.2">
      <c r="A5" s="13" t="s">
        <v>3610</v>
      </c>
      <c r="B5" s="22" t="s">
        <v>3805</v>
      </c>
      <c r="C5" s="13">
        <v>10000013755</v>
      </c>
      <c r="D5" s="13">
        <v>3755</v>
      </c>
      <c r="E5" s="13" t="s">
        <v>3613</v>
      </c>
      <c r="F5" s="13">
        <v>18.75</v>
      </c>
      <c r="G5" s="13">
        <v>20.21</v>
      </c>
      <c r="H5" s="13">
        <v>250</v>
      </c>
      <c r="I5" s="13">
        <v>1.2</v>
      </c>
      <c r="J5" s="13">
        <v>100193</v>
      </c>
      <c r="K5" s="13" t="s">
        <v>3578</v>
      </c>
      <c r="L5" s="194">
        <v>55.89</v>
      </c>
      <c r="M5" s="194">
        <v>55.89</v>
      </c>
      <c r="N5" s="194">
        <v>55.89</v>
      </c>
      <c r="O5" s="15">
        <v>22</v>
      </c>
      <c r="P5" s="767">
        <v>1.4477</v>
      </c>
      <c r="Q5" s="14">
        <v>31.85</v>
      </c>
      <c r="R5" s="14">
        <v>31.85</v>
      </c>
      <c r="S5" s="14">
        <v>0</v>
      </c>
    </row>
    <row r="6" spans="1:19" x14ac:dyDescent="0.2">
      <c r="A6" s="13" t="s">
        <v>3610</v>
      </c>
      <c r="B6" s="22" t="s">
        <v>3806</v>
      </c>
      <c r="C6" s="13">
        <v>10000016904</v>
      </c>
      <c r="D6" s="13">
        <v>69040</v>
      </c>
      <c r="E6" s="13" t="s">
        <v>3613</v>
      </c>
      <c r="F6" s="13">
        <v>20.45</v>
      </c>
      <c r="G6" s="13">
        <v>21.91</v>
      </c>
      <c r="H6" s="13">
        <v>85</v>
      </c>
      <c r="I6" s="13">
        <v>3.85</v>
      </c>
      <c r="J6" s="13">
        <v>100193</v>
      </c>
      <c r="K6" s="13" t="s">
        <v>3578</v>
      </c>
      <c r="L6" s="194">
        <v>52.65</v>
      </c>
      <c r="M6" s="194">
        <v>52.65</v>
      </c>
      <c r="N6" s="194">
        <v>52.65</v>
      </c>
      <c r="O6" s="15">
        <v>15.55</v>
      </c>
      <c r="P6" s="767">
        <v>1.4477</v>
      </c>
      <c r="Q6" s="14">
        <v>22.51</v>
      </c>
      <c r="R6" s="14">
        <v>22.51</v>
      </c>
      <c r="S6" s="14">
        <v>0</v>
      </c>
    </row>
    <row r="7" spans="1:19" x14ac:dyDescent="0.2">
      <c r="A7" s="13" t="s">
        <v>3610</v>
      </c>
      <c r="B7" s="22" t="s">
        <v>3803</v>
      </c>
      <c r="C7" s="13">
        <v>10000029467</v>
      </c>
      <c r="D7" s="13">
        <v>9467</v>
      </c>
      <c r="E7" s="13" t="s">
        <v>3613</v>
      </c>
      <c r="F7" s="13">
        <v>18.75</v>
      </c>
      <c r="G7" s="13">
        <v>20.21</v>
      </c>
      <c r="H7" s="13">
        <v>250</v>
      </c>
      <c r="I7" s="13">
        <v>1.2</v>
      </c>
      <c r="J7" s="13">
        <v>100193</v>
      </c>
      <c r="K7" s="13" t="s">
        <v>3578</v>
      </c>
      <c r="L7" s="194">
        <v>52.18</v>
      </c>
      <c r="M7" s="194">
        <v>52.18</v>
      </c>
      <c r="N7" s="194">
        <v>52.18</v>
      </c>
      <c r="O7" s="15">
        <v>22.28</v>
      </c>
      <c r="P7" s="767">
        <v>1.4477</v>
      </c>
      <c r="Q7" s="14">
        <v>32.25</v>
      </c>
      <c r="R7" s="14">
        <v>32.25</v>
      </c>
      <c r="S7" s="14">
        <v>0</v>
      </c>
    </row>
    <row r="8" spans="1:19" x14ac:dyDescent="0.2">
      <c r="A8" s="13" t="s">
        <v>3610</v>
      </c>
      <c r="B8" s="22" t="s">
        <v>3807</v>
      </c>
      <c r="C8" s="13">
        <v>10000046701</v>
      </c>
      <c r="D8" s="13" t="s">
        <v>3808</v>
      </c>
      <c r="E8" s="13" t="s">
        <v>3613</v>
      </c>
      <c r="F8" s="13">
        <v>30.06</v>
      </c>
      <c r="G8" s="13">
        <v>32.43</v>
      </c>
      <c r="H8" s="13">
        <v>130</v>
      </c>
      <c r="I8" s="13">
        <v>3.7</v>
      </c>
      <c r="J8" s="13">
        <v>100193</v>
      </c>
      <c r="K8" s="13" t="s">
        <v>3578</v>
      </c>
      <c r="L8" s="194">
        <v>75.41</v>
      </c>
      <c r="M8" s="194">
        <v>75.41</v>
      </c>
      <c r="N8" s="194">
        <v>75.41</v>
      </c>
      <c r="O8" s="15">
        <v>24.05</v>
      </c>
      <c r="P8" s="767">
        <v>1.4477</v>
      </c>
      <c r="Q8" s="14">
        <v>34.82</v>
      </c>
      <c r="R8" s="14">
        <v>34.82</v>
      </c>
      <c r="S8" s="14">
        <v>0</v>
      </c>
    </row>
    <row r="9" spans="1:19" x14ac:dyDescent="0.2">
      <c r="A9" s="13" t="s">
        <v>3610</v>
      </c>
      <c r="B9" s="22" t="s">
        <v>3809</v>
      </c>
      <c r="C9" s="13">
        <v>10000069019</v>
      </c>
      <c r="D9" s="13">
        <v>69019</v>
      </c>
      <c r="E9" s="13" t="s">
        <v>3613</v>
      </c>
      <c r="F9" s="13">
        <v>19.38</v>
      </c>
      <c r="G9" s="13">
        <v>20.82</v>
      </c>
      <c r="H9" s="13">
        <v>100</v>
      </c>
      <c r="I9" s="13">
        <v>3.1</v>
      </c>
      <c r="J9" s="13">
        <v>100193</v>
      </c>
      <c r="K9" s="13" t="s">
        <v>3578</v>
      </c>
      <c r="L9" s="194">
        <v>45.88</v>
      </c>
      <c r="M9" s="194">
        <v>45.88</v>
      </c>
      <c r="N9" s="194">
        <v>45.88</v>
      </c>
      <c r="O9" s="15">
        <v>9.51</v>
      </c>
      <c r="P9" s="767">
        <v>1.4477</v>
      </c>
      <c r="Q9" s="14">
        <v>13.77</v>
      </c>
      <c r="R9" s="14">
        <v>13.77</v>
      </c>
      <c r="S9" s="14">
        <v>0</v>
      </c>
    </row>
    <row r="10" spans="1:19" x14ac:dyDescent="0.2">
      <c r="A10" s="13" t="s">
        <v>3610</v>
      </c>
      <c r="B10" s="22" t="s">
        <v>3810</v>
      </c>
      <c r="C10" s="13">
        <v>10000069250</v>
      </c>
      <c r="D10" s="13">
        <v>69250</v>
      </c>
      <c r="E10" s="13" t="s">
        <v>3613</v>
      </c>
      <c r="F10" s="13">
        <v>30.07</v>
      </c>
      <c r="G10" s="13">
        <v>31.77</v>
      </c>
      <c r="H10" s="13">
        <v>283</v>
      </c>
      <c r="I10" s="13">
        <v>1.7</v>
      </c>
      <c r="J10" s="13">
        <v>100193</v>
      </c>
      <c r="K10" s="13" t="s">
        <v>3578</v>
      </c>
      <c r="L10" s="194">
        <v>74.680000000000007</v>
      </c>
      <c r="M10" s="194">
        <v>74.680000000000007</v>
      </c>
      <c r="N10" s="194">
        <v>74.680000000000007</v>
      </c>
      <c r="O10" s="15">
        <v>20.57</v>
      </c>
      <c r="P10" s="767">
        <v>1.4477</v>
      </c>
      <c r="Q10" s="14">
        <v>29.78</v>
      </c>
      <c r="R10" s="14">
        <v>29.78</v>
      </c>
      <c r="S10" s="14">
        <v>0</v>
      </c>
    </row>
    <row r="11" spans="1:19" x14ac:dyDescent="0.2">
      <c r="A11" s="13" t="s">
        <v>3610</v>
      </c>
      <c r="B11" s="22" t="s">
        <v>3811</v>
      </c>
      <c r="C11" s="13">
        <v>10000003543</v>
      </c>
      <c r="D11" s="13">
        <v>543</v>
      </c>
      <c r="E11" s="13" t="s">
        <v>3613</v>
      </c>
      <c r="F11" s="13">
        <v>27</v>
      </c>
      <c r="G11" s="13">
        <v>29.49</v>
      </c>
      <c r="H11" s="13">
        <v>80</v>
      </c>
      <c r="I11" s="13">
        <v>5.4</v>
      </c>
      <c r="J11" s="13">
        <v>100154</v>
      </c>
      <c r="K11" s="13" t="s">
        <v>361</v>
      </c>
      <c r="L11" s="194">
        <v>76.81</v>
      </c>
      <c r="M11" s="194">
        <v>76.81</v>
      </c>
      <c r="N11" s="194">
        <v>76.81</v>
      </c>
      <c r="O11" s="15">
        <v>9.5</v>
      </c>
      <c r="P11" s="762">
        <v>2.6869999999999998</v>
      </c>
      <c r="Q11" s="14">
        <v>25.53</v>
      </c>
      <c r="R11" s="14">
        <v>25.53</v>
      </c>
      <c r="S11" s="14">
        <v>0</v>
      </c>
    </row>
    <row r="12" spans="1:19" x14ac:dyDescent="0.2">
      <c r="A12" s="13" t="s">
        <v>3610</v>
      </c>
      <c r="B12" s="22" t="s">
        <v>3812</v>
      </c>
      <c r="C12" s="13">
        <v>10000003725</v>
      </c>
      <c r="D12" s="13" t="s">
        <v>3813</v>
      </c>
      <c r="E12" s="13" t="s">
        <v>3613</v>
      </c>
      <c r="F12" s="13">
        <v>31.25</v>
      </c>
      <c r="G12" s="13">
        <v>33.06</v>
      </c>
      <c r="H12" s="13">
        <v>200</v>
      </c>
      <c r="I12" s="13">
        <v>2.5</v>
      </c>
      <c r="J12" s="13">
        <v>100154</v>
      </c>
      <c r="K12" s="13" t="s">
        <v>361</v>
      </c>
      <c r="L12" s="194">
        <v>99.62</v>
      </c>
      <c r="M12" s="194">
        <v>99.62</v>
      </c>
      <c r="N12" s="194">
        <v>99.62</v>
      </c>
      <c r="O12" s="15">
        <v>25.44</v>
      </c>
      <c r="P12" s="762">
        <v>2.6869999999999998</v>
      </c>
      <c r="Q12" s="14">
        <v>68.36</v>
      </c>
      <c r="R12" s="14">
        <v>68.36</v>
      </c>
      <c r="S12" s="14">
        <v>0</v>
      </c>
    </row>
    <row r="13" spans="1:19" x14ac:dyDescent="0.2">
      <c r="A13" s="13" t="s">
        <v>3610</v>
      </c>
      <c r="B13" s="22" t="s">
        <v>3814</v>
      </c>
      <c r="C13" s="13">
        <v>10000006919</v>
      </c>
      <c r="D13" s="13">
        <v>69190</v>
      </c>
      <c r="E13" s="13" t="s">
        <v>3613</v>
      </c>
      <c r="F13" s="13">
        <v>18.13</v>
      </c>
      <c r="G13" s="13">
        <v>19.39</v>
      </c>
      <c r="H13" s="13">
        <v>100</v>
      </c>
      <c r="I13" s="13">
        <v>2.9</v>
      </c>
      <c r="J13" s="13">
        <v>100154</v>
      </c>
      <c r="K13" s="13" t="s">
        <v>361</v>
      </c>
      <c r="L13" s="194">
        <v>80.34</v>
      </c>
      <c r="M13" s="194">
        <v>80.34</v>
      </c>
      <c r="N13" s="194">
        <v>80.34</v>
      </c>
      <c r="O13" s="15">
        <v>15.62</v>
      </c>
      <c r="P13" s="762">
        <v>2.6869999999999998</v>
      </c>
      <c r="Q13" s="14">
        <v>41.97</v>
      </c>
      <c r="R13" s="14">
        <v>41.97</v>
      </c>
      <c r="S13" s="14">
        <v>0</v>
      </c>
    </row>
    <row r="14" spans="1:19" x14ac:dyDescent="0.2">
      <c r="A14" s="13" t="s">
        <v>3610</v>
      </c>
      <c r="B14" s="22" t="s">
        <v>3815</v>
      </c>
      <c r="C14" s="13">
        <v>10000008443</v>
      </c>
      <c r="D14" s="13" t="s">
        <v>3816</v>
      </c>
      <c r="E14" s="13" t="s">
        <v>3613</v>
      </c>
      <c r="F14" s="13">
        <v>31.88</v>
      </c>
      <c r="G14" s="13">
        <v>34.06</v>
      </c>
      <c r="H14" s="13">
        <v>170</v>
      </c>
      <c r="I14" s="13">
        <v>3</v>
      </c>
      <c r="J14" s="13">
        <v>100154</v>
      </c>
      <c r="K14" s="13" t="s">
        <v>361</v>
      </c>
      <c r="L14" s="194">
        <v>93.55</v>
      </c>
      <c r="M14" s="194">
        <v>93.55</v>
      </c>
      <c r="N14" s="194">
        <v>93.55</v>
      </c>
      <c r="O14" s="15">
        <v>24.25</v>
      </c>
      <c r="P14" s="762">
        <v>2.6869999999999998</v>
      </c>
      <c r="Q14" s="14">
        <v>65.16</v>
      </c>
      <c r="R14" s="14">
        <v>65.16</v>
      </c>
      <c r="S14" s="14">
        <v>0</v>
      </c>
    </row>
    <row r="15" spans="1:19" x14ac:dyDescent="0.2">
      <c r="A15" s="13" t="s">
        <v>3610</v>
      </c>
      <c r="B15" s="22" t="s">
        <v>3817</v>
      </c>
      <c r="C15" s="13">
        <v>10000008737</v>
      </c>
      <c r="D15" s="13">
        <v>8737</v>
      </c>
      <c r="E15" s="13" t="s">
        <v>3613</v>
      </c>
      <c r="F15" s="13">
        <v>40</v>
      </c>
      <c r="G15" s="13">
        <v>41.73</v>
      </c>
      <c r="H15" s="13">
        <v>267</v>
      </c>
      <c r="I15" s="13">
        <v>2.4</v>
      </c>
      <c r="J15" s="13">
        <v>100154</v>
      </c>
      <c r="K15" s="13" t="s">
        <v>361</v>
      </c>
      <c r="L15" s="194">
        <v>130.53</v>
      </c>
      <c r="M15" s="194">
        <v>130.53</v>
      </c>
      <c r="N15" s="194">
        <v>130.53</v>
      </c>
      <c r="O15" s="15">
        <v>32.28</v>
      </c>
      <c r="P15" s="762">
        <v>2.6869999999999998</v>
      </c>
      <c r="Q15" s="14">
        <v>86.74</v>
      </c>
      <c r="R15" s="14">
        <v>86.74</v>
      </c>
      <c r="S15" s="14">
        <v>0</v>
      </c>
    </row>
    <row r="16" spans="1:19" x14ac:dyDescent="0.2">
      <c r="A16" s="13" t="s">
        <v>3610</v>
      </c>
      <c r="B16" s="22" t="s">
        <v>3818</v>
      </c>
      <c r="C16" s="13">
        <v>10000009685</v>
      </c>
      <c r="D16" s="13">
        <v>9485</v>
      </c>
      <c r="E16" s="13" t="s">
        <v>3613</v>
      </c>
      <c r="F16" s="13">
        <v>18.75</v>
      </c>
      <c r="G16" s="13">
        <v>20.190000000000001</v>
      </c>
      <c r="H16" s="13">
        <v>250</v>
      </c>
      <c r="I16" s="13">
        <v>1.2</v>
      </c>
      <c r="J16" s="13">
        <v>100154</v>
      </c>
      <c r="K16" s="13" t="s">
        <v>361</v>
      </c>
      <c r="L16" s="194">
        <v>89.22</v>
      </c>
      <c r="M16" s="194">
        <v>89.22</v>
      </c>
      <c r="N16" s="194">
        <v>89.22</v>
      </c>
      <c r="O16" s="15">
        <v>23.68</v>
      </c>
      <c r="P16" s="762">
        <v>2.6869999999999998</v>
      </c>
      <c r="Q16" s="14">
        <v>63.63</v>
      </c>
      <c r="R16" s="14">
        <v>63.63</v>
      </c>
      <c r="S16" s="14">
        <v>0</v>
      </c>
    </row>
    <row r="17" spans="1:19" x14ac:dyDescent="0.2">
      <c r="A17" s="13" t="s">
        <v>3610</v>
      </c>
      <c r="B17" s="22" t="s">
        <v>3819</v>
      </c>
      <c r="C17" s="13">
        <v>10000009860</v>
      </c>
      <c r="D17" s="13">
        <v>693123</v>
      </c>
      <c r="E17" s="13" t="s">
        <v>3613</v>
      </c>
      <c r="F17" s="13">
        <v>29.94</v>
      </c>
      <c r="G17" s="13">
        <v>31.93</v>
      </c>
      <c r="H17" s="13">
        <v>143</v>
      </c>
      <c r="I17" s="13">
        <v>3.35</v>
      </c>
      <c r="J17" s="13">
        <v>100154</v>
      </c>
      <c r="K17" s="13" t="s">
        <v>361</v>
      </c>
      <c r="L17" s="194">
        <v>120</v>
      </c>
      <c r="M17" s="194">
        <v>120</v>
      </c>
      <c r="N17" s="194">
        <v>120</v>
      </c>
      <c r="O17" s="15">
        <v>25.97</v>
      </c>
      <c r="P17" s="762">
        <v>2.6869999999999998</v>
      </c>
      <c r="Q17" s="14">
        <v>69.78</v>
      </c>
      <c r="R17" s="14">
        <v>69.78</v>
      </c>
      <c r="S17" s="14">
        <v>0</v>
      </c>
    </row>
    <row r="18" spans="1:19" x14ac:dyDescent="0.2">
      <c r="A18" s="13" t="s">
        <v>3610</v>
      </c>
      <c r="B18" s="22" t="s">
        <v>3820</v>
      </c>
      <c r="C18" s="13">
        <v>10000010577</v>
      </c>
      <c r="D18" s="13">
        <v>10577</v>
      </c>
      <c r="E18" s="13" t="s">
        <v>3613</v>
      </c>
      <c r="F18" s="13">
        <v>19.38</v>
      </c>
      <c r="G18" s="13">
        <v>20.73</v>
      </c>
      <c r="H18" s="13">
        <v>100</v>
      </c>
      <c r="I18" s="13">
        <v>3.1</v>
      </c>
      <c r="J18" s="13">
        <v>100154</v>
      </c>
      <c r="K18" s="13" t="s">
        <v>361</v>
      </c>
      <c r="L18" s="194">
        <v>62.46</v>
      </c>
      <c r="M18" s="194">
        <v>62.46</v>
      </c>
      <c r="N18" s="194">
        <v>62.46</v>
      </c>
      <c r="O18" s="15">
        <v>9.4700000000000006</v>
      </c>
      <c r="P18" s="762">
        <v>2.6869999999999998</v>
      </c>
      <c r="Q18" s="14">
        <v>25.45</v>
      </c>
      <c r="R18" s="14">
        <v>25.45</v>
      </c>
      <c r="S18" s="14">
        <v>0</v>
      </c>
    </row>
    <row r="19" spans="1:19" x14ac:dyDescent="0.2">
      <c r="A19" s="13" t="s">
        <v>3610</v>
      </c>
      <c r="B19" s="22" t="s">
        <v>3821</v>
      </c>
      <c r="C19" s="13">
        <v>10000011151</v>
      </c>
      <c r="D19" s="13">
        <v>1151</v>
      </c>
      <c r="E19" s="13" t="s">
        <v>3613</v>
      </c>
      <c r="F19" s="13">
        <v>27.5</v>
      </c>
      <c r="G19" s="13">
        <v>30.34</v>
      </c>
      <c r="H19" s="13">
        <v>80</v>
      </c>
      <c r="I19" s="13">
        <v>5.5</v>
      </c>
      <c r="J19" s="13">
        <v>100154</v>
      </c>
      <c r="K19" s="13" t="s">
        <v>361</v>
      </c>
      <c r="L19" s="194">
        <v>77.040000000000006</v>
      </c>
      <c r="M19" s="194">
        <v>77.040000000000006</v>
      </c>
      <c r="N19" s="194">
        <v>77.040000000000006</v>
      </c>
      <c r="O19" s="15">
        <v>11.44</v>
      </c>
      <c r="P19" s="762">
        <v>2.6869999999999998</v>
      </c>
      <c r="Q19" s="14">
        <v>30.74</v>
      </c>
      <c r="R19" s="14">
        <v>30.74</v>
      </c>
      <c r="S19" s="14">
        <v>0</v>
      </c>
    </row>
    <row r="20" spans="1:19" x14ac:dyDescent="0.2">
      <c r="A20" s="13" t="s">
        <v>3610</v>
      </c>
      <c r="B20" s="22" t="s">
        <v>3822</v>
      </c>
      <c r="C20" s="13">
        <v>10000011710</v>
      </c>
      <c r="D20" s="13">
        <v>1171</v>
      </c>
      <c r="E20" s="13" t="s">
        <v>3613</v>
      </c>
      <c r="F20" s="13">
        <v>28.2</v>
      </c>
      <c r="G20" s="13">
        <v>31.05</v>
      </c>
      <c r="H20" s="13">
        <v>96</v>
      </c>
      <c r="I20" s="13">
        <v>4.7</v>
      </c>
      <c r="J20" s="13">
        <v>100154</v>
      </c>
      <c r="K20" s="13" t="s">
        <v>361</v>
      </c>
      <c r="L20" s="194">
        <v>92.15</v>
      </c>
      <c r="M20" s="194">
        <v>92.15</v>
      </c>
      <c r="N20" s="194">
        <v>92.15</v>
      </c>
      <c r="O20" s="15">
        <v>10.36</v>
      </c>
      <c r="P20" s="762">
        <v>2.6869999999999998</v>
      </c>
      <c r="Q20" s="14">
        <v>27.84</v>
      </c>
      <c r="R20" s="14">
        <v>27.84</v>
      </c>
      <c r="S20" s="14">
        <v>0</v>
      </c>
    </row>
    <row r="21" spans="1:19" x14ac:dyDescent="0.2">
      <c r="A21" s="13" t="s">
        <v>3610</v>
      </c>
      <c r="B21" s="22" t="s">
        <v>3823</v>
      </c>
      <c r="C21" s="13">
        <v>10000011750</v>
      </c>
      <c r="D21" s="13" t="s">
        <v>3824</v>
      </c>
      <c r="E21" s="13" t="s">
        <v>3613</v>
      </c>
      <c r="F21" s="13">
        <v>30</v>
      </c>
      <c r="G21" s="13">
        <v>32.299999999999997</v>
      </c>
      <c r="H21" s="13">
        <v>192</v>
      </c>
      <c r="I21" s="13">
        <v>2.5</v>
      </c>
      <c r="J21" s="13">
        <v>100154</v>
      </c>
      <c r="K21" s="13" t="s">
        <v>361</v>
      </c>
      <c r="L21" s="194">
        <v>88.93</v>
      </c>
      <c r="M21" s="194">
        <v>88.93</v>
      </c>
      <c r="N21" s="194">
        <v>88.93</v>
      </c>
      <c r="O21" s="15">
        <v>23.4</v>
      </c>
      <c r="P21" s="762">
        <v>2.6869999999999998</v>
      </c>
      <c r="Q21" s="14">
        <v>62.88</v>
      </c>
      <c r="R21" s="14">
        <v>62.88</v>
      </c>
      <c r="S21" s="14">
        <v>0</v>
      </c>
    </row>
    <row r="22" spans="1:19" x14ac:dyDescent="0.2">
      <c r="A22" s="13" t="s">
        <v>3610</v>
      </c>
      <c r="B22" s="22" t="s">
        <v>3825</v>
      </c>
      <c r="C22" s="13">
        <v>10000013716</v>
      </c>
      <c r="D22" s="13">
        <v>3716</v>
      </c>
      <c r="E22" s="13" t="s">
        <v>3613</v>
      </c>
      <c r="F22" s="13">
        <v>20.309999999999999</v>
      </c>
      <c r="G22" s="13">
        <v>21.61</v>
      </c>
      <c r="H22" s="13">
        <v>100</v>
      </c>
      <c r="I22" s="13">
        <v>3.25</v>
      </c>
      <c r="J22" s="13">
        <v>100154</v>
      </c>
      <c r="K22" s="13" t="s">
        <v>361</v>
      </c>
      <c r="L22" s="194">
        <v>51.83</v>
      </c>
      <c r="M22" s="194">
        <v>51.83</v>
      </c>
      <c r="N22" s="194">
        <v>51.83</v>
      </c>
      <c r="O22" s="15">
        <v>9.31</v>
      </c>
      <c r="P22" s="762">
        <v>2.6869999999999998</v>
      </c>
      <c r="Q22" s="14">
        <v>25.02</v>
      </c>
      <c r="R22" s="14">
        <v>25.02</v>
      </c>
      <c r="S22" s="14">
        <v>0</v>
      </c>
    </row>
    <row r="23" spans="1:19" x14ac:dyDescent="0.2">
      <c r="A23" s="13" t="s">
        <v>3610</v>
      </c>
      <c r="B23" s="22" t="s">
        <v>3826</v>
      </c>
      <c r="C23" s="13">
        <v>10000013721</v>
      </c>
      <c r="D23" s="13">
        <v>3721</v>
      </c>
      <c r="E23" s="13" t="s">
        <v>3613</v>
      </c>
      <c r="F23" s="13">
        <v>22.75</v>
      </c>
      <c r="G23" s="13">
        <v>24.19</v>
      </c>
      <c r="H23" s="13">
        <v>140</v>
      </c>
      <c r="I23" s="13">
        <v>2.6</v>
      </c>
      <c r="J23" s="13">
        <v>100154</v>
      </c>
      <c r="K23" s="13" t="s">
        <v>361</v>
      </c>
      <c r="L23" s="194">
        <v>76.150000000000006</v>
      </c>
      <c r="M23" s="194">
        <v>76.150000000000006</v>
      </c>
      <c r="N23" s="194">
        <v>76.150000000000006</v>
      </c>
      <c r="O23" s="15">
        <v>17.5</v>
      </c>
      <c r="P23" s="762">
        <v>2.6869999999999998</v>
      </c>
      <c r="Q23" s="14">
        <v>47.02</v>
      </c>
      <c r="R23" s="14">
        <v>47.02</v>
      </c>
      <c r="S23" s="14">
        <v>0</v>
      </c>
    </row>
    <row r="24" spans="1:19" x14ac:dyDescent="0.2">
      <c r="A24" s="13" t="s">
        <v>3610</v>
      </c>
      <c r="B24" s="22" t="s">
        <v>3827</v>
      </c>
      <c r="C24" s="13">
        <v>10000013740</v>
      </c>
      <c r="D24" s="13">
        <v>3740</v>
      </c>
      <c r="E24" s="13" t="s">
        <v>3613</v>
      </c>
      <c r="F24" s="13">
        <v>25</v>
      </c>
      <c r="G24" s="13">
        <v>26.79</v>
      </c>
      <c r="H24" s="13">
        <v>143</v>
      </c>
      <c r="I24" s="13">
        <v>2.8</v>
      </c>
      <c r="J24" s="13">
        <v>100154</v>
      </c>
      <c r="K24" s="13" t="s">
        <v>361</v>
      </c>
      <c r="L24" s="194">
        <v>87.49</v>
      </c>
      <c r="M24" s="194">
        <v>87.49</v>
      </c>
      <c r="N24" s="194">
        <v>87.49</v>
      </c>
      <c r="O24" s="15">
        <v>22.85</v>
      </c>
      <c r="P24" s="762">
        <v>2.6869999999999998</v>
      </c>
      <c r="Q24" s="14">
        <v>61.4</v>
      </c>
      <c r="R24" s="14">
        <v>61.4</v>
      </c>
      <c r="S24" s="14">
        <v>0</v>
      </c>
    </row>
    <row r="25" spans="1:19" x14ac:dyDescent="0.2">
      <c r="A25" s="13" t="s">
        <v>3610</v>
      </c>
      <c r="B25" s="22" t="s">
        <v>3828</v>
      </c>
      <c r="C25" s="13">
        <v>10000013753</v>
      </c>
      <c r="D25" s="13">
        <v>3753</v>
      </c>
      <c r="E25" s="13" t="s">
        <v>3613</v>
      </c>
      <c r="F25" s="13">
        <v>18.75</v>
      </c>
      <c r="G25" s="13">
        <v>20.02</v>
      </c>
      <c r="H25" s="13">
        <v>100</v>
      </c>
      <c r="I25" s="13">
        <v>3</v>
      </c>
      <c r="J25" s="13">
        <v>100154</v>
      </c>
      <c r="K25" s="13" t="s">
        <v>361</v>
      </c>
      <c r="L25" s="194">
        <v>59.62</v>
      </c>
      <c r="M25" s="194">
        <v>59.62</v>
      </c>
      <c r="N25" s="194">
        <v>59.62</v>
      </c>
      <c r="O25" s="15">
        <v>13.32</v>
      </c>
      <c r="P25" s="762">
        <v>2.6869999999999998</v>
      </c>
      <c r="Q25" s="14">
        <v>35.79</v>
      </c>
      <c r="R25" s="14">
        <v>35.79</v>
      </c>
      <c r="S25" s="14">
        <v>0</v>
      </c>
    </row>
    <row r="26" spans="1:19" x14ac:dyDescent="0.2">
      <c r="A26" s="13" t="s">
        <v>3610</v>
      </c>
      <c r="B26" s="22" t="s">
        <v>3829</v>
      </c>
      <c r="C26" s="13">
        <v>10000013770</v>
      </c>
      <c r="D26" s="13">
        <v>3770</v>
      </c>
      <c r="E26" s="13" t="s">
        <v>3613</v>
      </c>
      <c r="F26" s="13">
        <v>20.67</v>
      </c>
      <c r="G26" s="13">
        <v>22.45</v>
      </c>
      <c r="H26" s="13">
        <v>135</v>
      </c>
      <c r="I26" s="13">
        <v>2.4500000000000002</v>
      </c>
      <c r="J26" s="13">
        <v>100154</v>
      </c>
      <c r="K26" s="13" t="s">
        <v>361</v>
      </c>
      <c r="L26" s="194">
        <v>72.81</v>
      </c>
      <c r="M26" s="194">
        <v>72.81</v>
      </c>
      <c r="N26" s="194">
        <v>72.81</v>
      </c>
      <c r="O26" s="15">
        <v>20.56</v>
      </c>
      <c r="P26" s="762">
        <v>2.6869999999999998</v>
      </c>
      <c r="Q26" s="14">
        <v>55.24</v>
      </c>
      <c r="R26" s="14">
        <v>55.24</v>
      </c>
      <c r="S26" s="14">
        <v>0</v>
      </c>
    </row>
    <row r="27" spans="1:19" x14ac:dyDescent="0.2">
      <c r="A27" s="13" t="s">
        <v>3610</v>
      </c>
      <c r="B27" s="22" t="s">
        <v>3830</v>
      </c>
      <c r="C27" s="13">
        <v>10000013771</v>
      </c>
      <c r="D27" s="13">
        <v>3771</v>
      </c>
      <c r="E27" s="13" t="s">
        <v>3613</v>
      </c>
      <c r="F27" s="13">
        <v>20.67</v>
      </c>
      <c r="G27" s="13">
        <v>22.37</v>
      </c>
      <c r="H27" s="13">
        <v>135</v>
      </c>
      <c r="I27" s="13">
        <v>2.4500000000000002</v>
      </c>
      <c r="J27" s="13">
        <v>100154</v>
      </c>
      <c r="K27" s="13" t="s">
        <v>361</v>
      </c>
      <c r="L27" s="194">
        <v>71.31</v>
      </c>
      <c r="M27" s="194">
        <v>71.31</v>
      </c>
      <c r="N27" s="194">
        <v>71.31</v>
      </c>
      <c r="O27" s="15">
        <v>20.100000000000001</v>
      </c>
      <c r="P27" s="762">
        <v>2.6869999999999998</v>
      </c>
      <c r="Q27" s="14">
        <v>54.01</v>
      </c>
      <c r="R27" s="14">
        <v>54.01</v>
      </c>
      <c r="S27" s="14">
        <v>0</v>
      </c>
    </row>
    <row r="28" spans="1:19" x14ac:dyDescent="0.2">
      <c r="A28" s="13" t="s">
        <v>3610</v>
      </c>
      <c r="B28" s="22" t="s">
        <v>3831</v>
      </c>
      <c r="C28" s="13">
        <v>10000013779</v>
      </c>
      <c r="D28" s="13">
        <v>3779</v>
      </c>
      <c r="E28" s="13" t="s">
        <v>3613</v>
      </c>
      <c r="F28" s="13">
        <v>21.94</v>
      </c>
      <c r="G28" s="13">
        <v>24.01</v>
      </c>
      <c r="H28" s="13">
        <v>135</v>
      </c>
      <c r="I28" s="13">
        <v>2.6</v>
      </c>
      <c r="J28" s="13">
        <v>100154</v>
      </c>
      <c r="K28" s="13" t="s">
        <v>361</v>
      </c>
      <c r="L28" s="194">
        <v>71.73</v>
      </c>
      <c r="M28" s="194">
        <v>71.73</v>
      </c>
      <c r="N28" s="194">
        <v>71.73</v>
      </c>
      <c r="O28" s="15">
        <v>20.28</v>
      </c>
      <c r="P28" s="762">
        <v>2.6869999999999998</v>
      </c>
      <c r="Q28" s="14">
        <v>54.49</v>
      </c>
      <c r="R28" s="14">
        <v>54.49</v>
      </c>
      <c r="S28" s="14">
        <v>0</v>
      </c>
    </row>
    <row r="29" spans="1:19" x14ac:dyDescent="0.2">
      <c r="A29" s="13" t="s">
        <v>3610</v>
      </c>
      <c r="B29" s="22" t="s">
        <v>3831</v>
      </c>
      <c r="C29" s="13">
        <v>10000013782</v>
      </c>
      <c r="D29" s="13">
        <v>3782</v>
      </c>
      <c r="E29" s="13" t="s">
        <v>3613</v>
      </c>
      <c r="F29" s="13">
        <v>16.25</v>
      </c>
      <c r="G29" s="13">
        <v>18.079999999999998</v>
      </c>
      <c r="H29" s="13">
        <v>100</v>
      </c>
      <c r="I29" s="13">
        <v>2.6</v>
      </c>
      <c r="J29" s="13">
        <v>100154</v>
      </c>
      <c r="K29" s="13" t="s">
        <v>361</v>
      </c>
      <c r="L29" s="194">
        <v>66.599999999999994</v>
      </c>
      <c r="M29" s="194">
        <v>66.599999999999994</v>
      </c>
      <c r="N29" s="194">
        <v>66.599999999999994</v>
      </c>
      <c r="O29" s="15">
        <v>15.7</v>
      </c>
      <c r="P29" s="762">
        <v>2.6869999999999998</v>
      </c>
      <c r="Q29" s="14">
        <v>42.19</v>
      </c>
      <c r="R29" s="14">
        <v>42.19</v>
      </c>
      <c r="S29" s="14">
        <v>0</v>
      </c>
    </row>
    <row r="30" spans="1:19" x14ac:dyDescent="0.2">
      <c r="A30" s="13" t="s">
        <v>3610</v>
      </c>
      <c r="B30" s="22" t="s">
        <v>3832</v>
      </c>
      <c r="C30" s="13">
        <v>10000015230</v>
      </c>
      <c r="D30" s="13" t="s">
        <v>3833</v>
      </c>
      <c r="E30" s="13" t="s">
        <v>3613</v>
      </c>
      <c r="F30" s="13">
        <v>30</v>
      </c>
      <c r="G30" s="13">
        <v>32.79</v>
      </c>
      <c r="H30" s="13">
        <v>160</v>
      </c>
      <c r="I30" s="13">
        <v>3</v>
      </c>
      <c r="J30" s="13">
        <v>100154</v>
      </c>
      <c r="K30" s="13" t="s">
        <v>361</v>
      </c>
      <c r="L30" s="194">
        <v>143.47999999999999</v>
      </c>
      <c r="M30" s="194">
        <v>143.47999999999999</v>
      </c>
      <c r="N30" s="194">
        <v>143.47999999999999</v>
      </c>
      <c r="O30" s="15">
        <v>43.13</v>
      </c>
      <c r="P30" s="762">
        <v>2.6869999999999998</v>
      </c>
      <c r="Q30" s="14">
        <v>115.89</v>
      </c>
      <c r="R30" s="14">
        <v>115.89</v>
      </c>
      <c r="S30" s="14">
        <v>0</v>
      </c>
    </row>
    <row r="31" spans="1:19" x14ac:dyDescent="0.2">
      <c r="A31" s="13" t="s">
        <v>3610</v>
      </c>
      <c r="B31" s="22" t="s">
        <v>3834</v>
      </c>
      <c r="C31" s="13">
        <v>10000015232</v>
      </c>
      <c r="D31" s="13" t="s">
        <v>3835</v>
      </c>
      <c r="E31" s="13" t="s">
        <v>3613</v>
      </c>
      <c r="F31" s="13">
        <v>30</v>
      </c>
      <c r="G31" s="13">
        <v>34.549999999999997</v>
      </c>
      <c r="H31" s="13">
        <v>160</v>
      </c>
      <c r="I31" s="13">
        <v>3</v>
      </c>
      <c r="J31" s="13">
        <v>100154</v>
      </c>
      <c r="K31" s="13" t="s">
        <v>361</v>
      </c>
      <c r="L31" s="194">
        <v>149.83000000000001</v>
      </c>
      <c r="M31" s="194">
        <v>149.83000000000001</v>
      </c>
      <c r="N31" s="194">
        <v>149.83000000000001</v>
      </c>
      <c r="O31" s="15">
        <v>43.82</v>
      </c>
      <c r="P31" s="762">
        <v>2.6869999999999998</v>
      </c>
      <c r="Q31" s="14">
        <v>117.74</v>
      </c>
      <c r="R31" s="14">
        <v>117.74</v>
      </c>
      <c r="S31" s="14">
        <v>0</v>
      </c>
    </row>
    <row r="32" spans="1:19" x14ac:dyDescent="0.2">
      <c r="A32" s="13" t="s">
        <v>3610</v>
      </c>
      <c r="B32" s="22" t="s">
        <v>3836</v>
      </c>
      <c r="C32" s="13">
        <v>10000015320</v>
      </c>
      <c r="D32" s="13" t="s">
        <v>3837</v>
      </c>
      <c r="E32" s="13" t="s">
        <v>3613</v>
      </c>
      <c r="F32" s="13">
        <v>31.41</v>
      </c>
      <c r="G32" s="13">
        <v>33.5</v>
      </c>
      <c r="H32" s="13">
        <v>250</v>
      </c>
      <c r="I32" s="13">
        <v>2.0099999999999998</v>
      </c>
      <c r="J32" s="13">
        <v>100154</v>
      </c>
      <c r="K32" s="13" t="s">
        <v>361</v>
      </c>
      <c r="L32" s="194">
        <v>160.12</v>
      </c>
      <c r="M32" s="194">
        <v>160.12</v>
      </c>
      <c r="N32" s="194">
        <v>160.12</v>
      </c>
      <c r="O32" s="15">
        <v>47.59</v>
      </c>
      <c r="P32" s="762">
        <v>2.6869999999999998</v>
      </c>
      <c r="Q32" s="14">
        <v>127.87</v>
      </c>
      <c r="R32" s="14">
        <v>127.87</v>
      </c>
      <c r="S32" s="14">
        <v>0</v>
      </c>
    </row>
    <row r="33" spans="1:19" x14ac:dyDescent="0.2">
      <c r="A33" s="13" t="s">
        <v>3610</v>
      </c>
      <c r="B33" s="22" t="s">
        <v>3838</v>
      </c>
      <c r="C33" s="13">
        <v>10000015327</v>
      </c>
      <c r="D33" s="13" t="s">
        <v>3839</v>
      </c>
      <c r="E33" s="13" t="s">
        <v>3613</v>
      </c>
      <c r="F33" s="13">
        <v>29.53</v>
      </c>
      <c r="G33" s="13">
        <v>31.7</v>
      </c>
      <c r="H33" s="13">
        <v>175</v>
      </c>
      <c r="I33" s="13">
        <v>2.7</v>
      </c>
      <c r="J33" s="13">
        <v>100154</v>
      </c>
      <c r="K33" s="13" t="s">
        <v>361</v>
      </c>
      <c r="L33" s="194">
        <v>142.85</v>
      </c>
      <c r="M33" s="194">
        <v>142.85</v>
      </c>
      <c r="N33" s="194">
        <v>142.85</v>
      </c>
      <c r="O33" s="15">
        <v>42.22</v>
      </c>
      <c r="P33" s="762">
        <v>2.6869999999999998</v>
      </c>
      <c r="Q33" s="14">
        <v>113.45</v>
      </c>
      <c r="R33" s="14">
        <v>113.45</v>
      </c>
      <c r="S33" s="14">
        <v>0</v>
      </c>
    </row>
    <row r="34" spans="1:19" x14ac:dyDescent="0.2">
      <c r="A34" s="13" t="s">
        <v>3610</v>
      </c>
      <c r="B34" s="22" t="s">
        <v>3840</v>
      </c>
      <c r="C34" s="13">
        <v>10000015924</v>
      </c>
      <c r="D34" s="13" t="s">
        <v>3841</v>
      </c>
      <c r="E34" s="13" t="s">
        <v>3613</v>
      </c>
      <c r="F34" s="13">
        <v>30</v>
      </c>
      <c r="G34" s="13">
        <v>32.14</v>
      </c>
      <c r="H34" s="13">
        <v>200</v>
      </c>
      <c r="I34" s="13">
        <v>2.4</v>
      </c>
      <c r="J34" s="13">
        <v>100154</v>
      </c>
      <c r="K34" s="13" t="s">
        <v>361</v>
      </c>
      <c r="L34" s="194">
        <v>155</v>
      </c>
      <c r="M34" s="194">
        <v>155</v>
      </c>
      <c r="N34" s="194">
        <v>155</v>
      </c>
      <c r="O34" s="15">
        <v>43.49</v>
      </c>
      <c r="P34" s="762">
        <v>2.6869999999999998</v>
      </c>
      <c r="Q34" s="14">
        <v>116.86</v>
      </c>
      <c r="R34" s="14">
        <v>116.86</v>
      </c>
      <c r="S34" s="14">
        <v>0</v>
      </c>
    </row>
    <row r="35" spans="1:19" x14ac:dyDescent="0.2">
      <c r="A35" s="13" t="s">
        <v>3610</v>
      </c>
      <c r="B35" s="22" t="s">
        <v>3832</v>
      </c>
      <c r="C35" s="13">
        <v>10000015932</v>
      </c>
      <c r="D35" s="13" t="s">
        <v>3842</v>
      </c>
      <c r="E35" s="13" t="s">
        <v>3613</v>
      </c>
      <c r="F35" s="13">
        <v>30</v>
      </c>
      <c r="G35" s="13">
        <v>32.19</v>
      </c>
      <c r="H35" s="13">
        <v>160</v>
      </c>
      <c r="I35" s="13">
        <v>3</v>
      </c>
      <c r="J35" s="13">
        <v>100154</v>
      </c>
      <c r="K35" s="13" t="s">
        <v>361</v>
      </c>
      <c r="L35" s="194">
        <v>156.41999999999999</v>
      </c>
      <c r="M35" s="194">
        <v>156.41999999999999</v>
      </c>
      <c r="N35" s="194">
        <v>156.41999999999999</v>
      </c>
      <c r="O35" s="15">
        <v>42.73</v>
      </c>
      <c r="P35" s="762">
        <v>2.6869999999999998</v>
      </c>
      <c r="Q35" s="14">
        <v>114.82</v>
      </c>
      <c r="R35" s="14">
        <v>114.82</v>
      </c>
      <c r="S35" s="14">
        <v>0</v>
      </c>
    </row>
    <row r="36" spans="1:19" x14ac:dyDescent="0.2">
      <c r="A36" s="13" t="s">
        <v>3610</v>
      </c>
      <c r="B36" s="22" t="s">
        <v>3843</v>
      </c>
      <c r="C36" s="13">
        <v>10000016901</v>
      </c>
      <c r="D36" s="13">
        <v>69012</v>
      </c>
      <c r="E36" s="13" t="s">
        <v>3613</v>
      </c>
      <c r="F36" s="13">
        <v>30</v>
      </c>
      <c r="G36" s="13">
        <v>32.18</v>
      </c>
      <c r="H36" s="13">
        <v>124</v>
      </c>
      <c r="I36" s="13">
        <v>3.88</v>
      </c>
      <c r="J36" s="13">
        <v>100154</v>
      </c>
      <c r="K36" s="13" t="s">
        <v>361</v>
      </c>
      <c r="L36" s="194">
        <v>78.78</v>
      </c>
      <c r="M36" s="194">
        <v>78.78</v>
      </c>
      <c r="N36" s="194">
        <v>78.78</v>
      </c>
      <c r="O36" s="15">
        <v>15.67</v>
      </c>
      <c r="P36" s="762">
        <v>2.6869999999999998</v>
      </c>
      <c r="Q36" s="14">
        <v>42.11</v>
      </c>
      <c r="R36" s="14">
        <v>42.11</v>
      </c>
      <c r="S36" s="14">
        <v>0</v>
      </c>
    </row>
    <row r="37" spans="1:19" x14ac:dyDescent="0.2">
      <c r="A37" s="13" t="s">
        <v>3610</v>
      </c>
      <c r="B37" s="22" t="s">
        <v>3844</v>
      </c>
      <c r="C37" s="13">
        <v>10000016905</v>
      </c>
      <c r="D37" s="13">
        <v>69051</v>
      </c>
      <c r="E37" s="13" t="s">
        <v>3613</v>
      </c>
      <c r="F37" s="13">
        <v>9.9</v>
      </c>
      <c r="G37" s="13">
        <v>11.45</v>
      </c>
      <c r="H37" s="13">
        <v>72</v>
      </c>
      <c r="I37" s="13">
        <v>2.2000000000000002</v>
      </c>
      <c r="J37" s="13">
        <v>100154</v>
      </c>
      <c r="K37" s="13" t="s">
        <v>361</v>
      </c>
      <c r="L37" s="194">
        <v>38.18</v>
      </c>
      <c r="M37" s="194">
        <v>38.18</v>
      </c>
      <c r="N37" s="194">
        <v>38.18</v>
      </c>
      <c r="O37" s="15">
        <v>8.5</v>
      </c>
      <c r="P37" s="762">
        <v>2.6869999999999998</v>
      </c>
      <c r="Q37" s="14">
        <v>22.84</v>
      </c>
      <c r="R37" s="14">
        <v>22.84</v>
      </c>
      <c r="S37" s="14">
        <v>0</v>
      </c>
    </row>
    <row r="38" spans="1:19" x14ac:dyDescent="0.2">
      <c r="A38" s="13" t="s">
        <v>3610</v>
      </c>
      <c r="B38" s="22" t="s">
        <v>3845</v>
      </c>
      <c r="C38" s="13">
        <v>10000023162</v>
      </c>
      <c r="D38" s="13" t="s">
        <v>3846</v>
      </c>
      <c r="E38" s="13" t="s">
        <v>3613</v>
      </c>
      <c r="F38" s="13">
        <v>29.06</v>
      </c>
      <c r="G38" s="13">
        <v>31.05</v>
      </c>
      <c r="H38" s="13">
        <v>125</v>
      </c>
      <c r="I38" s="13">
        <v>3.72</v>
      </c>
      <c r="J38" s="13">
        <v>100154</v>
      </c>
      <c r="K38" s="13" t="s">
        <v>361</v>
      </c>
      <c r="L38" s="194">
        <v>96.13</v>
      </c>
      <c r="M38" s="194">
        <v>96.13</v>
      </c>
      <c r="N38" s="194">
        <v>96.13</v>
      </c>
      <c r="O38" s="15">
        <v>22.04</v>
      </c>
      <c r="P38" s="762">
        <v>2.6869999999999998</v>
      </c>
      <c r="Q38" s="14">
        <v>59.22</v>
      </c>
      <c r="R38" s="14">
        <v>59.22</v>
      </c>
      <c r="S38" s="14">
        <v>0</v>
      </c>
    </row>
    <row r="39" spans="1:19" x14ac:dyDescent="0.2">
      <c r="A39" s="13" t="s">
        <v>3610</v>
      </c>
      <c r="B39" s="22" t="s">
        <v>3847</v>
      </c>
      <c r="C39" s="13">
        <v>10000023420</v>
      </c>
      <c r="D39" s="13" t="s">
        <v>3848</v>
      </c>
      <c r="E39" s="13" t="s">
        <v>3613</v>
      </c>
      <c r="F39" s="13">
        <v>30.88</v>
      </c>
      <c r="G39" s="13">
        <v>32.869999999999997</v>
      </c>
      <c r="H39" s="13">
        <v>130</v>
      </c>
      <c r="I39" s="13">
        <v>3.8</v>
      </c>
      <c r="J39" s="13">
        <v>100154</v>
      </c>
      <c r="K39" s="13" t="s">
        <v>361</v>
      </c>
      <c r="L39" s="194">
        <v>99.08</v>
      </c>
      <c r="M39" s="194">
        <v>99.08</v>
      </c>
      <c r="N39" s="194">
        <v>99.08</v>
      </c>
      <c r="O39" s="15">
        <v>23.05</v>
      </c>
      <c r="P39" s="762">
        <v>2.6869999999999998</v>
      </c>
      <c r="Q39" s="14">
        <v>61.94</v>
      </c>
      <c r="R39" s="14">
        <v>61.94</v>
      </c>
      <c r="S39" s="14">
        <v>0</v>
      </c>
    </row>
    <row r="40" spans="1:19" x14ac:dyDescent="0.2">
      <c r="A40" s="13" t="s">
        <v>3610</v>
      </c>
      <c r="B40" s="22" t="s">
        <v>3849</v>
      </c>
      <c r="C40" s="13">
        <v>10000032041</v>
      </c>
      <c r="D40" s="13" t="s">
        <v>3850</v>
      </c>
      <c r="E40" s="13" t="s">
        <v>3613</v>
      </c>
      <c r="F40" s="13">
        <v>30</v>
      </c>
      <c r="G40" s="13">
        <v>31.84</v>
      </c>
      <c r="H40" s="13">
        <v>236</v>
      </c>
      <c r="I40" s="13">
        <v>2.0299999999999998</v>
      </c>
      <c r="J40" s="13">
        <v>100154</v>
      </c>
      <c r="K40" s="13" t="s">
        <v>361</v>
      </c>
      <c r="L40" s="194">
        <v>157.66999999999999</v>
      </c>
      <c r="M40" s="194">
        <v>157.66999999999999</v>
      </c>
      <c r="N40" s="194">
        <v>157.66999999999999</v>
      </c>
      <c r="O40" s="15">
        <v>47.72</v>
      </c>
      <c r="P40" s="762">
        <v>2.6869999999999998</v>
      </c>
      <c r="Q40" s="14">
        <v>128.22</v>
      </c>
      <c r="R40" s="14">
        <v>128.22</v>
      </c>
      <c r="S40" s="14">
        <v>0</v>
      </c>
    </row>
    <row r="41" spans="1:19" x14ac:dyDescent="0.2">
      <c r="A41" s="13" t="s">
        <v>3610</v>
      </c>
      <c r="B41" s="22" t="s">
        <v>3851</v>
      </c>
      <c r="C41" s="13">
        <v>10000032061</v>
      </c>
      <c r="D41" s="13" t="s">
        <v>3852</v>
      </c>
      <c r="E41" s="13" t="s">
        <v>3613</v>
      </c>
      <c r="F41" s="13">
        <v>30</v>
      </c>
      <c r="G41" s="13">
        <v>31.84</v>
      </c>
      <c r="H41" s="13">
        <v>240</v>
      </c>
      <c r="I41" s="13">
        <v>2</v>
      </c>
      <c r="J41" s="13">
        <v>100154</v>
      </c>
      <c r="K41" s="13" t="s">
        <v>361</v>
      </c>
      <c r="L41" s="194">
        <v>103.16</v>
      </c>
      <c r="M41" s="194">
        <v>103.16</v>
      </c>
      <c r="N41" s="194">
        <v>103.16</v>
      </c>
      <c r="O41" s="15">
        <v>25.88</v>
      </c>
      <c r="P41" s="762">
        <v>2.6869999999999998</v>
      </c>
      <c r="Q41" s="14">
        <v>69.540000000000006</v>
      </c>
      <c r="R41" s="14">
        <v>69.540000000000006</v>
      </c>
      <c r="S41" s="14">
        <v>0</v>
      </c>
    </row>
    <row r="42" spans="1:19" x14ac:dyDescent="0.2">
      <c r="A42" s="13" t="s">
        <v>3610</v>
      </c>
      <c r="B42" s="22" t="s">
        <v>3853</v>
      </c>
      <c r="C42" s="13">
        <v>10000032432</v>
      </c>
      <c r="D42" s="13" t="s">
        <v>3854</v>
      </c>
      <c r="E42" s="13" t="s">
        <v>3613</v>
      </c>
      <c r="F42" s="13">
        <v>33</v>
      </c>
      <c r="G42" s="13">
        <v>34.799999999999997</v>
      </c>
      <c r="H42" s="13">
        <v>220</v>
      </c>
      <c r="I42" s="13">
        <v>2.4</v>
      </c>
      <c r="J42" s="13">
        <v>100154</v>
      </c>
      <c r="K42" s="13" t="s">
        <v>361</v>
      </c>
      <c r="L42" s="194">
        <v>90.81</v>
      </c>
      <c r="M42" s="194">
        <v>90.81</v>
      </c>
      <c r="N42" s="194">
        <v>90.81</v>
      </c>
      <c r="O42" s="15">
        <v>20.14</v>
      </c>
      <c r="P42" s="762">
        <v>2.6869999999999998</v>
      </c>
      <c r="Q42" s="14">
        <v>54.12</v>
      </c>
      <c r="R42" s="14">
        <v>54.12</v>
      </c>
      <c r="S42" s="14">
        <v>0</v>
      </c>
    </row>
    <row r="43" spans="1:19" x14ac:dyDescent="0.2">
      <c r="A43" s="13" t="s">
        <v>3610</v>
      </c>
      <c r="B43" s="22" t="s">
        <v>3855</v>
      </c>
      <c r="C43" s="13">
        <v>10000036458</v>
      </c>
      <c r="D43" s="13">
        <v>97694</v>
      </c>
      <c r="E43" s="13" t="s">
        <v>3613</v>
      </c>
      <c r="F43" s="13">
        <v>24.3</v>
      </c>
      <c r="G43" s="13">
        <v>27.13</v>
      </c>
      <c r="H43" s="13">
        <v>80</v>
      </c>
      <c r="I43" s="13">
        <v>4.8600000000000003</v>
      </c>
      <c r="J43" s="13">
        <v>100154</v>
      </c>
      <c r="K43" s="13" t="s">
        <v>361</v>
      </c>
      <c r="L43" s="194">
        <v>85</v>
      </c>
      <c r="M43" s="194">
        <v>85</v>
      </c>
      <c r="N43" s="194">
        <v>85</v>
      </c>
      <c r="O43" s="15">
        <v>10.83</v>
      </c>
      <c r="P43" s="762">
        <v>2.6869999999999998</v>
      </c>
      <c r="Q43" s="14">
        <v>29.1</v>
      </c>
      <c r="R43" s="14">
        <v>29.1</v>
      </c>
      <c r="S43" s="14">
        <v>0</v>
      </c>
    </row>
    <row r="44" spans="1:19" x14ac:dyDescent="0.2">
      <c r="A44" s="13" t="s">
        <v>3610</v>
      </c>
      <c r="B44" s="22" t="s">
        <v>3856</v>
      </c>
      <c r="C44" s="13">
        <v>10000037344</v>
      </c>
      <c r="D44" s="13">
        <v>97693</v>
      </c>
      <c r="E44" s="13" t="s">
        <v>3613</v>
      </c>
      <c r="F44" s="13">
        <v>28.51</v>
      </c>
      <c r="G44" s="13">
        <v>30.2</v>
      </c>
      <c r="H44" s="13">
        <v>343</v>
      </c>
      <c r="I44" s="13">
        <v>1.33</v>
      </c>
      <c r="J44" s="13">
        <v>100154</v>
      </c>
      <c r="K44" s="13" t="s">
        <v>361</v>
      </c>
      <c r="L44" s="194">
        <v>126.63</v>
      </c>
      <c r="M44" s="194">
        <v>126.63</v>
      </c>
      <c r="N44" s="194">
        <v>126.63</v>
      </c>
      <c r="O44" s="15">
        <v>23.22</v>
      </c>
      <c r="P44" s="762">
        <v>2.6869999999999998</v>
      </c>
      <c r="Q44" s="14">
        <v>62.39</v>
      </c>
      <c r="R44" s="14">
        <v>62.39</v>
      </c>
      <c r="S44" s="14">
        <v>0</v>
      </c>
    </row>
    <row r="45" spans="1:19" x14ac:dyDescent="0.2">
      <c r="A45" s="13" t="s">
        <v>3610</v>
      </c>
      <c r="B45" s="22" t="s">
        <v>3857</v>
      </c>
      <c r="C45" s="13">
        <v>10000037600</v>
      </c>
      <c r="D45" s="13">
        <v>3760</v>
      </c>
      <c r="E45" s="13" t="s">
        <v>3613</v>
      </c>
      <c r="F45" s="13">
        <v>20.13</v>
      </c>
      <c r="G45" s="13">
        <v>21.59</v>
      </c>
      <c r="H45" s="13">
        <v>140</v>
      </c>
      <c r="I45" s="13">
        <v>2.2999999999999998</v>
      </c>
      <c r="J45" s="13">
        <v>100154</v>
      </c>
      <c r="K45" s="13" t="s">
        <v>361</v>
      </c>
      <c r="L45" s="194">
        <v>84.86</v>
      </c>
      <c r="M45" s="194">
        <v>84.86</v>
      </c>
      <c r="N45" s="194">
        <v>84.86</v>
      </c>
      <c r="O45" s="15">
        <v>25.84</v>
      </c>
      <c r="P45" s="762">
        <v>2.6869999999999998</v>
      </c>
      <c r="Q45" s="14">
        <v>69.430000000000007</v>
      </c>
      <c r="R45" s="14">
        <v>69.430000000000007</v>
      </c>
      <c r="S45" s="14">
        <v>0</v>
      </c>
    </row>
    <row r="46" spans="1:19" x14ac:dyDescent="0.2">
      <c r="A46" s="13" t="s">
        <v>3610</v>
      </c>
      <c r="B46" s="22" t="s">
        <v>3812</v>
      </c>
      <c r="C46" s="13">
        <v>10000055425</v>
      </c>
      <c r="D46" s="13" t="s">
        <v>3858</v>
      </c>
      <c r="E46" s="13" t="s">
        <v>3613</v>
      </c>
      <c r="F46" s="13">
        <v>31.25</v>
      </c>
      <c r="G46" s="13">
        <v>33.06</v>
      </c>
      <c r="H46" s="13">
        <v>200</v>
      </c>
      <c r="I46" s="13">
        <v>2.5</v>
      </c>
      <c r="J46" s="13">
        <v>100154</v>
      </c>
      <c r="K46" s="13" t="s">
        <v>361</v>
      </c>
      <c r="L46" s="194">
        <v>112.29</v>
      </c>
      <c r="M46" s="194">
        <v>112.29</v>
      </c>
      <c r="N46" s="194">
        <v>112.29</v>
      </c>
      <c r="O46" s="15">
        <v>26.05</v>
      </c>
      <c r="P46" s="762">
        <v>2.6869999999999998</v>
      </c>
      <c r="Q46" s="14">
        <v>70</v>
      </c>
      <c r="R46" s="14">
        <v>70</v>
      </c>
      <c r="S46" s="14">
        <v>0</v>
      </c>
    </row>
    <row r="47" spans="1:19" x14ac:dyDescent="0.2">
      <c r="A47" s="13" t="s">
        <v>3610</v>
      </c>
      <c r="B47" s="22" t="s">
        <v>3859</v>
      </c>
      <c r="C47" s="13">
        <v>10000069001</v>
      </c>
      <c r="D47" s="13">
        <v>69001</v>
      </c>
      <c r="E47" s="13" t="s">
        <v>3613</v>
      </c>
      <c r="F47" s="13">
        <v>21</v>
      </c>
      <c r="G47" s="13">
        <v>23.01</v>
      </c>
      <c r="H47" s="13">
        <v>210</v>
      </c>
      <c r="I47" s="13">
        <v>1.6</v>
      </c>
      <c r="J47" s="13">
        <v>100154</v>
      </c>
      <c r="K47" s="13" t="s">
        <v>361</v>
      </c>
      <c r="L47" s="194">
        <v>103.25</v>
      </c>
      <c r="M47" s="194">
        <v>103.25</v>
      </c>
      <c r="N47" s="194">
        <v>103.25</v>
      </c>
      <c r="O47" s="15">
        <v>32.1</v>
      </c>
      <c r="P47" s="762">
        <v>2.6869999999999998</v>
      </c>
      <c r="Q47" s="14">
        <v>86.25</v>
      </c>
      <c r="R47" s="14">
        <v>86.25</v>
      </c>
      <c r="S47" s="14">
        <v>0</v>
      </c>
    </row>
    <row r="48" spans="1:19" x14ac:dyDescent="0.2">
      <c r="A48" s="13" t="s">
        <v>3610</v>
      </c>
      <c r="B48" s="22" t="s">
        <v>3860</v>
      </c>
      <c r="C48" s="13">
        <v>10000069005</v>
      </c>
      <c r="D48" s="13">
        <v>69005</v>
      </c>
      <c r="E48" s="13" t="s">
        <v>3613</v>
      </c>
      <c r="F48" s="13">
        <v>30</v>
      </c>
      <c r="G48" s="13">
        <v>32.159999999999997</v>
      </c>
      <c r="H48" s="13">
        <v>150</v>
      </c>
      <c r="I48" s="13">
        <v>3.2</v>
      </c>
      <c r="J48" s="13">
        <v>100154</v>
      </c>
      <c r="K48" s="13" t="s">
        <v>361</v>
      </c>
      <c r="L48" s="194">
        <v>82.84</v>
      </c>
      <c r="M48" s="194">
        <v>82.84</v>
      </c>
      <c r="N48" s="194">
        <v>82.84</v>
      </c>
      <c r="O48" s="15">
        <v>15.38</v>
      </c>
      <c r="P48" s="762">
        <v>2.6869999999999998</v>
      </c>
      <c r="Q48" s="14">
        <v>41.33</v>
      </c>
      <c r="R48" s="14">
        <v>41.33</v>
      </c>
      <c r="S48" s="14">
        <v>0</v>
      </c>
    </row>
    <row r="49" spans="1:19" x14ac:dyDescent="0.2">
      <c r="A49" s="13" t="s">
        <v>3610</v>
      </c>
      <c r="B49" s="22" t="s">
        <v>3861</v>
      </c>
      <c r="C49" s="13">
        <v>10000069006</v>
      </c>
      <c r="D49" s="13">
        <v>69006</v>
      </c>
      <c r="E49" s="13" t="s">
        <v>3613</v>
      </c>
      <c r="F49" s="13">
        <v>31</v>
      </c>
      <c r="G49" s="13">
        <v>33.18</v>
      </c>
      <c r="H49" s="13">
        <v>155</v>
      </c>
      <c r="I49" s="13">
        <v>3.2</v>
      </c>
      <c r="J49" s="13">
        <v>100154</v>
      </c>
      <c r="K49" s="13" t="s">
        <v>361</v>
      </c>
      <c r="L49" s="194">
        <v>86.1</v>
      </c>
      <c r="M49" s="194">
        <v>86.1</v>
      </c>
      <c r="N49" s="194">
        <v>86.1</v>
      </c>
      <c r="O49" s="15">
        <v>15.85</v>
      </c>
      <c r="P49" s="762">
        <v>2.6869999999999998</v>
      </c>
      <c r="Q49" s="14">
        <v>42.59</v>
      </c>
      <c r="R49" s="14">
        <v>42.59</v>
      </c>
      <c r="S49" s="14">
        <v>0</v>
      </c>
    </row>
    <row r="50" spans="1:19" x14ac:dyDescent="0.2">
      <c r="A50" s="13" t="s">
        <v>3610</v>
      </c>
      <c r="B50" s="22" t="s">
        <v>3862</v>
      </c>
      <c r="C50" s="13">
        <v>10000069010</v>
      </c>
      <c r="D50" s="13">
        <v>69011</v>
      </c>
      <c r="E50" s="13" t="s">
        <v>3613</v>
      </c>
      <c r="F50" s="13">
        <v>29.93</v>
      </c>
      <c r="G50" s="13">
        <v>32.17</v>
      </c>
      <c r="H50" s="13">
        <v>126</v>
      </c>
      <c r="I50" s="13">
        <v>3.8</v>
      </c>
      <c r="J50" s="13">
        <v>100154</v>
      </c>
      <c r="K50" s="13" t="s">
        <v>361</v>
      </c>
      <c r="L50" s="194">
        <v>77.05</v>
      </c>
      <c r="M50" s="194">
        <v>77.05</v>
      </c>
      <c r="N50" s="194">
        <v>77.05</v>
      </c>
      <c r="O50" s="15">
        <v>15.76</v>
      </c>
      <c r="P50" s="762">
        <v>2.6869999999999998</v>
      </c>
      <c r="Q50" s="14">
        <v>42.35</v>
      </c>
      <c r="R50" s="14">
        <v>42.35</v>
      </c>
      <c r="S50" s="14">
        <v>0</v>
      </c>
    </row>
    <row r="51" spans="1:19" x14ac:dyDescent="0.2">
      <c r="A51" s="13" t="s">
        <v>3610</v>
      </c>
      <c r="B51" s="22" t="s">
        <v>3863</v>
      </c>
      <c r="C51" s="13">
        <v>10000069033</v>
      </c>
      <c r="D51" s="13">
        <v>69033</v>
      </c>
      <c r="E51" s="13" t="s">
        <v>3613</v>
      </c>
      <c r="F51" s="13">
        <v>30.78</v>
      </c>
      <c r="G51" s="13">
        <v>32.79</v>
      </c>
      <c r="H51" s="13">
        <v>250</v>
      </c>
      <c r="I51" s="13">
        <v>1.97</v>
      </c>
      <c r="J51" s="13">
        <v>100154</v>
      </c>
      <c r="K51" s="13" t="s">
        <v>361</v>
      </c>
      <c r="L51" s="194">
        <v>100.31</v>
      </c>
      <c r="M51" s="194">
        <v>100.31</v>
      </c>
      <c r="N51" s="194">
        <v>100.31</v>
      </c>
      <c r="O51" s="15">
        <v>22.29</v>
      </c>
      <c r="P51" s="762">
        <v>2.6869999999999998</v>
      </c>
      <c r="Q51" s="14">
        <v>59.89</v>
      </c>
      <c r="R51" s="14">
        <v>59.89</v>
      </c>
      <c r="S51" s="14">
        <v>0</v>
      </c>
    </row>
    <row r="52" spans="1:19" x14ac:dyDescent="0.2">
      <c r="A52" s="13" t="s">
        <v>3610</v>
      </c>
      <c r="B52" s="22" t="s">
        <v>3864</v>
      </c>
      <c r="C52" s="13">
        <v>10000069035</v>
      </c>
      <c r="D52" s="13">
        <v>69035</v>
      </c>
      <c r="E52" s="13" t="s">
        <v>3613</v>
      </c>
      <c r="F52" s="13">
        <v>20.190000000000001</v>
      </c>
      <c r="G52" s="13">
        <v>21.65</v>
      </c>
      <c r="H52" s="13">
        <v>85</v>
      </c>
      <c r="I52" s="13">
        <v>3.8</v>
      </c>
      <c r="J52" s="13">
        <v>100154</v>
      </c>
      <c r="K52" s="13" t="s">
        <v>361</v>
      </c>
      <c r="L52" s="194">
        <v>70.23</v>
      </c>
      <c r="M52" s="194">
        <v>70.23</v>
      </c>
      <c r="N52" s="194">
        <v>70.23</v>
      </c>
      <c r="O52" s="15">
        <v>15.71</v>
      </c>
      <c r="P52" s="762">
        <v>2.6869999999999998</v>
      </c>
      <c r="Q52" s="14">
        <v>42.21</v>
      </c>
      <c r="R52" s="14">
        <v>42.21</v>
      </c>
      <c r="S52" s="14">
        <v>0</v>
      </c>
    </row>
    <row r="53" spans="1:19" x14ac:dyDescent="0.2">
      <c r="A53" s="13" t="s">
        <v>3610</v>
      </c>
      <c r="B53" s="22" t="s">
        <v>3865</v>
      </c>
      <c r="C53" s="13">
        <v>10000069039</v>
      </c>
      <c r="D53" s="13">
        <v>69039</v>
      </c>
      <c r="E53" s="13" t="s">
        <v>3613</v>
      </c>
      <c r="F53" s="13">
        <v>20.45</v>
      </c>
      <c r="G53" s="13">
        <v>21.91</v>
      </c>
      <c r="H53" s="13">
        <v>85</v>
      </c>
      <c r="I53" s="13">
        <v>3.85</v>
      </c>
      <c r="J53" s="13">
        <v>100154</v>
      </c>
      <c r="K53" s="13" t="s">
        <v>361</v>
      </c>
      <c r="L53" s="194">
        <v>63.9</v>
      </c>
      <c r="M53" s="194">
        <v>63.9</v>
      </c>
      <c r="N53" s="194">
        <v>63.9</v>
      </c>
      <c r="O53" s="15">
        <v>13.08</v>
      </c>
      <c r="P53" s="762">
        <v>2.6869999999999998</v>
      </c>
      <c r="Q53" s="14">
        <v>35.15</v>
      </c>
      <c r="R53" s="14">
        <v>35.15</v>
      </c>
      <c r="S53" s="14">
        <v>0</v>
      </c>
    </row>
    <row r="54" spans="1:19" x14ac:dyDescent="0.2">
      <c r="A54" s="13" t="s">
        <v>3610</v>
      </c>
      <c r="B54" s="22" t="s">
        <v>3866</v>
      </c>
      <c r="C54" s="13">
        <v>10000069050</v>
      </c>
      <c r="D54" s="13">
        <v>69050</v>
      </c>
      <c r="E54" s="13" t="s">
        <v>3613</v>
      </c>
      <c r="F54" s="13">
        <v>21.25</v>
      </c>
      <c r="G54" s="13">
        <v>23.05</v>
      </c>
      <c r="H54" s="13">
        <v>170</v>
      </c>
      <c r="I54" s="13">
        <v>2</v>
      </c>
      <c r="J54" s="13">
        <v>100154</v>
      </c>
      <c r="K54" s="13" t="s">
        <v>361</v>
      </c>
      <c r="L54" s="194">
        <v>103.71</v>
      </c>
      <c r="M54" s="194">
        <v>103.71</v>
      </c>
      <c r="N54" s="194">
        <v>103.71</v>
      </c>
      <c r="O54" s="15">
        <v>32</v>
      </c>
      <c r="P54" s="762">
        <v>2.6869999999999998</v>
      </c>
      <c r="Q54" s="14">
        <v>85.98</v>
      </c>
      <c r="R54" s="14">
        <v>85.98</v>
      </c>
      <c r="S54" s="14">
        <v>0</v>
      </c>
    </row>
    <row r="55" spans="1:19" x14ac:dyDescent="0.2">
      <c r="A55" s="13" t="s">
        <v>3610</v>
      </c>
      <c r="B55" s="22" t="s">
        <v>3867</v>
      </c>
      <c r="C55" s="13">
        <v>10000069097</v>
      </c>
      <c r="D55" s="13">
        <v>69097</v>
      </c>
      <c r="E55" s="13" t="s">
        <v>3613</v>
      </c>
      <c r="F55" s="13">
        <v>15.09</v>
      </c>
      <c r="G55" s="13">
        <v>16.34</v>
      </c>
      <c r="H55" s="13">
        <v>115</v>
      </c>
      <c r="I55" s="13">
        <v>2.1</v>
      </c>
      <c r="J55" s="13">
        <v>100154</v>
      </c>
      <c r="K55" s="13" t="s">
        <v>361</v>
      </c>
      <c r="L55" s="194">
        <v>48.92</v>
      </c>
      <c r="M55" s="194">
        <v>48.92</v>
      </c>
      <c r="N55" s="194">
        <v>48.92</v>
      </c>
      <c r="O55" s="15">
        <v>11.72</v>
      </c>
      <c r="P55" s="762">
        <v>2.6869999999999998</v>
      </c>
      <c r="Q55" s="14">
        <v>31.49</v>
      </c>
      <c r="R55" s="14">
        <v>31.49</v>
      </c>
      <c r="S55" s="14">
        <v>0</v>
      </c>
    </row>
    <row r="56" spans="1:19" x14ac:dyDescent="0.2">
      <c r="A56" s="13" t="s">
        <v>3610</v>
      </c>
      <c r="B56" s="22" t="s">
        <v>3868</v>
      </c>
      <c r="C56" s="13">
        <v>10000069104</v>
      </c>
      <c r="D56" s="13">
        <v>69104</v>
      </c>
      <c r="E56" s="13" t="s">
        <v>3613</v>
      </c>
      <c r="F56" s="13">
        <v>15.81</v>
      </c>
      <c r="G56" s="13">
        <v>17.63</v>
      </c>
      <c r="H56" s="13">
        <v>115</v>
      </c>
      <c r="I56" s="13">
        <v>2.2000000000000002</v>
      </c>
      <c r="J56" s="13">
        <v>100154</v>
      </c>
      <c r="K56" s="13" t="s">
        <v>361</v>
      </c>
      <c r="L56" s="194">
        <v>73.77</v>
      </c>
      <c r="M56" s="194">
        <v>73.77</v>
      </c>
      <c r="N56" s="194">
        <v>73.77</v>
      </c>
      <c r="O56" s="15">
        <v>21.69</v>
      </c>
      <c r="P56" s="762">
        <v>2.6869999999999998</v>
      </c>
      <c r="Q56" s="14">
        <v>58.28</v>
      </c>
      <c r="R56" s="14">
        <v>58.28</v>
      </c>
      <c r="S56" s="14">
        <v>0</v>
      </c>
    </row>
    <row r="57" spans="1:19" x14ac:dyDescent="0.2">
      <c r="A57" s="13" t="s">
        <v>3610</v>
      </c>
      <c r="B57" s="22" t="s">
        <v>3869</v>
      </c>
      <c r="C57" s="13">
        <v>10000073050</v>
      </c>
      <c r="D57" s="13" t="s">
        <v>3870</v>
      </c>
      <c r="E57" s="13" t="s">
        <v>3613</v>
      </c>
      <c r="F57" s="13">
        <v>30</v>
      </c>
      <c r="G57" s="13">
        <v>32.31</v>
      </c>
      <c r="H57" s="13">
        <v>192</v>
      </c>
      <c r="I57" s="13">
        <v>2.5</v>
      </c>
      <c r="J57" s="13">
        <v>100154</v>
      </c>
      <c r="K57" s="13" t="s">
        <v>361</v>
      </c>
      <c r="L57" s="194">
        <v>117.56</v>
      </c>
      <c r="M57" s="194">
        <v>117.56</v>
      </c>
      <c r="N57" s="194">
        <v>117.56</v>
      </c>
      <c r="O57" s="15">
        <v>35.4</v>
      </c>
      <c r="P57" s="762">
        <v>2.6869999999999998</v>
      </c>
      <c r="Q57" s="14">
        <v>95.12</v>
      </c>
      <c r="R57" s="14">
        <v>95.12</v>
      </c>
      <c r="S57" s="14">
        <v>0</v>
      </c>
    </row>
    <row r="58" spans="1:19" x14ac:dyDescent="0.2">
      <c r="A58" s="13" t="s">
        <v>3610</v>
      </c>
      <c r="B58" s="22" t="s">
        <v>3871</v>
      </c>
      <c r="C58" s="13">
        <v>10000080030</v>
      </c>
      <c r="D58" s="13" t="s">
        <v>3872</v>
      </c>
      <c r="E58" s="13" t="s">
        <v>3613</v>
      </c>
      <c r="F58" s="13">
        <v>31.5</v>
      </c>
      <c r="G58" s="13">
        <v>33.47</v>
      </c>
      <c r="H58" s="13">
        <v>168</v>
      </c>
      <c r="I58" s="13">
        <v>3</v>
      </c>
      <c r="J58" s="13">
        <v>100154</v>
      </c>
      <c r="K58" s="13" t="s">
        <v>361</v>
      </c>
      <c r="L58" s="194">
        <v>148.6</v>
      </c>
      <c r="M58" s="194">
        <v>148.6</v>
      </c>
      <c r="N58" s="194">
        <v>148.6</v>
      </c>
      <c r="O58" s="15">
        <v>44.05</v>
      </c>
      <c r="P58" s="762">
        <v>2.6869999999999998</v>
      </c>
      <c r="Q58" s="14">
        <v>118.36</v>
      </c>
      <c r="R58" s="14">
        <v>118.36</v>
      </c>
      <c r="S58" s="14">
        <v>0</v>
      </c>
    </row>
    <row r="59" spans="1:19" x14ac:dyDescent="0.2">
      <c r="A59" s="13" t="s">
        <v>3610</v>
      </c>
      <c r="B59" s="22" t="s">
        <v>3873</v>
      </c>
      <c r="C59" s="13">
        <v>10000080125</v>
      </c>
      <c r="D59" s="13" t="s">
        <v>3874</v>
      </c>
      <c r="E59" s="13" t="s">
        <v>3613</v>
      </c>
      <c r="F59" s="13">
        <v>31.5</v>
      </c>
      <c r="G59" s="13">
        <v>33.49</v>
      </c>
      <c r="H59" s="13">
        <v>210</v>
      </c>
      <c r="I59" s="13">
        <v>2.4</v>
      </c>
      <c r="J59" s="13">
        <v>100154</v>
      </c>
      <c r="K59" s="13" t="s">
        <v>361</v>
      </c>
      <c r="L59" s="194">
        <v>115.07</v>
      </c>
      <c r="M59" s="194">
        <v>115.07</v>
      </c>
      <c r="N59" s="194">
        <v>115.07</v>
      </c>
      <c r="O59" s="15">
        <v>28.64</v>
      </c>
      <c r="P59" s="762">
        <v>2.6869999999999998</v>
      </c>
      <c r="Q59" s="14">
        <v>76.959999999999994</v>
      </c>
      <c r="R59" s="14">
        <v>76.959999999999994</v>
      </c>
      <c r="S59" s="14">
        <v>0</v>
      </c>
    </row>
    <row r="60" spans="1:19" x14ac:dyDescent="0.2">
      <c r="A60" s="13" t="s">
        <v>3610</v>
      </c>
      <c r="B60" s="22" t="s">
        <v>3875</v>
      </c>
      <c r="C60" s="13">
        <v>10000096170</v>
      </c>
      <c r="D60" s="13">
        <v>9617</v>
      </c>
      <c r="E60" s="13" t="s">
        <v>3613</v>
      </c>
      <c r="F60" s="13">
        <v>18.75</v>
      </c>
      <c r="G60" s="13">
        <v>19.670000000000002</v>
      </c>
      <c r="H60" s="13">
        <v>100</v>
      </c>
      <c r="I60" s="13">
        <v>3</v>
      </c>
      <c r="J60" s="13">
        <v>100154</v>
      </c>
      <c r="K60" s="13" t="s">
        <v>361</v>
      </c>
      <c r="L60" s="194">
        <v>76.03</v>
      </c>
      <c r="M60" s="194">
        <v>76.03</v>
      </c>
      <c r="N60" s="194">
        <v>76.03</v>
      </c>
      <c r="O60" s="15">
        <v>21.24</v>
      </c>
      <c r="P60" s="762">
        <v>2.6869999999999998</v>
      </c>
      <c r="Q60" s="14">
        <v>57.07</v>
      </c>
      <c r="R60" s="14">
        <v>57.07</v>
      </c>
      <c r="S60" s="14">
        <v>0</v>
      </c>
    </row>
    <row r="61" spans="1:19" x14ac:dyDescent="0.2">
      <c r="A61" s="13" t="s">
        <v>3610</v>
      </c>
      <c r="B61" s="22" t="s">
        <v>3876</v>
      </c>
      <c r="C61" s="13">
        <v>10000096694</v>
      </c>
      <c r="D61" s="13">
        <v>693563</v>
      </c>
      <c r="E61" s="13" t="s">
        <v>3613</v>
      </c>
      <c r="F61" s="13">
        <v>29.93</v>
      </c>
      <c r="G61" s="13">
        <v>31.92</v>
      </c>
      <c r="H61" s="13">
        <v>133</v>
      </c>
      <c r="I61" s="13">
        <v>3.6</v>
      </c>
      <c r="J61" s="13">
        <v>100154</v>
      </c>
      <c r="K61" s="13" t="s">
        <v>361</v>
      </c>
      <c r="L61" s="194">
        <v>103.97</v>
      </c>
      <c r="M61" s="194">
        <v>103.97</v>
      </c>
      <c r="N61" s="194">
        <v>103.97</v>
      </c>
      <c r="O61" s="15">
        <v>24.04</v>
      </c>
      <c r="P61" s="762">
        <v>2.6869999999999998</v>
      </c>
      <c r="Q61" s="14">
        <v>64.599999999999994</v>
      </c>
      <c r="R61" s="14">
        <v>64.599999999999994</v>
      </c>
      <c r="S61" s="14">
        <v>0</v>
      </c>
    </row>
    <row r="62" spans="1:19" x14ac:dyDescent="0.2">
      <c r="A62" s="13" t="s">
        <v>3610</v>
      </c>
      <c r="B62" s="22" t="s">
        <v>3877</v>
      </c>
      <c r="C62" s="13">
        <v>10000097370</v>
      </c>
      <c r="D62" s="13">
        <v>9737</v>
      </c>
      <c r="E62" s="13" t="s">
        <v>3613</v>
      </c>
      <c r="F62" s="13">
        <v>40</v>
      </c>
      <c r="G62" s="13">
        <v>41.5</v>
      </c>
      <c r="H62" s="13">
        <v>256</v>
      </c>
      <c r="I62" s="13">
        <v>2.5</v>
      </c>
      <c r="J62" s="13">
        <v>100154</v>
      </c>
      <c r="K62" s="13" t="s">
        <v>361</v>
      </c>
      <c r="L62" s="194">
        <v>125.56</v>
      </c>
      <c r="M62" s="194">
        <v>125.56</v>
      </c>
      <c r="N62" s="194">
        <v>125.56</v>
      </c>
      <c r="O62" s="15">
        <v>32.43</v>
      </c>
      <c r="P62" s="762">
        <v>2.6869999999999998</v>
      </c>
      <c r="Q62" s="14">
        <v>87.14</v>
      </c>
      <c r="R62" s="14">
        <v>87.14</v>
      </c>
      <c r="S62" s="14">
        <v>0</v>
      </c>
    </row>
    <row r="63" spans="1:19" x14ac:dyDescent="0.2">
      <c r="A63" s="13" t="s">
        <v>3610</v>
      </c>
      <c r="B63" s="22" t="s">
        <v>3878</v>
      </c>
      <c r="C63" s="13">
        <v>10000097687</v>
      </c>
      <c r="D63" s="13">
        <v>97687</v>
      </c>
      <c r="E63" s="13" t="s">
        <v>3613</v>
      </c>
      <c r="F63" s="13">
        <v>30</v>
      </c>
      <c r="G63" s="13">
        <v>32.26</v>
      </c>
      <c r="H63" s="13">
        <v>169</v>
      </c>
      <c r="I63" s="13">
        <v>2.8</v>
      </c>
      <c r="J63" s="13">
        <v>100154</v>
      </c>
      <c r="K63" s="13" t="s">
        <v>361</v>
      </c>
      <c r="L63" s="194">
        <v>107.51</v>
      </c>
      <c r="M63" s="194">
        <v>107.51</v>
      </c>
      <c r="N63" s="194">
        <v>107.51</v>
      </c>
      <c r="O63" s="15">
        <v>24.91</v>
      </c>
      <c r="P63" s="762">
        <v>2.6869999999999998</v>
      </c>
      <c r="Q63" s="14">
        <v>66.930000000000007</v>
      </c>
      <c r="R63" s="14">
        <v>66.930000000000007</v>
      </c>
      <c r="S63" s="14">
        <v>0</v>
      </c>
    </row>
    <row r="64" spans="1:19" x14ac:dyDescent="0.2">
      <c r="A64" s="13" t="s">
        <v>3610</v>
      </c>
      <c r="B64" s="22" t="s">
        <v>3879</v>
      </c>
      <c r="C64" s="13">
        <v>10000097689</v>
      </c>
      <c r="D64" s="13">
        <v>97689</v>
      </c>
      <c r="E64" s="13" t="s">
        <v>3613</v>
      </c>
      <c r="F64" s="13">
        <v>30</v>
      </c>
      <c r="G64" s="13">
        <v>32.26</v>
      </c>
      <c r="H64" s="13">
        <v>170</v>
      </c>
      <c r="I64" s="13">
        <v>2.8</v>
      </c>
      <c r="J64" s="13">
        <v>100154</v>
      </c>
      <c r="K64" s="13" t="s">
        <v>361</v>
      </c>
      <c r="L64" s="194">
        <v>111.82</v>
      </c>
      <c r="M64" s="194">
        <v>111.82</v>
      </c>
      <c r="N64" s="194">
        <v>111.82</v>
      </c>
      <c r="O64" s="15">
        <v>25.18</v>
      </c>
      <c r="P64" s="762">
        <v>2.6869999999999998</v>
      </c>
      <c r="Q64" s="14">
        <v>67.66</v>
      </c>
      <c r="R64" s="14">
        <v>67.66</v>
      </c>
      <c r="S64" s="14">
        <v>0</v>
      </c>
    </row>
    <row r="65" spans="1:19" x14ac:dyDescent="0.2">
      <c r="A65" s="13" t="s">
        <v>3610</v>
      </c>
      <c r="B65" s="22" t="s">
        <v>3880</v>
      </c>
      <c r="C65" s="13">
        <v>10000097815</v>
      </c>
      <c r="D65" s="13">
        <v>9489</v>
      </c>
      <c r="E65" s="13" t="s">
        <v>3613</v>
      </c>
      <c r="F65" s="13">
        <v>22.97</v>
      </c>
      <c r="G65" s="13">
        <v>24.41</v>
      </c>
      <c r="H65" s="13">
        <v>150</v>
      </c>
      <c r="I65" s="13">
        <v>2.4500000000000002</v>
      </c>
      <c r="J65" s="13">
        <v>100154</v>
      </c>
      <c r="K65" s="13" t="s">
        <v>361</v>
      </c>
      <c r="L65" s="194">
        <v>85.81</v>
      </c>
      <c r="M65" s="194">
        <v>85.81</v>
      </c>
      <c r="N65" s="194">
        <v>85.81</v>
      </c>
      <c r="O65" s="15">
        <v>22.77</v>
      </c>
      <c r="P65" s="762">
        <v>2.6869999999999998</v>
      </c>
      <c r="Q65" s="14">
        <v>61.18</v>
      </c>
      <c r="R65" s="14">
        <v>61.18</v>
      </c>
      <c r="S65" s="14">
        <v>0</v>
      </c>
    </row>
    <row r="66" spans="1:19" x14ac:dyDescent="0.2">
      <c r="A66" s="13" t="s">
        <v>3610</v>
      </c>
      <c r="B66" s="22" t="s">
        <v>3881</v>
      </c>
      <c r="C66" s="13">
        <v>10000097868</v>
      </c>
      <c r="D66" s="13">
        <v>69249</v>
      </c>
      <c r="E66" s="13" t="s">
        <v>3613</v>
      </c>
      <c r="F66" s="13">
        <v>30</v>
      </c>
      <c r="G66" s="13">
        <v>31.12</v>
      </c>
      <c r="H66" s="13">
        <v>192</v>
      </c>
      <c r="I66" s="13">
        <v>2.5</v>
      </c>
      <c r="J66" s="13">
        <v>100154</v>
      </c>
      <c r="K66" s="13" t="s">
        <v>361</v>
      </c>
      <c r="L66" s="194">
        <v>181.94</v>
      </c>
      <c r="M66" s="194">
        <v>181.94</v>
      </c>
      <c r="N66" s="194">
        <v>181.94</v>
      </c>
      <c r="O66" s="15">
        <v>45.1</v>
      </c>
      <c r="P66" s="762">
        <v>2.6869999999999998</v>
      </c>
      <c r="Q66" s="14">
        <v>121.18</v>
      </c>
      <c r="R66" s="14">
        <v>121.18</v>
      </c>
      <c r="S66" s="14">
        <v>0</v>
      </c>
    </row>
    <row r="67" spans="1:19" x14ac:dyDescent="0.2">
      <c r="A67" s="13" t="s">
        <v>3610</v>
      </c>
      <c r="B67" s="22" t="s">
        <v>3882</v>
      </c>
      <c r="C67" s="13">
        <v>10000097886</v>
      </c>
      <c r="D67" s="13">
        <v>69009</v>
      </c>
      <c r="E67" s="13" t="s">
        <v>3613</v>
      </c>
      <c r="F67" s="13">
        <v>30.31</v>
      </c>
      <c r="G67" s="13">
        <v>32.47</v>
      </c>
      <c r="H67" s="13">
        <v>125</v>
      </c>
      <c r="I67" s="13">
        <v>3.88</v>
      </c>
      <c r="J67" s="13">
        <v>100154</v>
      </c>
      <c r="K67" s="13" t="s">
        <v>361</v>
      </c>
      <c r="L67" s="194">
        <v>75.81</v>
      </c>
      <c r="M67" s="194">
        <v>75.81</v>
      </c>
      <c r="N67" s="194">
        <v>75.81</v>
      </c>
      <c r="O67" s="15">
        <v>15.93</v>
      </c>
      <c r="P67" s="762">
        <v>2.6869999999999998</v>
      </c>
      <c r="Q67" s="14">
        <v>42.8</v>
      </c>
      <c r="R67" s="14">
        <v>42.8</v>
      </c>
      <c r="S67" s="14">
        <v>0</v>
      </c>
    </row>
    <row r="68" spans="1:19" x14ac:dyDescent="0.2">
      <c r="A68" s="13" t="s">
        <v>3610</v>
      </c>
      <c r="B68" s="22" t="s">
        <v>3883</v>
      </c>
      <c r="C68" s="13">
        <v>10000097902</v>
      </c>
      <c r="D68" s="13">
        <v>3742</v>
      </c>
      <c r="E68" s="13" t="s">
        <v>3613</v>
      </c>
      <c r="F68" s="13">
        <v>20.25</v>
      </c>
      <c r="G68" s="13">
        <v>21.71</v>
      </c>
      <c r="H68" s="13">
        <v>144</v>
      </c>
      <c r="I68" s="13">
        <v>2.25</v>
      </c>
      <c r="J68" s="13">
        <v>100154</v>
      </c>
      <c r="K68" s="13" t="s">
        <v>361</v>
      </c>
      <c r="L68" s="194">
        <v>94.22</v>
      </c>
      <c r="M68" s="194">
        <v>94.22</v>
      </c>
      <c r="N68" s="194">
        <v>94.22</v>
      </c>
      <c r="O68" s="15">
        <v>25.98</v>
      </c>
      <c r="P68" s="762">
        <v>2.6869999999999998</v>
      </c>
      <c r="Q68" s="14">
        <v>69.81</v>
      </c>
      <c r="R68" s="14">
        <v>69.81</v>
      </c>
      <c r="S68" s="14">
        <v>0</v>
      </c>
    </row>
  </sheetData>
  <protectedRanges>
    <protectedRange password="8F60" sqref="S1" name="Calculations_40"/>
  </protectedRanges>
  <conditionalFormatting sqref="E1">
    <cfRule type="duplicateValues" dxfId="17" priority="1"/>
  </conditionalFormatting>
  <conditionalFormatting sqref="C1:D1">
    <cfRule type="duplicateValues" dxfId="16" priority="2"/>
  </conditionalFormatting>
  <pageMargins left="0.7" right="0.7" top="0.75" bottom="0.75" header="0.3" footer="0.3"/>
  <legacyDrawing r:id="rId1"/>
</worksheet>
</file>

<file path=xl/worksheets/sheet8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791CFB-3B97-4671-ABB0-C415D949CADE}">
  <sheetPr>
    <pageSetUpPr fitToPage="1"/>
  </sheetPr>
  <dimension ref="A1:AA80"/>
  <sheetViews>
    <sheetView zoomScale="80" zoomScaleNormal="80" workbookViewId="0">
      <pane xSplit="4" ySplit="6" topLeftCell="E7" activePane="bottomRight" state="frozen"/>
      <selection pane="topRight" activeCell="F1" sqref="F1"/>
      <selection pane="bottomLeft" activeCell="A7" sqref="A7"/>
      <selection pane="bottomRight" activeCell="B14" sqref="B14"/>
    </sheetView>
  </sheetViews>
  <sheetFormatPr defaultColWidth="17.5703125" defaultRowHeight="12.75" x14ac:dyDescent="0.2"/>
  <cols>
    <col min="1" max="1" width="8.85546875" style="12" bestFit="1" customWidth="1"/>
    <col min="2" max="2" width="20.5703125" style="12" customWidth="1"/>
    <col min="3" max="3" width="14.7109375" style="12" bestFit="1" customWidth="1"/>
    <col min="4" max="4" width="24" style="12" bestFit="1" customWidth="1"/>
    <col min="5" max="6" width="17.42578125" style="13" bestFit="1" customWidth="1"/>
    <col min="7" max="7" width="16" style="13" bestFit="1" customWidth="1"/>
    <col min="8" max="8" width="14" style="13" bestFit="1" customWidth="1"/>
    <col min="9" max="9" width="13.42578125" style="13" bestFit="1" customWidth="1"/>
    <col min="10" max="10" width="17.7109375" style="13" bestFit="1" customWidth="1"/>
    <col min="11" max="11" width="23.85546875" style="13" bestFit="1" customWidth="1"/>
    <col min="12" max="12" width="16.5703125" style="13" bestFit="1" customWidth="1"/>
    <col min="13" max="14" width="15.7109375" style="14" bestFit="1" customWidth="1"/>
    <col min="15" max="15" width="17.5703125" style="17"/>
    <col min="16" max="16" width="13.5703125" style="14" bestFit="1" customWidth="1"/>
    <col min="17" max="17" width="13.85546875" style="14" bestFit="1" customWidth="1"/>
    <col min="18" max="18" width="14.85546875" style="14" bestFit="1" customWidth="1"/>
    <col min="19" max="19" width="23.28515625" style="13" bestFit="1" customWidth="1"/>
    <col min="20" max="20" width="17.42578125" style="13" bestFit="1" customWidth="1"/>
    <col min="21" max="21" width="14" style="13" bestFit="1" customWidth="1"/>
    <col min="22" max="22" width="13.42578125" style="13" bestFit="1" customWidth="1"/>
    <col min="23" max="24" width="15.28515625" style="14" bestFit="1" customWidth="1"/>
    <col min="25" max="25" width="17.28515625" style="14" bestFit="1" customWidth="1"/>
    <col min="26" max="26" width="14.28515625" style="14" bestFit="1" customWidth="1"/>
    <col min="27" max="27" width="6.140625" style="13" bestFit="1" customWidth="1"/>
    <col min="28" max="16384" width="17.5703125" style="12"/>
  </cols>
  <sheetData>
    <row r="1" spans="1:27" s="22" customFormat="1" x14ac:dyDescent="0.2">
      <c r="A1" s="77"/>
      <c r="B1" s="78" t="s">
        <v>41</v>
      </c>
      <c r="C1" s="78"/>
      <c r="D1" s="78"/>
      <c r="E1" s="79"/>
      <c r="F1" s="79"/>
      <c r="G1" s="79"/>
      <c r="H1" s="79"/>
      <c r="I1" s="79"/>
      <c r="J1" s="79"/>
      <c r="K1" s="79"/>
      <c r="L1" s="79"/>
      <c r="M1" s="81"/>
      <c r="N1" s="81"/>
      <c r="O1" s="82"/>
      <c r="P1" s="81"/>
      <c r="Q1" s="83"/>
      <c r="R1" s="83"/>
      <c r="S1" s="79"/>
      <c r="T1" s="79"/>
      <c r="U1" s="79"/>
      <c r="V1" s="79"/>
      <c r="W1" s="81"/>
      <c r="X1" s="81"/>
      <c r="Y1" s="81"/>
      <c r="Z1" s="84"/>
      <c r="AA1" s="85"/>
    </row>
    <row r="2" spans="1:27" s="22" customFormat="1" x14ac:dyDescent="0.2">
      <c r="A2" s="86"/>
      <c r="B2" s="87" t="s">
        <v>40</v>
      </c>
      <c r="C2" s="87"/>
      <c r="D2" s="87"/>
      <c r="E2" s="88"/>
      <c r="F2" s="89"/>
      <c r="G2" s="89"/>
      <c r="H2" s="89"/>
      <c r="I2" s="89"/>
      <c r="J2" s="89"/>
      <c r="K2" s="89"/>
      <c r="L2" s="89"/>
      <c r="M2" s="91"/>
      <c r="N2" s="91"/>
      <c r="O2" s="92"/>
      <c r="P2" s="91"/>
      <c r="Q2" s="93"/>
      <c r="R2" s="93"/>
      <c r="S2" s="89"/>
      <c r="T2" s="88"/>
      <c r="U2" s="89"/>
      <c r="V2" s="89"/>
      <c r="W2" s="91"/>
      <c r="X2" s="91"/>
      <c r="Y2" s="91"/>
      <c r="Z2" s="94"/>
      <c r="AA2" s="57"/>
    </row>
    <row r="3" spans="1:27" s="22" customFormat="1" x14ac:dyDescent="0.2">
      <c r="A3" s="86"/>
      <c r="B3" s="95" t="s">
        <v>0</v>
      </c>
      <c r="C3" s="95"/>
      <c r="D3" s="95"/>
      <c r="E3" s="96"/>
      <c r="F3" s="97"/>
      <c r="G3" s="97"/>
      <c r="H3" s="97"/>
      <c r="I3" s="97"/>
      <c r="J3" s="97"/>
      <c r="K3" s="97"/>
      <c r="L3" s="97"/>
      <c r="M3" s="99"/>
      <c r="N3" s="99"/>
      <c r="O3" s="100"/>
      <c r="P3" s="99"/>
      <c r="Q3" s="101"/>
      <c r="R3" s="101"/>
      <c r="S3" s="97"/>
      <c r="T3" s="126"/>
      <c r="U3" s="97"/>
      <c r="V3" s="97"/>
      <c r="W3" s="99"/>
      <c r="X3" s="99"/>
      <c r="Y3" s="99"/>
      <c r="Z3" s="94"/>
      <c r="AA3" s="57"/>
    </row>
    <row r="4" spans="1:27" s="22" customFormat="1" ht="13.5" thickBot="1" x14ac:dyDescent="0.25">
      <c r="A4" s="86"/>
      <c r="C4" s="95"/>
      <c r="D4" s="95"/>
      <c r="E4" s="96"/>
      <c r="F4" s="97"/>
      <c r="G4" s="97"/>
      <c r="H4" s="97"/>
      <c r="I4" s="97"/>
      <c r="J4" s="97"/>
      <c r="K4" s="97"/>
      <c r="L4" s="97"/>
      <c r="M4" s="99"/>
      <c r="N4" s="99"/>
      <c r="O4" s="100"/>
      <c r="P4" s="99"/>
      <c r="Q4" s="101"/>
      <c r="R4" s="101"/>
      <c r="S4" s="97"/>
      <c r="T4" s="96"/>
      <c r="U4" s="97"/>
      <c r="V4" s="97"/>
      <c r="W4" s="99"/>
      <c r="X4" s="99"/>
      <c r="Y4" s="99"/>
      <c r="Z4" s="94"/>
      <c r="AA4" s="57"/>
    </row>
    <row r="5" spans="1:27" ht="15.75" customHeight="1" thickBot="1" x14ac:dyDescent="0.25">
      <c r="A5" s="26"/>
      <c r="B5" s="102"/>
      <c r="C5" s="102"/>
      <c r="D5" s="127" t="s">
        <v>1</v>
      </c>
      <c r="E5" s="104"/>
      <c r="F5" s="105"/>
      <c r="G5" s="105"/>
      <c r="H5" s="105"/>
      <c r="I5" s="105"/>
      <c r="J5" s="105"/>
      <c r="K5" s="106"/>
      <c r="L5" s="104"/>
      <c r="M5" s="108"/>
      <c r="N5" s="108"/>
      <c r="O5" s="109"/>
      <c r="P5" s="128" t="s">
        <v>19</v>
      </c>
      <c r="Q5" s="129"/>
      <c r="R5" s="130"/>
      <c r="S5" s="131" t="s">
        <v>2</v>
      </c>
      <c r="T5" s="132"/>
      <c r="U5" s="133"/>
      <c r="V5" s="133"/>
      <c r="W5" s="134"/>
      <c r="X5" s="134"/>
      <c r="Y5" s="135"/>
      <c r="Z5" s="111"/>
      <c r="AA5" s="27"/>
    </row>
    <row r="6" spans="1:27" ht="64.5" thickBot="1" x14ac:dyDescent="0.25">
      <c r="A6" s="112" t="s">
        <v>3</v>
      </c>
      <c r="B6" s="113" t="s">
        <v>8</v>
      </c>
      <c r="C6" s="113" t="s">
        <v>4</v>
      </c>
      <c r="D6" s="114" t="s">
        <v>18</v>
      </c>
      <c r="E6" s="115" t="s">
        <v>9</v>
      </c>
      <c r="F6" s="115" t="s">
        <v>5</v>
      </c>
      <c r="G6" s="115" t="s">
        <v>6</v>
      </c>
      <c r="H6" s="113" t="s">
        <v>37</v>
      </c>
      <c r="I6" s="115" t="s">
        <v>38</v>
      </c>
      <c r="J6" s="116" t="s">
        <v>10</v>
      </c>
      <c r="K6" s="115" t="s">
        <v>11</v>
      </c>
      <c r="L6" s="136" t="s">
        <v>27</v>
      </c>
      <c r="M6" s="1" t="s">
        <v>12</v>
      </c>
      <c r="N6" s="1" t="s">
        <v>13</v>
      </c>
      <c r="O6" s="119"/>
      <c r="P6" s="117" t="s">
        <v>3318</v>
      </c>
      <c r="Q6" s="117" t="s">
        <v>3319</v>
      </c>
      <c r="R6" s="117" t="s">
        <v>33</v>
      </c>
      <c r="S6" s="114" t="s">
        <v>15</v>
      </c>
      <c r="T6" s="115" t="s">
        <v>9</v>
      </c>
      <c r="U6" s="113" t="s">
        <v>39</v>
      </c>
      <c r="V6" s="115" t="s">
        <v>38</v>
      </c>
      <c r="W6" s="117" t="s">
        <v>3320</v>
      </c>
      <c r="X6" s="117" t="s">
        <v>3321</v>
      </c>
      <c r="Y6" s="117" t="s">
        <v>36</v>
      </c>
      <c r="Z6" s="120" t="s">
        <v>17</v>
      </c>
      <c r="AA6" s="117" t="s">
        <v>7</v>
      </c>
    </row>
    <row r="7" spans="1:27" hidden="1" x14ac:dyDescent="0.2">
      <c r="A7" s="12" t="s">
        <v>21</v>
      </c>
      <c r="B7" s="12" t="s">
        <v>22</v>
      </c>
      <c r="C7" s="12" t="s">
        <v>23</v>
      </c>
      <c r="D7" s="12">
        <v>12345</v>
      </c>
      <c r="E7" s="13" t="s">
        <v>24</v>
      </c>
      <c r="F7" s="13">
        <v>13.2</v>
      </c>
      <c r="G7" s="13">
        <v>14.75</v>
      </c>
      <c r="H7" s="13">
        <v>50</v>
      </c>
      <c r="I7" s="13">
        <v>4.25</v>
      </c>
      <c r="J7" s="13">
        <v>100154</v>
      </c>
      <c r="K7" s="13" t="s">
        <v>25</v>
      </c>
      <c r="L7" s="24">
        <v>45</v>
      </c>
      <c r="M7" s="14">
        <v>2</v>
      </c>
      <c r="N7" s="14">
        <v>90</v>
      </c>
      <c r="P7" s="14">
        <v>30</v>
      </c>
      <c r="Q7" s="14">
        <v>28</v>
      </c>
      <c r="R7" s="14">
        <v>26</v>
      </c>
      <c r="S7" s="13" t="s">
        <v>875</v>
      </c>
      <c r="T7" s="13" t="s">
        <v>24</v>
      </c>
      <c r="U7" s="13">
        <v>50</v>
      </c>
      <c r="V7" s="13">
        <v>4.25</v>
      </c>
      <c r="W7" s="14">
        <v>119</v>
      </c>
      <c r="X7" s="14">
        <v>117</v>
      </c>
      <c r="Y7" s="14">
        <v>120</v>
      </c>
      <c r="Z7" s="14">
        <v>0</v>
      </c>
    </row>
    <row r="8" spans="1:27" hidden="1" x14ac:dyDescent="0.2">
      <c r="A8" s="12" t="s">
        <v>21</v>
      </c>
      <c r="B8" s="12" t="s">
        <v>22</v>
      </c>
      <c r="C8" s="12" t="s">
        <v>23</v>
      </c>
      <c r="D8" s="12">
        <v>12345</v>
      </c>
      <c r="E8" s="13" t="s">
        <v>24</v>
      </c>
      <c r="F8" s="13">
        <v>13.2</v>
      </c>
      <c r="G8" s="13">
        <v>14.75</v>
      </c>
      <c r="H8" s="13">
        <v>50</v>
      </c>
      <c r="I8" s="13">
        <v>4.25</v>
      </c>
      <c r="J8" s="13">
        <v>100036</v>
      </c>
      <c r="K8" s="13" t="s">
        <v>876</v>
      </c>
      <c r="L8" s="13">
        <v>1</v>
      </c>
      <c r="M8" s="14">
        <v>1.5</v>
      </c>
      <c r="N8" s="14">
        <v>1.5</v>
      </c>
      <c r="P8" s="14">
        <v>118.5</v>
      </c>
      <c r="Q8" s="14">
        <v>116.5</v>
      </c>
      <c r="R8" s="14">
        <v>114.4</v>
      </c>
      <c r="S8" s="13" t="s">
        <v>875</v>
      </c>
      <c r="T8" s="13" t="s">
        <v>24</v>
      </c>
      <c r="U8" s="13">
        <v>50</v>
      </c>
      <c r="V8" s="13">
        <v>4.25</v>
      </c>
      <c r="W8" s="14">
        <v>119</v>
      </c>
      <c r="X8" s="14">
        <v>117</v>
      </c>
      <c r="Y8" s="14">
        <v>120</v>
      </c>
      <c r="Z8" s="14">
        <v>0</v>
      </c>
    </row>
    <row r="9" spans="1:27" hidden="1" x14ac:dyDescent="0.2">
      <c r="A9" s="12" t="s">
        <v>21</v>
      </c>
      <c r="B9" s="12" t="s">
        <v>22</v>
      </c>
      <c r="C9" s="12" t="s">
        <v>23</v>
      </c>
      <c r="D9" s="12">
        <v>12345</v>
      </c>
      <c r="E9" s="13" t="s">
        <v>24</v>
      </c>
      <c r="F9" s="13">
        <v>13.2</v>
      </c>
      <c r="G9" s="13">
        <v>14.75</v>
      </c>
      <c r="H9" s="13">
        <v>50</v>
      </c>
      <c r="I9" s="13">
        <v>4.25</v>
      </c>
      <c r="J9" s="13">
        <v>100154</v>
      </c>
      <c r="K9" s="13" t="s">
        <v>25</v>
      </c>
      <c r="L9" s="24">
        <v>45</v>
      </c>
      <c r="M9" s="14">
        <v>2</v>
      </c>
      <c r="N9" s="14">
        <v>90</v>
      </c>
    </row>
    <row r="10" spans="1:27" hidden="1" x14ac:dyDescent="0.2">
      <c r="J10" s="13">
        <v>100036</v>
      </c>
      <c r="K10" s="13" t="s">
        <v>876</v>
      </c>
      <c r="L10" s="13">
        <v>1</v>
      </c>
      <c r="M10" s="14">
        <v>1.5</v>
      </c>
      <c r="N10" s="14">
        <v>1.5</v>
      </c>
      <c r="P10" s="14">
        <v>28.5</v>
      </c>
      <c r="Q10" s="14">
        <v>26.5</v>
      </c>
      <c r="R10" s="14">
        <v>24.5</v>
      </c>
      <c r="S10" s="13" t="s">
        <v>875</v>
      </c>
      <c r="T10" s="13" t="s">
        <v>24</v>
      </c>
      <c r="U10" s="13">
        <v>50</v>
      </c>
      <c r="V10" s="13">
        <v>4.25</v>
      </c>
      <c r="W10" s="14">
        <v>119</v>
      </c>
      <c r="X10" s="14">
        <v>117</v>
      </c>
      <c r="Y10" s="14">
        <v>120</v>
      </c>
      <c r="Z10" s="14">
        <v>0</v>
      </c>
    </row>
    <row r="11" spans="1:27" x14ac:dyDescent="0.2">
      <c r="A11" s="12" t="s">
        <v>3322</v>
      </c>
      <c r="B11" s="12" t="s">
        <v>3323</v>
      </c>
      <c r="C11" s="12" t="s">
        <v>3324</v>
      </c>
      <c r="D11" s="12" t="s">
        <v>3325</v>
      </c>
      <c r="E11" s="13" t="s">
        <v>24</v>
      </c>
      <c r="F11" s="13">
        <v>27</v>
      </c>
      <c r="G11" s="13">
        <v>30</v>
      </c>
      <c r="H11" s="13">
        <v>96</v>
      </c>
      <c r="I11" s="13">
        <v>4.5</v>
      </c>
      <c r="J11" s="13">
        <v>100216</v>
      </c>
      <c r="K11" s="13" t="s">
        <v>3326</v>
      </c>
      <c r="L11" s="13">
        <v>26.88</v>
      </c>
      <c r="M11" s="14">
        <v>0.91920000000000002</v>
      </c>
      <c r="N11" s="14">
        <v>24.71</v>
      </c>
      <c r="P11" s="14">
        <v>22.91</v>
      </c>
      <c r="Q11" s="14">
        <v>24.86</v>
      </c>
    </row>
    <row r="12" spans="1:27" x14ac:dyDescent="0.2">
      <c r="A12" s="12" t="s">
        <v>3322</v>
      </c>
      <c r="B12" s="12" t="s">
        <v>3327</v>
      </c>
      <c r="C12" s="12" t="s">
        <v>3324</v>
      </c>
      <c r="D12" s="12" t="s">
        <v>3328</v>
      </c>
      <c r="E12" s="13" t="s">
        <v>24</v>
      </c>
      <c r="F12" s="13">
        <v>27</v>
      </c>
      <c r="G12" s="13">
        <v>30</v>
      </c>
      <c r="H12" s="13">
        <v>96</v>
      </c>
      <c r="I12" s="13">
        <v>4.5</v>
      </c>
      <c r="J12" s="13">
        <v>100206</v>
      </c>
      <c r="K12" s="13" t="s">
        <v>3329</v>
      </c>
      <c r="L12" s="13">
        <v>23.82</v>
      </c>
      <c r="M12" s="14">
        <v>0.81630000000000003</v>
      </c>
      <c r="N12" s="14">
        <v>19.440000000000001</v>
      </c>
      <c r="P12" s="14">
        <v>22.73</v>
      </c>
      <c r="Q12" s="14">
        <v>24.69</v>
      </c>
    </row>
    <row r="13" spans="1:27" x14ac:dyDescent="0.2">
      <c r="A13" s="12" t="s">
        <v>3322</v>
      </c>
      <c r="B13" s="12" t="s">
        <v>3327</v>
      </c>
      <c r="C13" s="12" t="s">
        <v>3324</v>
      </c>
      <c r="D13" s="12" t="s">
        <v>3330</v>
      </c>
      <c r="E13" s="13" t="s">
        <v>24</v>
      </c>
      <c r="F13" s="13">
        <v>27</v>
      </c>
      <c r="G13" s="13">
        <v>30</v>
      </c>
      <c r="H13" s="13">
        <v>96</v>
      </c>
      <c r="I13" s="13">
        <v>4.5</v>
      </c>
      <c r="J13" s="13">
        <v>100258</v>
      </c>
      <c r="K13" s="13" t="s">
        <v>3331</v>
      </c>
      <c r="L13" s="13">
        <v>16.260000000000002</v>
      </c>
      <c r="M13" s="14">
        <v>0.63700000000000001</v>
      </c>
      <c r="N13" s="14">
        <v>10.36</v>
      </c>
      <c r="P13" s="14">
        <v>22.73</v>
      </c>
      <c r="Q13" s="14">
        <v>24.69</v>
      </c>
    </row>
    <row r="14" spans="1:27" x14ac:dyDescent="0.2">
      <c r="A14" s="12" t="s">
        <v>3322</v>
      </c>
      <c r="B14" s="12" t="s">
        <v>3332</v>
      </c>
      <c r="C14" s="12" t="s">
        <v>3324</v>
      </c>
      <c r="D14" s="12" t="s">
        <v>3333</v>
      </c>
      <c r="E14" s="13" t="s">
        <v>24</v>
      </c>
      <c r="F14" s="13">
        <v>27</v>
      </c>
      <c r="G14" s="13">
        <v>30</v>
      </c>
      <c r="H14" s="13">
        <v>96</v>
      </c>
      <c r="I14" s="13">
        <v>4.5</v>
      </c>
      <c r="J14" s="13">
        <v>110541</v>
      </c>
      <c r="K14" s="13" t="s">
        <v>3334</v>
      </c>
      <c r="L14" s="13">
        <v>27</v>
      </c>
      <c r="M14" s="14">
        <v>0.54320000000000002</v>
      </c>
      <c r="N14" s="14">
        <v>14.67</v>
      </c>
      <c r="P14" s="14">
        <v>21.18</v>
      </c>
      <c r="Q14" s="14">
        <v>23.14</v>
      </c>
    </row>
    <row r="15" spans="1:27" x14ac:dyDescent="0.2">
      <c r="A15" s="12" t="s">
        <v>3322</v>
      </c>
      <c r="B15" s="12" t="s">
        <v>3335</v>
      </c>
      <c r="C15" s="12" t="s">
        <v>3324</v>
      </c>
      <c r="D15" s="12" t="s">
        <v>3336</v>
      </c>
      <c r="E15" s="13" t="s">
        <v>24</v>
      </c>
      <c r="F15" s="13">
        <v>24</v>
      </c>
      <c r="G15" s="13">
        <v>27</v>
      </c>
      <c r="H15" s="13">
        <v>96</v>
      </c>
      <c r="I15" s="13">
        <v>4</v>
      </c>
      <c r="J15" s="13">
        <v>100237</v>
      </c>
      <c r="K15" s="13" t="s">
        <v>3337</v>
      </c>
      <c r="L15" s="13">
        <v>22.89</v>
      </c>
      <c r="M15" s="14">
        <v>0.71850000000000003</v>
      </c>
      <c r="N15" s="14">
        <v>16.45</v>
      </c>
      <c r="P15" s="14">
        <v>20.3</v>
      </c>
      <c r="Q15" s="14">
        <v>22.06</v>
      </c>
    </row>
    <row r="16" spans="1:27" x14ac:dyDescent="0.2">
      <c r="A16" s="12" t="s">
        <v>3322</v>
      </c>
      <c r="B16" s="12" t="s">
        <v>3338</v>
      </c>
      <c r="C16" s="12" t="s">
        <v>3324</v>
      </c>
      <c r="D16" s="12" t="s">
        <v>3339</v>
      </c>
      <c r="E16" s="13" t="s">
        <v>24</v>
      </c>
      <c r="F16" s="13">
        <v>26.4</v>
      </c>
      <c r="G16" s="13">
        <v>29.4</v>
      </c>
      <c r="H16" s="13">
        <v>96</v>
      </c>
      <c r="I16" s="13">
        <v>4.4000000000000004</v>
      </c>
      <c r="J16" s="13">
        <v>100212</v>
      </c>
      <c r="K16" s="13" t="s">
        <v>3340</v>
      </c>
      <c r="L16" s="13">
        <v>26.36</v>
      </c>
      <c r="M16" s="14">
        <v>0.76759999999999995</v>
      </c>
      <c r="N16" s="14">
        <v>20.23</v>
      </c>
      <c r="P16" s="14">
        <v>21.18</v>
      </c>
      <c r="Q16" s="14">
        <v>23.09</v>
      </c>
    </row>
    <row r="17" spans="1:24" x14ac:dyDescent="0.2">
      <c r="A17" s="12" t="s">
        <v>3322</v>
      </c>
      <c r="B17" s="12" t="s">
        <v>3341</v>
      </c>
      <c r="C17" s="12" t="s">
        <v>3324</v>
      </c>
      <c r="D17" s="12" t="s">
        <v>3342</v>
      </c>
      <c r="E17" s="13" t="s">
        <v>24</v>
      </c>
      <c r="F17" s="13">
        <v>26.4</v>
      </c>
      <c r="G17" s="13">
        <v>29.4</v>
      </c>
      <c r="H17" s="13">
        <v>96</v>
      </c>
      <c r="I17" s="13">
        <v>4.4000000000000004</v>
      </c>
      <c r="J17" s="13">
        <v>100219</v>
      </c>
      <c r="K17" s="13" t="s">
        <v>3343</v>
      </c>
      <c r="L17" s="13">
        <v>26.4</v>
      </c>
      <c r="M17" s="14">
        <v>0.75139999999999996</v>
      </c>
      <c r="N17" s="14">
        <v>19.84</v>
      </c>
      <c r="P17" s="14">
        <v>21.42</v>
      </c>
      <c r="Q17" s="14">
        <v>23.34</v>
      </c>
      <c r="S17" s="13" t="s">
        <v>3344</v>
      </c>
      <c r="T17" s="13" t="s">
        <v>24</v>
      </c>
      <c r="U17" s="13">
        <v>96</v>
      </c>
      <c r="V17" s="13">
        <v>4.5</v>
      </c>
      <c r="W17" s="14">
        <v>47.53</v>
      </c>
      <c r="X17" s="14">
        <v>49.44</v>
      </c>
    </row>
    <row r="18" spans="1:24" x14ac:dyDescent="0.2">
      <c r="A18" s="12" t="s">
        <v>3322</v>
      </c>
      <c r="B18" s="12" t="s">
        <v>3341</v>
      </c>
      <c r="C18" s="12" t="s">
        <v>3324</v>
      </c>
      <c r="D18" s="12" t="s">
        <v>3345</v>
      </c>
      <c r="E18" s="13" t="s">
        <v>24</v>
      </c>
      <c r="F18" s="13">
        <v>26.4</v>
      </c>
      <c r="G18" s="13">
        <v>29.4</v>
      </c>
      <c r="H18" s="13">
        <v>96</v>
      </c>
      <c r="I18" s="13">
        <v>4.4000000000000004</v>
      </c>
      <c r="J18" s="13">
        <v>100220</v>
      </c>
      <c r="K18" s="13" t="s">
        <v>3346</v>
      </c>
      <c r="L18" s="13">
        <v>25.3</v>
      </c>
      <c r="M18" s="14">
        <v>0.78849999999999998</v>
      </c>
      <c r="N18" s="14">
        <v>19.95</v>
      </c>
      <c r="P18" s="14">
        <v>21.42</v>
      </c>
      <c r="Q18" s="14">
        <v>23.34</v>
      </c>
    </row>
    <row r="19" spans="1:24" x14ac:dyDescent="0.2">
      <c r="A19" s="12" t="s">
        <v>3322</v>
      </c>
      <c r="B19" s="12" t="s">
        <v>3341</v>
      </c>
      <c r="C19" s="12" t="s">
        <v>3324</v>
      </c>
      <c r="D19" s="12" t="s">
        <v>3347</v>
      </c>
      <c r="E19" s="13" t="s">
        <v>24</v>
      </c>
      <c r="F19" s="13">
        <v>26.4</v>
      </c>
      <c r="G19" s="13">
        <v>29.4</v>
      </c>
      <c r="H19" s="13">
        <v>96</v>
      </c>
      <c r="I19" s="13">
        <v>4.4000000000000004</v>
      </c>
      <c r="J19" s="13">
        <v>100239</v>
      </c>
      <c r="K19" s="13" t="s">
        <v>3348</v>
      </c>
      <c r="L19" s="13">
        <v>25.32</v>
      </c>
      <c r="M19" s="14">
        <v>1.093</v>
      </c>
      <c r="N19" s="14">
        <v>27.67</v>
      </c>
      <c r="P19" s="14">
        <v>21.42</v>
      </c>
      <c r="Q19" s="14">
        <v>23.34</v>
      </c>
    </row>
    <row r="20" spans="1:24" x14ac:dyDescent="0.2">
      <c r="A20" s="12" t="s">
        <v>3322</v>
      </c>
      <c r="B20" s="12" t="s">
        <v>3349</v>
      </c>
      <c r="C20" s="12" t="s">
        <v>3324</v>
      </c>
      <c r="D20" s="12" t="s">
        <v>3350</v>
      </c>
      <c r="E20" s="13" t="s">
        <v>24</v>
      </c>
      <c r="F20" s="13">
        <v>27</v>
      </c>
      <c r="G20" s="13">
        <v>30</v>
      </c>
      <c r="H20" s="13">
        <v>96</v>
      </c>
      <c r="I20" s="13">
        <v>4.5</v>
      </c>
      <c r="J20" s="13">
        <v>100224</v>
      </c>
      <c r="K20" s="13" t="s">
        <v>3351</v>
      </c>
      <c r="L20" s="13">
        <v>26.94</v>
      </c>
      <c r="M20" s="14">
        <v>0.74409999999999998</v>
      </c>
      <c r="N20" s="14">
        <v>20.05</v>
      </c>
      <c r="P20" s="14">
        <v>21.87</v>
      </c>
      <c r="Q20" s="14">
        <v>23.82</v>
      </c>
    </row>
    <row r="21" spans="1:24" x14ac:dyDescent="0.2">
      <c r="A21" s="12" t="s">
        <v>3322</v>
      </c>
      <c r="B21" s="12" t="s">
        <v>3349</v>
      </c>
      <c r="C21" s="12" t="s">
        <v>3324</v>
      </c>
      <c r="D21" s="12" t="s">
        <v>3352</v>
      </c>
      <c r="E21" s="13" t="s">
        <v>24</v>
      </c>
      <c r="F21" s="13">
        <v>27</v>
      </c>
      <c r="G21" s="13">
        <v>30</v>
      </c>
      <c r="H21" s="13">
        <v>96</v>
      </c>
      <c r="I21" s="13">
        <v>4.5</v>
      </c>
      <c r="J21" s="13">
        <v>100225</v>
      </c>
      <c r="K21" s="13" t="s">
        <v>3353</v>
      </c>
      <c r="L21" s="13">
        <v>26.94</v>
      </c>
      <c r="M21" s="14">
        <v>0.77380000000000004</v>
      </c>
      <c r="N21" s="14">
        <v>20.85</v>
      </c>
      <c r="P21" s="14">
        <v>21.87</v>
      </c>
      <c r="Q21" s="14">
        <v>23.82</v>
      </c>
    </row>
    <row r="22" spans="1:24" x14ac:dyDescent="0.2">
      <c r="A22" s="12" t="s">
        <v>3322</v>
      </c>
      <c r="B22" s="12" t="s">
        <v>3354</v>
      </c>
      <c r="C22" s="12" t="s">
        <v>3324</v>
      </c>
      <c r="D22" s="12" t="s">
        <v>3355</v>
      </c>
      <c r="E22" s="13" t="s">
        <v>24</v>
      </c>
      <c r="F22" s="13">
        <v>27</v>
      </c>
      <c r="G22" s="13">
        <v>30</v>
      </c>
      <c r="H22" s="13">
        <v>96</v>
      </c>
      <c r="I22" s="13">
        <v>4.5</v>
      </c>
      <c r="J22" s="13">
        <v>100254</v>
      </c>
      <c r="K22" s="13" t="s">
        <v>3356</v>
      </c>
      <c r="L22" s="13">
        <v>27</v>
      </c>
      <c r="M22" s="14">
        <v>1.0636000000000001</v>
      </c>
      <c r="N22" s="14">
        <v>28.72</v>
      </c>
      <c r="P22" s="14">
        <v>22.99</v>
      </c>
      <c r="Q22" s="14">
        <v>24.95</v>
      </c>
      <c r="S22" s="13" t="s">
        <v>3357</v>
      </c>
      <c r="T22" s="13" t="s">
        <v>24</v>
      </c>
      <c r="U22" s="13">
        <v>96</v>
      </c>
      <c r="V22" s="13">
        <v>4.5</v>
      </c>
      <c r="W22" s="14">
        <v>54.58</v>
      </c>
      <c r="X22" s="14">
        <v>56.53</v>
      </c>
    </row>
    <row r="23" spans="1:24" x14ac:dyDescent="0.2">
      <c r="A23" s="12" t="s">
        <v>3322</v>
      </c>
      <c r="B23" s="12" t="s">
        <v>3354</v>
      </c>
      <c r="C23" s="12" t="s">
        <v>3324</v>
      </c>
      <c r="D23" s="12" t="s">
        <v>3358</v>
      </c>
      <c r="E23" s="13" t="s">
        <v>24</v>
      </c>
      <c r="F23" s="13">
        <v>27</v>
      </c>
      <c r="G23" s="13">
        <v>30</v>
      </c>
      <c r="H23" s="13">
        <v>96</v>
      </c>
      <c r="I23" s="13">
        <v>4.5</v>
      </c>
      <c r="J23" s="13">
        <v>110846</v>
      </c>
      <c r="K23" s="13" t="s">
        <v>3359</v>
      </c>
      <c r="L23" s="13">
        <v>24.84</v>
      </c>
      <c r="M23" s="14">
        <v>1.1447000000000001</v>
      </c>
      <c r="N23" s="14">
        <v>28.43</v>
      </c>
      <c r="P23" s="14">
        <v>22.99</v>
      </c>
      <c r="Q23" s="14">
        <v>24.95</v>
      </c>
    </row>
    <row r="24" spans="1:24" x14ac:dyDescent="0.2">
      <c r="A24" s="12" t="s">
        <v>3322</v>
      </c>
      <c r="B24" s="12" t="s">
        <v>3354</v>
      </c>
      <c r="C24" s="12" t="s">
        <v>3324</v>
      </c>
      <c r="D24" s="12" t="s">
        <v>3360</v>
      </c>
      <c r="E24" s="13" t="s">
        <v>24</v>
      </c>
      <c r="F24" s="13">
        <v>27</v>
      </c>
      <c r="G24" s="13">
        <v>30</v>
      </c>
      <c r="H24" s="13">
        <v>96</v>
      </c>
      <c r="I24" s="13">
        <v>4.5</v>
      </c>
      <c r="J24" s="13">
        <v>110860</v>
      </c>
      <c r="K24" s="13" t="s">
        <v>3361</v>
      </c>
      <c r="L24" s="13">
        <v>24.84</v>
      </c>
      <c r="M24" s="14">
        <v>1.2532000000000001</v>
      </c>
      <c r="N24" s="14">
        <v>31.13</v>
      </c>
      <c r="P24" s="14">
        <v>22.99</v>
      </c>
      <c r="Q24" s="14">
        <v>24.95</v>
      </c>
    </row>
    <row r="25" spans="1:24" x14ac:dyDescent="0.2">
      <c r="A25" s="12" t="s">
        <v>3322</v>
      </c>
      <c r="B25" s="12" t="s">
        <v>3362</v>
      </c>
      <c r="C25" s="12" t="s">
        <v>3324</v>
      </c>
      <c r="D25" s="12" t="s">
        <v>3363</v>
      </c>
      <c r="E25" s="13" t="s">
        <v>24</v>
      </c>
      <c r="F25" s="13">
        <v>26.4</v>
      </c>
      <c r="G25" s="13">
        <v>29.4</v>
      </c>
      <c r="H25" s="13">
        <v>96</v>
      </c>
      <c r="I25" s="13">
        <v>4.4000000000000004</v>
      </c>
      <c r="J25" s="13">
        <v>100239</v>
      </c>
      <c r="K25" s="13" t="s">
        <v>3348</v>
      </c>
      <c r="L25" s="13">
        <v>26.4</v>
      </c>
      <c r="M25" s="14">
        <v>1.093</v>
      </c>
      <c r="N25" s="14">
        <v>28.86</v>
      </c>
      <c r="P25" s="14">
        <v>22.07</v>
      </c>
      <c r="Q25" s="14">
        <v>23.92</v>
      </c>
      <c r="S25" s="13" t="s">
        <v>3364</v>
      </c>
      <c r="T25" s="13" t="s">
        <v>24</v>
      </c>
      <c r="U25" s="13">
        <v>96</v>
      </c>
      <c r="V25" s="13">
        <v>4.4000000000000004</v>
      </c>
      <c r="W25" s="14">
        <v>51.39</v>
      </c>
      <c r="X25" s="14">
        <v>53.24</v>
      </c>
    </row>
    <row r="26" spans="1:24" x14ac:dyDescent="0.2">
      <c r="A26" s="12" t="s">
        <v>3322</v>
      </c>
      <c r="B26" s="12" t="s">
        <v>3362</v>
      </c>
      <c r="C26" s="12" t="s">
        <v>3324</v>
      </c>
      <c r="D26" s="12" t="s">
        <v>3365</v>
      </c>
      <c r="E26" s="13" t="s">
        <v>24</v>
      </c>
      <c r="F26" s="13">
        <v>26.4</v>
      </c>
      <c r="G26" s="13">
        <v>29.4</v>
      </c>
      <c r="H26" s="13">
        <v>96</v>
      </c>
      <c r="I26" s="13">
        <v>4.4000000000000004</v>
      </c>
      <c r="J26" s="13">
        <v>100220</v>
      </c>
      <c r="K26" s="13" t="s">
        <v>3346</v>
      </c>
      <c r="L26" s="13">
        <v>25.3</v>
      </c>
      <c r="M26" s="14">
        <v>0.78849999999999998</v>
      </c>
      <c r="N26" s="14">
        <v>19.95</v>
      </c>
      <c r="P26" s="14">
        <v>22.07</v>
      </c>
      <c r="Q26" s="14">
        <v>23.92</v>
      </c>
    </row>
    <row r="27" spans="1:24" x14ac:dyDescent="0.2">
      <c r="A27" s="12" t="s">
        <v>3322</v>
      </c>
      <c r="B27" s="12" t="s">
        <v>3362</v>
      </c>
      <c r="C27" s="12" t="s">
        <v>3324</v>
      </c>
      <c r="D27" s="12" t="s">
        <v>3366</v>
      </c>
      <c r="E27" s="13" t="s">
        <v>24</v>
      </c>
      <c r="F27" s="13">
        <v>26.4</v>
      </c>
      <c r="G27" s="13">
        <v>29.4</v>
      </c>
      <c r="H27" s="13">
        <v>96</v>
      </c>
      <c r="I27" s="13">
        <v>4.4000000000000004</v>
      </c>
      <c r="J27" s="13">
        <v>100219</v>
      </c>
      <c r="K27" s="13" t="s">
        <v>3343</v>
      </c>
      <c r="L27" s="13">
        <v>25.3</v>
      </c>
      <c r="M27" s="14">
        <v>0.75139999999999996</v>
      </c>
      <c r="N27" s="14">
        <v>19.010000000000002</v>
      </c>
      <c r="P27" s="14">
        <v>22.07</v>
      </c>
      <c r="Q27" s="14">
        <v>23.92</v>
      </c>
    </row>
    <row r="28" spans="1:24" x14ac:dyDescent="0.2">
      <c r="A28" s="12" t="s">
        <v>3322</v>
      </c>
      <c r="B28" s="12" t="s">
        <v>3367</v>
      </c>
      <c r="C28" s="12" t="s">
        <v>3324</v>
      </c>
      <c r="D28" s="12" t="s">
        <v>3368</v>
      </c>
      <c r="E28" s="13" t="s">
        <v>24</v>
      </c>
      <c r="F28" s="13">
        <v>27</v>
      </c>
      <c r="G28" s="13">
        <v>30</v>
      </c>
      <c r="H28" s="13">
        <v>96</v>
      </c>
      <c r="I28" s="13">
        <v>4.5</v>
      </c>
      <c r="J28" s="13">
        <v>100254</v>
      </c>
      <c r="K28" s="13" t="s">
        <v>3356</v>
      </c>
      <c r="L28" s="13">
        <v>27</v>
      </c>
      <c r="M28" s="14">
        <v>1.0636000000000001</v>
      </c>
      <c r="N28" s="14">
        <v>28.72</v>
      </c>
      <c r="P28" s="14">
        <v>22.53</v>
      </c>
      <c r="Q28" s="14">
        <v>24.48</v>
      </c>
      <c r="S28" s="13" t="s">
        <v>3369</v>
      </c>
      <c r="T28" s="13" t="s">
        <v>24</v>
      </c>
      <c r="U28" s="13">
        <v>96</v>
      </c>
      <c r="V28" s="13">
        <v>4.5</v>
      </c>
      <c r="W28" s="14">
        <v>58.08</v>
      </c>
      <c r="X28" s="14">
        <v>59.96</v>
      </c>
    </row>
    <row r="29" spans="1:24" x14ac:dyDescent="0.2">
      <c r="A29" s="12" t="s">
        <v>3322</v>
      </c>
      <c r="B29" s="12" t="s">
        <v>3367</v>
      </c>
      <c r="C29" s="12" t="s">
        <v>3324</v>
      </c>
      <c r="D29" s="12" t="s">
        <v>3370</v>
      </c>
      <c r="E29" s="13" t="s">
        <v>24</v>
      </c>
      <c r="F29" s="13">
        <v>27</v>
      </c>
      <c r="G29" s="13">
        <v>30</v>
      </c>
      <c r="H29" s="13">
        <v>96</v>
      </c>
      <c r="I29" s="13">
        <v>4.5</v>
      </c>
      <c r="J29" s="13">
        <v>110846</v>
      </c>
      <c r="K29" s="13" t="s">
        <v>3359</v>
      </c>
      <c r="L29" s="13">
        <v>24.84</v>
      </c>
      <c r="M29" s="14">
        <v>1.1447000000000001</v>
      </c>
      <c r="N29" s="14">
        <v>28.43</v>
      </c>
      <c r="P29" s="14">
        <v>22.53</v>
      </c>
      <c r="Q29" s="14">
        <v>24.48</v>
      </c>
    </row>
    <row r="30" spans="1:24" x14ac:dyDescent="0.2">
      <c r="A30" s="12" t="s">
        <v>3322</v>
      </c>
      <c r="B30" s="12" t="s">
        <v>3367</v>
      </c>
      <c r="C30" s="12" t="s">
        <v>3324</v>
      </c>
      <c r="D30" s="12" t="s">
        <v>3371</v>
      </c>
      <c r="E30" s="13" t="s">
        <v>24</v>
      </c>
      <c r="F30" s="13">
        <v>27</v>
      </c>
      <c r="G30" s="13">
        <v>30</v>
      </c>
      <c r="H30" s="13">
        <v>96</v>
      </c>
      <c r="I30" s="13">
        <v>4.5</v>
      </c>
      <c r="J30" s="13">
        <v>110860</v>
      </c>
      <c r="K30" s="13" t="s">
        <v>3361</v>
      </c>
      <c r="L30" s="13">
        <v>24.84</v>
      </c>
      <c r="M30" s="14">
        <v>1.2532000000000001</v>
      </c>
      <c r="N30" s="14">
        <v>31.13</v>
      </c>
      <c r="P30" s="14">
        <v>22.53</v>
      </c>
      <c r="Q30" s="14">
        <v>24.48</v>
      </c>
    </row>
    <row r="31" spans="1:24" x14ac:dyDescent="0.2">
      <c r="A31" s="12" t="s">
        <v>3322</v>
      </c>
      <c r="B31" s="12" t="s">
        <v>3372</v>
      </c>
      <c r="C31" s="12" t="s">
        <v>3324</v>
      </c>
      <c r="D31" s="12" t="s">
        <v>3373</v>
      </c>
      <c r="E31" s="13" t="s">
        <v>24</v>
      </c>
      <c r="F31" s="13">
        <v>20</v>
      </c>
      <c r="G31" s="13">
        <v>23</v>
      </c>
      <c r="H31" s="13">
        <v>80</v>
      </c>
      <c r="I31" s="13">
        <v>4</v>
      </c>
      <c r="J31" s="13">
        <v>100206</v>
      </c>
      <c r="K31" s="13" t="s">
        <v>3329</v>
      </c>
      <c r="L31" s="13">
        <v>11.8</v>
      </c>
      <c r="M31" s="14">
        <v>0.81630000000000003</v>
      </c>
      <c r="N31" s="14">
        <v>9.6300000000000008</v>
      </c>
      <c r="P31" s="14">
        <v>28.4</v>
      </c>
      <c r="Q31" s="14">
        <v>29.9</v>
      </c>
    </row>
    <row r="32" spans="1:24" x14ac:dyDescent="0.2">
      <c r="A32" s="12" t="s">
        <v>3322</v>
      </c>
      <c r="B32" s="12" t="s">
        <v>3372</v>
      </c>
      <c r="C32" s="12" t="s">
        <v>3324</v>
      </c>
      <c r="D32" s="12" t="s">
        <v>3374</v>
      </c>
      <c r="E32" s="13" t="s">
        <v>24</v>
      </c>
      <c r="F32" s="13">
        <v>20</v>
      </c>
      <c r="G32" s="13">
        <v>23</v>
      </c>
      <c r="H32" s="13">
        <v>80</v>
      </c>
      <c r="I32" s="13">
        <v>4</v>
      </c>
      <c r="J32" s="13">
        <v>100258</v>
      </c>
      <c r="K32" s="13" t="s">
        <v>3331</v>
      </c>
      <c r="L32" s="13">
        <v>11.8</v>
      </c>
      <c r="M32" s="14">
        <v>0.63700000000000001</v>
      </c>
      <c r="N32" s="14">
        <v>7.52</v>
      </c>
      <c r="P32" s="14">
        <v>28.4</v>
      </c>
      <c r="Q32" s="14">
        <v>29.9</v>
      </c>
    </row>
    <row r="33" spans="1:24" x14ac:dyDescent="0.2">
      <c r="A33" s="12" t="s">
        <v>3322</v>
      </c>
      <c r="B33" s="12" t="s">
        <v>3375</v>
      </c>
      <c r="C33" s="12" t="s">
        <v>3324</v>
      </c>
      <c r="D33" s="12" t="s">
        <v>3376</v>
      </c>
      <c r="E33" s="13" t="s">
        <v>24</v>
      </c>
      <c r="F33" s="13">
        <v>20</v>
      </c>
      <c r="G33" s="13">
        <v>23</v>
      </c>
      <c r="H33" s="13">
        <v>80</v>
      </c>
      <c r="I33" s="13">
        <v>4</v>
      </c>
      <c r="J33" s="13">
        <v>100237</v>
      </c>
      <c r="K33" s="13" t="s">
        <v>3337</v>
      </c>
      <c r="L33" s="13">
        <v>10.4</v>
      </c>
      <c r="M33" s="14">
        <v>0.71850000000000003</v>
      </c>
      <c r="N33" s="14">
        <v>7.47</v>
      </c>
      <c r="P33" s="14">
        <v>27.62</v>
      </c>
      <c r="Q33" s="14">
        <v>29.12</v>
      </c>
    </row>
    <row r="34" spans="1:24" x14ac:dyDescent="0.2">
      <c r="A34" s="12" t="s">
        <v>3322</v>
      </c>
      <c r="B34" s="12" t="s">
        <v>3377</v>
      </c>
      <c r="C34" s="12" t="s">
        <v>3324</v>
      </c>
      <c r="D34" s="12" t="s">
        <v>3378</v>
      </c>
      <c r="E34" s="13" t="s">
        <v>24</v>
      </c>
      <c r="F34" s="13">
        <v>20</v>
      </c>
      <c r="G34" s="13">
        <v>23</v>
      </c>
      <c r="H34" s="13">
        <v>80</v>
      </c>
      <c r="I34" s="13">
        <v>4</v>
      </c>
      <c r="J34" s="13">
        <v>100239</v>
      </c>
      <c r="K34" s="13" t="s">
        <v>3348</v>
      </c>
      <c r="L34" s="13">
        <v>13.37</v>
      </c>
      <c r="M34" s="14">
        <v>1.093</v>
      </c>
      <c r="N34" s="14">
        <v>14.61</v>
      </c>
      <c r="P34" s="14">
        <v>27.76</v>
      </c>
      <c r="Q34" s="14">
        <v>29.26</v>
      </c>
      <c r="S34" s="13" t="s">
        <v>3379</v>
      </c>
      <c r="T34" s="13" t="s">
        <v>24</v>
      </c>
      <c r="U34" s="13">
        <v>80</v>
      </c>
      <c r="V34" s="13">
        <v>4</v>
      </c>
      <c r="W34" s="14">
        <v>43.99</v>
      </c>
      <c r="X34" s="14">
        <v>45.49</v>
      </c>
    </row>
    <row r="35" spans="1:24" x14ac:dyDescent="0.2">
      <c r="A35" s="12" t="s">
        <v>3322</v>
      </c>
      <c r="B35" s="12" t="s">
        <v>3377</v>
      </c>
      <c r="C35" s="12" t="s">
        <v>3324</v>
      </c>
      <c r="D35" s="12" t="s">
        <v>3380</v>
      </c>
      <c r="E35" s="13" t="s">
        <v>24</v>
      </c>
      <c r="F35" s="13">
        <v>20</v>
      </c>
      <c r="G35" s="13">
        <v>23</v>
      </c>
      <c r="H35" s="13">
        <v>80</v>
      </c>
      <c r="I35" s="13">
        <v>4</v>
      </c>
      <c r="J35" s="13">
        <v>100219</v>
      </c>
      <c r="K35" s="13" t="s">
        <v>3343</v>
      </c>
      <c r="L35" s="13">
        <v>13.65</v>
      </c>
      <c r="M35" s="14">
        <v>0.75139999999999996</v>
      </c>
      <c r="N35" s="14">
        <v>10.26</v>
      </c>
      <c r="P35" s="14">
        <v>27.76</v>
      </c>
      <c r="Q35" s="14">
        <v>29.26</v>
      </c>
    </row>
    <row r="36" spans="1:24" x14ac:dyDescent="0.2">
      <c r="A36" s="12" t="s">
        <v>3322</v>
      </c>
      <c r="B36" s="12" t="s">
        <v>3377</v>
      </c>
      <c r="C36" s="12" t="s">
        <v>3324</v>
      </c>
      <c r="D36" s="12" t="s">
        <v>3381</v>
      </c>
      <c r="E36" s="13" t="s">
        <v>24</v>
      </c>
      <c r="F36" s="13">
        <v>20</v>
      </c>
      <c r="G36" s="13">
        <v>23</v>
      </c>
      <c r="H36" s="13">
        <v>80</v>
      </c>
      <c r="I36" s="13">
        <v>4</v>
      </c>
      <c r="J36" s="13">
        <v>100220</v>
      </c>
      <c r="K36" s="13" t="s">
        <v>3346</v>
      </c>
      <c r="L36" s="13">
        <v>13.65</v>
      </c>
      <c r="M36" s="14">
        <v>0.78849999999999998</v>
      </c>
      <c r="N36" s="14">
        <v>10.76</v>
      </c>
      <c r="P36" s="14">
        <v>27.76</v>
      </c>
      <c r="Q36" s="14">
        <v>29.26</v>
      </c>
    </row>
    <row r="37" spans="1:24" x14ac:dyDescent="0.2">
      <c r="A37" s="12" t="s">
        <v>3322</v>
      </c>
      <c r="B37" s="12" t="s">
        <v>3382</v>
      </c>
      <c r="C37" s="12" t="s">
        <v>3324</v>
      </c>
      <c r="D37" s="12" t="s">
        <v>3383</v>
      </c>
      <c r="E37" s="13" t="s">
        <v>24</v>
      </c>
      <c r="F37" s="13">
        <v>20</v>
      </c>
      <c r="G37" s="13">
        <v>23</v>
      </c>
      <c r="H37" s="13">
        <v>80</v>
      </c>
      <c r="I37" s="13">
        <v>4</v>
      </c>
      <c r="J37" s="13">
        <v>110624</v>
      </c>
      <c r="K37" s="13" t="s">
        <v>3384</v>
      </c>
      <c r="L37" s="13">
        <v>13.5</v>
      </c>
      <c r="M37" s="14">
        <v>0.84960000000000002</v>
      </c>
      <c r="N37" s="14">
        <v>11.47</v>
      </c>
      <c r="P37" s="14">
        <v>27.63</v>
      </c>
      <c r="Q37" s="14">
        <v>29.13</v>
      </c>
    </row>
    <row r="38" spans="1:24" x14ac:dyDescent="0.2">
      <c r="A38" s="12" t="s">
        <v>3322</v>
      </c>
      <c r="B38" s="12" t="s">
        <v>3385</v>
      </c>
      <c r="C38" s="12" t="s">
        <v>3324</v>
      </c>
      <c r="D38" s="12" t="s">
        <v>3386</v>
      </c>
      <c r="E38" s="13" t="s">
        <v>24</v>
      </c>
      <c r="F38" s="13">
        <v>24</v>
      </c>
      <c r="G38" s="13">
        <v>27</v>
      </c>
      <c r="H38" s="13">
        <v>96</v>
      </c>
      <c r="I38" s="13">
        <v>4</v>
      </c>
      <c r="J38" s="13">
        <v>110846</v>
      </c>
      <c r="K38" s="13" t="s">
        <v>3359</v>
      </c>
      <c r="L38" s="13">
        <v>12.33</v>
      </c>
      <c r="M38" s="14">
        <v>1.1447000000000001</v>
      </c>
      <c r="N38" s="14">
        <v>14.11</v>
      </c>
      <c r="P38" s="14">
        <v>37.25</v>
      </c>
      <c r="Q38" s="14">
        <v>39.01</v>
      </c>
      <c r="S38" s="13" t="s">
        <v>3387</v>
      </c>
      <c r="T38" s="13" t="s">
        <v>24</v>
      </c>
      <c r="U38" s="13">
        <v>96</v>
      </c>
      <c r="V38" s="13">
        <v>4</v>
      </c>
      <c r="W38" s="14">
        <v>52.26</v>
      </c>
      <c r="X38" s="14">
        <v>54.02</v>
      </c>
    </row>
    <row r="39" spans="1:24" x14ac:dyDescent="0.2">
      <c r="A39" s="12" t="s">
        <v>3322</v>
      </c>
      <c r="B39" s="12" t="s">
        <v>3385</v>
      </c>
      <c r="C39" s="12" t="s">
        <v>3324</v>
      </c>
      <c r="D39" s="12" t="s">
        <v>3388</v>
      </c>
      <c r="E39" s="13" t="s">
        <v>24</v>
      </c>
      <c r="F39" s="13">
        <v>24</v>
      </c>
      <c r="G39" s="13">
        <v>27</v>
      </c>
      <c r="H39" s="13">
        <v>96</v>
      </c>
      <c r="I39" s="13">
        <v>4</v>
      </c>
      <c r="J39" s="13">
        <v>110860</v>
      </c>
      <c r="K39" s="13" t="s">
        <v>3361</v>
      </c>
      <c r="L39" s="13">
        <v>12.33</v>
      </c>
      <c r="M39" s="14">
        <v>1.2532000000000001</v>
      </c>
      <c r="N39" s="14">
        <v>15.45</v>
      </c>
      <c r="P39" s="14">
        <v>37.32</v>
      </c>
      <c r="Q39" s="14">
        <v>39.08</v>
      </c>
    </row>
    <row r="40" spans="1:24" x14ac:dyDescent="0.2">
      <c r="A40" s="12" t="s">
        <v>3322</v>
      </c>
      <c r="B40" s="12" t="s">
        <v>3385</v>
      </c>
      <c r="C40" s="12" t="s">
        <v>3324</v>
      </c>
      <c r="D40" s="12" t="s">
        <v>3389</v>
      </c>
      <c r="E40" s="13" t="s">
        <v>24</v>
      </c>
      <c r="F40" s="13">
        <v>24</v>
      </c>
      <c r="G40" s="13">
        <v>27</v>
      </c>
      <c r="H40" s="13">
        <v>96</v>
      </c>
      <c r="I40" s="13">
        <v>4</v>
      </c>
      <c r="J40" s="13">
        <v>100254</v>
      </c>
      <c r="K40" s="13" t="s">
        <v>3356</v>
      </c>
      <c r="L40" s="13">
        <v>12.33</v>
      </c>
      <c r="M40" s="14">
        <v>1.0636000000000001</v>
      </c>
      <c r="N40" s="14">
        <v>13.11</v>
      </c>
      <c r="P40" s="14">
        <v>37.17</v>
      </c>
      <c r="Q40" s="14">
        <v>38.93</v>
      </c>
    </row>
    <row r="41" spans="1:24" x14ac:dyDescent="0.2">
      <c r="A41" s="12" t="s">
        <v>3322</v>
      </c>
      <c r="B41" s="12" t="s">
        <v>3385</v>
      </c>
      <c r="C41" s="12" t="s">
        <v>3324</v>
      </c>
      <c r="D41" s="12" t="s">
        <v>3390</v>
      </c>
      <c r="E41" s="13" t="s">
        <v>24</v>
      </c>
      <c r="F41" s="13">
        <v>24</v>
      </c>
      <c r="G41" s="13">
        <v>27</v>
      </c>
      <c r="H41" s="13">
        <v>96</v>
      </c>
      <c r="I41" s="13">
        <v>4</v>
      </c>
      <c r="J41" s="13">
        <v>110624</v>
      </c>
      <c r="K41" s="13" t="s">
        <v>3384</v>
      </c>
      <c r="L41" s="13">
        <v>10.15</v>
      </c>
      <c r="M41" s="14">
        <v>0.84960000000000002</v>
      </c>
      <c r="N41" s="14">
        <v>8.6199999999999992</v>
      </c>
      <c r="P41" s="14">
        <v>33.299999999999997</v>
      </c>
      <c r="Q41" s="14">
        <v>35.06</v>
      </c>
    </row>
    <row r="42" spans="1:24" x14ac:dyDescent="0.2">
      <c r="A42" s="12" t="s">
        <v>3322</v>
      </c>
      <c r="B42" s="12" t="s">
        <v>3385</v>
      </c>
      <c r="C42" s="12" t="s">
        <v>3324</v>
      </c>
      <c r="D42" s="12" t="s">
        <v>3391</v>
      </c>
      <c r="E42" s="13" t="s">
        <v>24</v>
      </c>
      <c r="F42" s="13">
        <v>24</v>
      </c>
      <c r="G42" s="13">
        <v>27</v>
      </c>
      <c r="H42" s="13">
        <v>96</v>
      </c>
      <c r="I42" s="13">
        <v>4</v>
      </c>
      <c r="J42" s="13">
        <v>110846</v>
      </c>
      <c r="K42" s="13" t="s">
        <v>3359</v>
      </c>
      <c r="L42" s="13">
        <v>12.33</v>
      </c>
      <c r="M42" s="14">
        <v>1.1447000000000001</v>
      </c>
      <c r="N42" s="14">
        <v>14.11</v>
      </c>
    </row>
    <row r="43" spans="1:24" x14ac:dyDescent="0.2">
      <c r="A43" s="12" t="s">
        <v>3322</v>
      </c>
      <c r="C43" s="12" t="s">
        <v>3324</v>
      </c>
      <c r="E43" s="13" t="s">
        <v>24</v>
      </c>
      <c r="J43" s="13">
        <v>110624</v>
      </c>
      <c r="K43" s="13" t="s">
        <v>3384</v>
      </c>
      <c r="L43" s="13">
        <v>10.15</v>
      </c>
      <c r="M43" s="14">
        <v>0.84960000000000002</v>
      </c>
      <c r="N43" s="14">
        <v>8.6199999999999992</v>
      </c>
      <c r="P43" s="14">
        <v>21.04</v>
      </c>
      <c r="Q43" s="14">
        <v>22.8</v>
      </c>
    </row>
    <row r="44" spans="1:24" x14ac:dyDescent="0.2">
      <c r="A44" s="12" t="s">
        <v>3322</v>
      </c>
      <c r="B44" s="12" t="s">
        <v>3385</v>
      </c>
      <c r="C44" s="12" t="s">
        <v>3324</v>
      </c>
      <c r="D44" s="12" t="s">
        <v>3392</v>
      </c>
      <c r="E44" s="13" t="s">
        <v>24</v>
      </c>
      <c r="F44" s="13">
        <v>24</v>
      </c>
      <c r="G44" s="13">
        <v>27</v>
      </c>
      <c r="H44" s="13">
        <v>96</v>
      </c>
      <c r="I44" s="13">
        <v>4</v>
      </c>
      <c r="J44" s="13">
        <v>110860</v>
      </c>
      <c r="K44" s="13" t="s">
        <v>3361</v>
      </c>
      <c r="L44" s="13">
        <v>12.33</v>
      </c>
      <c r="M44" s="14">
        <v>1.2532000000000001</v>
      </c>
      <c r="N44" s="14">
        <v>15.45</v>
      </c>
    </row>
    <row r="45" spans="1:24" x14ac:dyDescent="0.2">
      <c r="A45" s="12" t="s">
        <v>3322</v>
      </c>
      <c r="C45" s="12" t="s">
        <v>3324</v>
      </c>
      <c r="E45" s="13" t="s">
        <v>24</v>
      </c>
      <c r="J45" s="13">
        <v>110624</v>
      </c>
      <c r="K45" s="13" t="s">
        <v>3384</v>
      </c>
      <c r="L45" s="13">
        <v>10.15</v>
      </c>
      <c r="M45" s="14">
        <v>0.84960000000000002</v>
      </c>
      <c r="N45" s="14">
        <v>8.6199999999999992</v>
      </c>
      <c r="P45" s="14">
        <v>21.12</v>
      </c>
      <c r="Q45" s="14">
        <v>22.88</v>
      </c>
    </row>
    <row r="46" spans="1:24" x14ac:dyDescent="0.2">
      <c r="A46" s="12" t="s">
        <v>3322</v>
      </c>
      <c r="B46" s="12" t="s">
        <v>3385</v>
      </c>
      <c r="C46" s="12" t="s">
        <v>3324</v>
      </c>
      <c r="D46" s="12" t="s">
        <v>3393</v>
      </c>
      <c r="E46" s="13" t="s">
        <v>24</v>
      </c>
      <c r="F46" s="13">
        <v>24</v>
      </c>
      <c r="G46" s="13">
        <v>27</v>
      </c>
      <c r="H46" s="13">
        <v>96</v>
      </c>
      <c r="I46" s="13">
        <v>4</v>
      </c>
      <c r="J46" s="13">
        <v>110254</v>
      </c>
      <c r="K46" s="13" t="s">
        <v>3356</v>
      </c>
      <c r="L46" s="13">
        <v>12.33</v>
      </c>
      <c r="M46" s="14">
        <v>1.0636000000000001</v>
      </c>
      <c r="N46" s="14">
        <v>13.11</v>
      </c>
    </row>
    <row r="47" spans="1:24" x14ac:dyDescent="0.2">
      <c r="A47" s="12" t="s">
        <v>3322</v>
      </c>
      <c r="C47" s="12" t="s">
        <v>3324</v>
      </c>
      <c r="E47" s="13" t="s">
        <v>24</v>
      </c>
      <c r="J47" s="13">
        <v>110624</v>
      </c>
      <c r="K47" s="13" t="s">
        <v>3384</v>
      </c>
      <c r="L47" s="13">
        <v>10.15</v>
      </c>
      <c r="M47" s="14">
        <v>0.84960000000000002</v>
      </c>
      <c r="N47" s="14">
        <v>8.6199999999999992</v>
      </c>
      <c r="P47" s="14">
        <v>20.99</v>
      </c>
      <c r="Q47" s="14">
        <v>22.75</v>
      </c>
    </row>
    <row r="48" spans="1:24" x14ac:dyDescent="0.2">
      <c r="A48" s="12" t="s">
        <v>3322</v>
      </c>
      <c r="B48" s="12" t="s">
        <v>3394</v>
      </c>
      <c r="C48" s="12" t="s">
        <v>3324</v>
      </c>
      <c r="D48" s="12" t="s">
        <v>3395</v>
      </c>
      <c r="E48" s="13" t="s">
        <v>24</v>
      </c>
      <c r="F48" s="13">
        <v>24</v>
      </c>
      <c r="G48" s="13">
        <v>27</v>
      </c>
      <c r="H48" s="13">
        <v>96</v>
      </c>
      <c r="I48" s="13">
        <v>4</v>
      </c>
      <c r="J48" s="13">
        <v>110846</v>
      </c>
      <c r="K48" s="13" t="s">
        <v>3359</v>
      </c>
      <c r="L48" s="13">
        <v>12.33</v>
      </c>
      <c r="M48" s="14">
        <v>1.1447000000000001</v>
      </c>
      <c r="N48" s="14">
        <v>14.11</v>
      </c>
      <c r="P48" s="14">
        <v>35.799999999999997</v>
      </c>
      <c r="Q48" s="14">
        <v>37.56</v>
      </c>
      <c r="S48" s="13" t="s">
        <v>3396</v>
      </c>
      <c r="T48" s="13" t="s">
        <v>24</v>
      </c>
      <c r="U48" s="13">
        <v>96</v>
      </c>
      <c r="V48" s="13">
        <v>4</v>
      </c>
      <c r="W48" s="14">
        <v>48.97</v>
      </c>
      <c r="X48" s="14">
        <v>50.72</v>
      </c>
    </row>
    <row r="49" spans="1:24" x14ac:dyDescent="0.2">
      <c r="A49" s="12" t="s">
        <v>3322</v>
      </c>
      <c r="B49" s="12" t="s">
        <v>3394</v>
      </c>
      <c r="C49" s="12" t="s">
        <v>3324</v>
      </c>
      <c r="D49" s="12" t="s">
        <v>3397</v>
      </c>
      <c r="E49" s="13" t="s">
        <v>24</v>
      </c>
      <c r="F49" s="13">
        <v>24</v>
      </c>
      <c r="G49" s="13">
        <v>27</v>
      </c>
      <c r="H49" s="13">
        <v>96</v>
      </c>
      <c r="I49" s="13">
        <v>4</v>
      </c>
      <c r="J49" s="13">
        <v>110860</v>
      </c>
      <c r="K49" s="13" t="s">
        <v>3361</v>
      </c>
      <c r="L49" s="13">
        <v>12.33</v>
      </c>
      <c r="M49" s="14">
        <v>1.2532000000000001</v>
      </c>
      <c r="N49" s="14">
        <v>15.45</v>
      </c>
      <c r="P49" s="14">
        <v>35.869999999999997</v>
      </c>
      <c r="Q49" s="14">
        <v>37.630000000000003</v>
      </c>
    </row>
    <row r="50" spans="1:24" x14ac:dyDescent="0.2">
      <c r="A50" s="12" t="s">
        <v>3322</v>
      </c>
      <c r="B50" s="12" t="s">
        <v>3394</v>
      </c>
      <c r="C50" s="12" t="s">
        <v>3324</v>
      </c>
      <c r="D50" s="12" t="s">
        <v>3398</v>
      </c>
      <c r="E50" s="13" t="s">
        <v>24</v>
      </c>
      <c r="F50" s="13">
        <v>24</v>
      </c>
      <c r="G50" s="13">
        <v>27</v>
      </c>
      <c r="H50" s="13">
        <v>96</v>
      </c>
      <c r="I50" s="13">
        <v>4</v>
      </c>
      <c r="J50" s="13">
        <v>100254</v>
      </c>
      <c r="K50" s="13" t="s">
        <v>3356</v>
      </c>
      <c r="L50" s="13">
        <v>12.33</v>
      </c>
      <c r="M50" s="14">
        <v>1.0636000000000001</v>
      </c>
      <c r="N50" s="14">
        <v>13.11</v>
      </c>
      <c r="P50" s="14">
        <v>35.75</v>
      </c>
      <c r="Q50" s="14">
        <v>37.51</v>
      </c>
    </row>
    <row r="51" spans="1:24" x14ac:dyDescent="0.2">
      <c r="A51" s="12" t="s">
        <v>3322</v>
      </c>
      <c r="B51" s="12" t="s">
        <v>3394</v>
      </c>
      <c r="C51" s="12" t="s">
        <v>3324</v>
      </c>
      <c r="D51" s="12" t="s">
        <v>3399</v>
      </c>
      <c r="E51" s="13" t="s">
        <v>24</v>
      </c>
      <c r="F51" s="13">
        <v>24</v>
      </c>
      <c r="G51" s="13">
        <v>27</v>
      </c>
      <c r="H51" s="13">
        <v>96</v>
      </c>
      <c r="I51" s="13">
        <v>4</v>
      </c>
      <c r="J51" s="13">
        <v>110624</v>
      </c>
      <c r="K51" s="13" t="s">
        <v>3384</v>
      </c>
      <c r="L51" s="13">
        <v>10.15</v>
      </c>
      <c r="M51" s="14">
        <v>0.84960000000000002</v>
      </c>
      <c r="N51" s="14">
        <v>8.6199999999999992</v>
      </c>
      <c r="P51" s="14">
        <v>36.89</v>
      </c>
      <c r="Q51" s="14">
        <v>38.65</v>
      </c>
    </row>
    <row r="52" spans="1:24" x14ac:dyDescent="0.2">
      <c r="A52" s="12" t="s">
        <v>3322</v>
      </c>
      <c r="B52" s="12" t="s">
        <v>3394</v>
      </c>
      <c r="C52" s="12" t="s">
        <v>3324</v>
      </c>
      <c r="D52" s="12" t="s">
        <v>3400</v>
      </c>
      <c r="E52" s="13" t="s">
        <v>24</v>
      </c>
      <c r="F52" s="13">
        <v>24</v>
      </c>
      <c r="G52" s="13">
        <v>27</v>
      </c>
      <c r="H52" s="13">
        <v>96</v>
      </c>
      <c r="I52" s="13">
        <v>4</v>
      </c>
      <c r="J52" s="13">
        <v>110846</v>
      </c>
      <c r="K52" s="13" t="s">
        <v>3359</v>
      </c>
      <c r="L52" s="13">
        <v>12.33</v>
      </c>
      <c r="M52" s="14">
        <v>1.1447000000000001</v>
      </c>
      <c r="N52" s="14">
        <v>14.11</v>
      </c>
    </row>
    <row r="53" spans="1:24" x14ac:dyDescent="0.2">
      <c r="A53" s="12" t="s">
        <v>3322</v>
      </c>
      <c r="C53" s="12" t="s">
        <v>3324</v>
      </c>
      <c r="E53" s="13" t="s">
        <v>24</v>
      </c>
      <c r="J53" s="13">
        <v>110624</v>
      </c>
      <c r="K53" s="13" t="s">
        <v>3384</v>
      </c>
      <c r="L53" s="13">
        <v>10.15</v>
      </c>
      <c r="M53" s="14">
        <v>0.84960000000000002</v>
      </c>
      <c r="N53" s="14">
        <v>8.6300000000000008</v>
      </c>
      <c r="P53" s="14">
        <v>22.51</v>
      </c>
      <c r="Q53" s="14">
        <v>24.27</v>
      </c>
    </row>
    <row r="54" spans="1:24" x14ac:dyDescent="0.2">
      <c r="A54" s="12" t="s">
        <v>3322</v>
      </c>
      <c r="B54" s="12" t="s">
        <v>3394</v>
      </c>
      <c r="C54" s="12" t="s">
        <v>3324</v>
      </c>
      <c r="D54" s="12" t="s">
        <v>3401</v>
      </c>
      <c r="E54" s="13" t="s">
        <v>24</v>
      </c>
      <c r="F54" s="13">
        <v>24</v>
      </c>
      <c r="G54" s="13">
        <v>27</v>
      </c>
      <c r="H54" s="13">
        <v>96</v>
      </c>
      <c r="I54" s="13">
        <v>4</v>
      </c>
      <c r="J54" s="13">
        <v>110860</v>
      </c>
      <c r="K54" s="13" t="s">
        <v>3361</v>
      </c>
      <c r="L54" s="13">
        <v>12.33</v>
      </c>
      <c r="M54" s="14">
        <v>1.2532000000000001</v>
      </c>
      <c r="N54" s="14">
        <v>15.45</v>
      </c>
    </row>
    <row r="55" spans="1:24" x14ac:dyDescent="0.2">
      <c r="A55" s="12" t="s">
        <v>3322</v>
      </c>
      <c r="C55" s="12" t="s">
        <v>3324</v>
      </c>
      <c r="E55" s="13" t="s">
        <v>24</v>
      </c>
      <c r="J55" s="13">
        <v>110624</v>
      </c>
      <c r="K55" s="13" t="s">
        <v>3384</v>
      </c>
      <c r="L55" s="13">
        <v>10.15</v>
      </c>
      <c r="M55" s="14">
        <v>0.84960000000000002</v>
      </c>
      <c r="N55" s="14">
        <v>8.6300000000000008</v>
      </c>
      <c r="P55" s="14">
        <v>22.58</v>
      </c>
      <c r="Q55" s="14">
        <v>24.34</v>
      </c>
    </row>
    <row r="56" spans="1:24" x14ac:dyDescent="0.2">
      <c r="A56" s="12" t="s">
        <v>3322</v>
      </c>
      <c r="B56" s="12" t="s">
        <v>3394</v>
      </c>
      <c r="C56" s="12" t="s">
        <v>3324</v>
      </c>
      <c r="D56" s="12" t="s">
        <v>3402</v>
      </c>
      <c r="E56" s="13" t="s">
        <v>24</v>
      </c>
      <c r="F56" s="13">
        <v>24</v>
      </c>
      <c r="G56" s="13">
        <v>27</v>
      </c>
      <c r="H56" s="13">
        <v>96</v>
      </c>
      <c r="I56" s="13">
        <v>4</v>
      </c>
      <c r="J56" s="13">
        <v>100254</v>
      </c>
      <c r="K56" s="13" t="s">
        <v>3356</v>
      </c>
      <c r="L56" s="13">
        <v>12.33</v>
      </c>
      <c r="M56" s="14">
        <v>1.0636000000000001</v>
      </c>
      <c r="N56" s="14">
        <v>13.11</v>
      </c>
    </row>
    <row r="57" spans="1:24" x14ac:dyDescent="0.2">
      <c r="A57" s="12" t="s">
        <v>3322</v>
      </c>
      <c r="C57" s="12" t="s">
        <v>3324</v>
      </c>
      <c r="E57" s="13" t="s">
        <v>24</v>
      </c>
      <c r="J57" s="13">
        <v>110624</v>
      </c>
      <c r="K57" s="13" t="s">
        <v>3384</v>
      </c>
      <c r="L57" s="13">
        <v>10.15</v>
      </c>
      <c r="M57" s="14">
        <v>0.84960000000000002</v>
      </c>
      <c r="N57" s="14">
        <v>8.6199999999999992</v>
      </c>
      <c r="P57" s="14">
        <v>22.46</v>
      </c>
      <c r="Q57" s="14">
        <v>24.22</v>
      </c>
    </row>
    <row r="58" spans="1:24" x14ac:dyDescent="0.2">
      <c r="A58" s="12" t="s">
        <v>3322</v>
      </c>
      <c r="B58" s="12" t="s">
        <v>3403</v>
      </c>
      <c r="C58" s="12" t="s">
        <v>3324</v>
      </c>
      <c r="D58" s="12" t="s">
        <v>3404</v>
      </c>
      <c r="E58" s="13" t="s">
        <v>24</v>
      </c>
      <c r="F58" s="13">
        <v>10</v>
      </c>
      <c r="G58" s="13">
        <v>11</v>
      </c>
      <c r="H58" s="13">
        <v>53</v>
      </c>
      <c r="I58" s="13">
        <v>3</v>
      </c>
      <c r="J58" s="13">
        <v>110846</v>
      </c>
      <c r="K58" s="13" t="s">
        <v>3359</v>
      </c>
      <c r="L58" s="13">
        <v>3.5</v>
      </c>
      <c r="M58" s="14">
        <v>1.1447000000000001</v>
      </c>
      <c r="N58" s="14">
        <v>4.01</v>
      </c>
      <c r="P58" s="14">
        <v>15.91</v>
      </c>
      <c r="Q58" s="14">
        <v>16.63</v>
      </c>
      <c r="S58" s="13" t="s">
        <v>3405</v>
      </c>
      <c r="T58" s="13" t="s">
        <v>24</v>
      </c>
      <c r="U58" s="13">
        <v>53</v>
      </c>
      <c r="V58" s="13">
        <v>3</v>
      </c>
      <c r="W58" s="14">
        <v>20.67</v>
      </c>
      <c r="X58" s="14">
        <v>21.39</v>
      </c>
    </row>
    <row r="59" spans="1:24" x14ac:dyDescent="0.2">
      <c r="A59" s="12" t="s">
        <v>3322</v>
      </c>
      <c r="B59" s="12" t="s">
        <v>3403</v>
      </c>
      <c r="C59" s="12" t="s">
        <v>3324</v>
      </c>
      <c r="D59" s="12" t="s">
        <v>3406</v>
      </c>
      <c r="E59" s="13" t="s">
        <v>24</v>
      </c>
      <c r="F59" s="13">
        <v>10</v>
      </c>
      <c r="G59" s="13">
        <v>11</v>
      </c>
      <c r="H59" s="13">
        <v>53</v>
      </c>
      <c r="I59" s="13">
        <v>3</v>
      </c>
      <c r="J59" s="13">
        <v>110860</v>
      </c>
      <c r="K59" s="13" t="s">
        <v>3361</v>
      </c>
      <c r="L59" s="13">
        <v>3.5</v>
      </c>
      <c r="M59" s="14">
        <v>1.2532000000000001</v>
      </c>
      <c r="N59" s="14">
        <v>4.3899999999999997</v>
      </c>
      <c r="P59" s="14">
        <v>15.93</v>
      </c>
      <c r="Q59" s="14">
        <v>16.649999999999999</v>
      </c>
    </row>
    <row r="60" spans="1:24" x14ac:dyDescent="0.2">
      <c r="A60" s="12" t="s">
        <v>3322</v>
      </c>
      <c r="B60" s="12" t="s">
        <v>3403</v>
      </c>
      <c r="C60" s="12" t="s">
        <v>3324</v>
      </c>
      <c r="D60" s="12" t="s">
        <v>3407</v>
      </c>
      <c r="E60" s="13" t="s">
        <v>24</v>
      </c>
      <c r="F60" s="13">
        <v>10</v>
      </c>
      <c r="G60" s="13">
        <v>11</v>
      </c>
      <c r="H60" s="13">
        <v>53</v>
      </c>
      <c r="I60" s="13">
        <v>3</v>
      </c>
      <c r="J60" s="13">
        <v>110846</v>
      </c>
      <c r="K60" s="13" t="s">
        <v>3359</v>
      </c>
      <c r="L60" s="13">
        <v>3.5</v>
      </c>
      <c r="M60" s="14">
        <v>1.1447000000000001</v>
      </c>
      <c r="N60" s="14">
        <v>4.01</v>
      </c>
    </row>
    <row r="61" spans="1:24" x14ac:dyDescent="0.2">
      <c r="A61" s="12" t="s">
        <v>3322</v>
      </c>
      <c r="C61" s="12" t="s">
        <v>3324</v>
      </c>
      <c r="E61" s="13" t="s">
        <v>24</v>
      </c>
      <c r="J61" s="13">
        <v>110624</v>
      </c>
      <c r="K61" s="13" t="s">
        <v>3384</v>
      </c>
      <c r="L61" s="13">
        <v>2</v>
      </c>
      <c r="M61" s="14">
        <v>0.84960000000000002</v>
      </c>
      <c r="N61" s="14">
        <v>1.7</v>
      </c>
      <c r="P61" s="14">
        <v>13.31</v>
      </c>
      <c r="Q61" s="14">
        <v>14.03</v>
      </c>
    </row>
    <row r="62" spans="1:24" x14ac:dyDescent="0.2">
      <c r="A62" s="12" t="s">
        <v>3322</v>
      </c>
      <c r="B62" s="12" t="s">
        <v>3403</v>
      </c>
      <c r="C62" s="12" t="s">
        <v>3324</v>
      </c>
      <c r="D62" s="12" t="s">
        <v>3408</v>
      </c>
      <c r="E62" s="13" t="s">
        <v>24</v>
      </c>
      <c r="F62" s="13">
        <v>10</v>
      </c>
      <c r="G62" s="13">
        <v>11</v>
      </c>
      <c r="H62" s="13">
        <v>53</v>
      </c>
      <c r="I62" s="13">
        <v>3</v>
      </c>
      <c r="J62" s="13">
        <v>110860</v>
      </c>
      <c r="K62" s="13" t="s">
        <v>3361</v>
      </c>
      <c r="L62" s="13">
        <v>3.5</v>
      </c>
      <c r="M62" s="14">
        <v>1.2532000000000001</v>
      </c>
      <c r="N62" s="14">
        <v>4.3899999999999997</v>
      </c>
    </row>
    <row r="63" spans="1:24" x14ac:dyDescent="0.2">
      <c r="A63" s="12" t="s">
        <v>3322</v>
      </c>
      <c r="C63" s="12" t="s">
        <v>3324</v>
      </c>
      <c r="E63" s="13" t="s">
        <v>24</v>
      </c>
      <c r="J63" s="13">
        <v>110624</v>
      </c>
      <c r="K63" s="13" t="s">
        <v>3384</v>
      </c>
      <c r="L63" s="13">
        <v>2</v>
      </c>
      <c r="M63" s="14">
        <v>0.84960000000000002</v>
      </c>
      <c r="N63" s="14">
        <v>1.7</v>
      </c>
      <c r="P63" s="14">
        <v>13.32</v>
      </c>
      <c r="Q63" s="14">
        <v>14.04</v>
      </c>
    </row>
    <row r="64" spans="1:24" x14ac:dyDescent="0.2">
      <c r="A64" s="12" t="s">
        <v>3322</v>
      </c>
      <c r="B64" s="12" t="s">
        <v>3403</v>
      </c>
      <c r="C64" s="12" t="s">
        <v>3324</v>
      </c>
      <c r="D64" s="12" t="s">
        <v>3409</v>
      </c>
      <c r="E64" s="13" t="s">
        <v>24</v>
      </c>
      <c r="F64" s="13">
        <v>10</v>
      </c>
      <c r="G64" s="13">
        <v>11</v>
      </c>
      <c r="H64" s="13">
        <v>53</v>
      </c>
      <c r="I64" s="13">
        <v>3</v>
      </c>
      <c r="J64" s="13">
        <v>110624</v>
      </c>
      <c r="K64" s="13" t="s">
        <v>3384</v>
      </c>
      <c r="L64" s="13">
        <v>2</v>
      </c>
      <c r="M64" s="14">
        <v>0.84960000000000002</v>
      </c>
      <c r="N64" s="14">
        <v>1.7</v>
      </c>
      <c r="P64" s="14">
        <v>18.260000000000002</v>
      </c>
      <c r="Q64" s="14">
        <v>18.98</v>
      </c>
    </row>
    <row r="65" spans="1:24" x14ac:dyDescent="0.2">
      <c r="A65" s="12" t="s">
        <v>3322</v>
      </c>
      <c r="B65" s="12" t="s">
        <v>3410</v>
      </c>
      <c r="C65" s="12" t="s">
        <v>3324</v>
      </c>
      <c r="D65" s="12" t="s">
        <v>3411</v>
      </c>
      <c r="E65" s="13" t="s">
        <v>24</v>
      </c>
      <c r="F65" s="13">
        <v>10</v>
      </c>
      <c r="G65" s="13">
        <v>11</v>
      </c>
      <c r="H65" s="13">
        <v>45</v>
      </c>
      <c r="I65" s="13">
        <v>3.5</v>
      </c>
      <c r="J65" s="13">
        <v>110846</v>
      </c>
      <c r="K65" s="13" t="s">
        <v>3359</v>
      </c>
      <c r="L65" s="13">
        <v>2</v>
      </c>
      <c r="M65" s="14">
        <v>1.1447000000000001</v>
      </c>
      <c r="N65" s="14">
        <v>2.29</v>
      </c>
      <c r="S65" s="13" t="s">
        <v>3412</v>
      </c>
      <c r="T65" s="13" t="s">
        <v>24</v>
      </c>
      <c r="U65" s="13">
        <v>45</v>
      </c>
      <c r="V65" s="13">
        <v>3.5</v>
      </c>
      <c r="W65" s="14">
        <v>16.82</v>
      </c>
      <c r="X65" s="14">
        <v>17.54</v>
      </c>
    </row>
    <row r="66" spans="1:24" x14ac:dyDescent="0.2">
      <c r="J66" s="13">
        <v>110624</v>
      </c>
      <c r="K66" s="13" t="s">
        <v>3384</v>
      </c>
      <c r="L66" s="13">
        <v>0.9</v>
      </c>
      <c r="M66" s="14">
        <v>0.84960000000000002</v>
      </c>
      <c r="N66" s="14">
        <v>0.76</v>
      </c>
      <c r="P66" s="14">
        <v>12.7</v>
      </c>
      <c r="Q66" s="14">
        <v>13.42</v>
      </c>
    </row>
    <row r="67" spans="1:24" x14ac:dyDescent="0.2">
      <c r="A67" s="12" t="s">
        <v>3322</v>
      </c>
      <c r="B67" s="12" t="s">
        <v>3410</v>
      </c>
      <c r="C67" s="12" t="s">
        <v>3324</v>
      </c>
      <c r="D67" s="12" t="s">
        <v>3413</v>
      </c>
      <c r="E67" s="13" t="s">
        <v>24</v>
      </c>
      <c r="F67" s="13">
        <v>10</v>
      </c>
      <c r="G67" s="13">
        <v>11</v>
      </c>
      <c r="H67" s="13">
        <v>45</v>
      </c>
      <c r="I67" s="13">
        <v>3.5</v>
      </c>
      <c r="J67" s="13">
        <v>110860</v>
      </c>
      <c r="K67" s="13" t="s">
        <v>3361</v>
      </c>
      <c r="L67" s="13">
        <v>2</v>
      </c>
      <c r="M67" s="14">
        <v>1.2532000000000001</v>
      </c>
      <c r="N67" s="14">
        <v>2.5099999999999998</v>
      </c>
    </row>
    <row r="68" spans="1:24" x14ac:dyDescent="0.2">
      <c r="J68" s="13">
        <v>110624</v>
      </c>
      <c r="K68" s="13" t="s">
        <v>3384</v>
      </c>
      <c r="L68" s="13">
        <v>0.9</v>
      </c>
      <c r="M68" s="14">
        <v>0.84960000000000002</v>
      </c>
      <c r="N68" s="14">
        <v>0.76</v>
      </c>
      <c r="P68" s="14">
        <v>12.7</v>
      </c>
      <c r="Q68" s="14">
        <v>13.42</v>
      </c>
    </row>
    <row r="69" spans="1:24" x14ac:dyDescent="0.2">
      <c r="A69" s="12" t="s">
        <v>3322</v>
      </c>
      <c r="B69" s="12" t="s">
        <v>3414</v>
      </c>
      <c r="C69" s="12" t="s">
        <v>3324</v>
      </c>
      <c r="D69" s="12" t="s">
        <v>3415</v>
      </c>
      <c r="E69" s="13" t="s">
        <v>24</v>
      </c>
      <c r="F69" s="13">
        <v>10</v>
      </c>
      <c r="G69" s="13">
        <v>11</v>
      </c>
      <c r="H69" s="13">
        <v>53</v>
      </c>
      <c r="I69" s="13">
        <v>3</v>
      </c>
      <c r="J69" s="13">
        <v>110846</v>
      </c>
      <c r="K69" s="13" t="s">
        <v>3359</v>
      </c>
      <c r="L69" s="13">
        <v>4.47</v>
      </c>
      <c r="M69" s="14">
        <v>1.1447000000000001</v>
      </c>
      <c r="N69" s="14">
        <v>5.12</v>
      </c>
      <c r="P69" s="14">
        <v>14.16</v>
      </c>
      <c r="Q69" s="14">
        <v>14.88</v>
      </c>
      <c r="S69" s="13" t="s">
        <v>3416</v>
      </c>
      <c r="T69" s="13" t="s">
        <v>24</v>
      </c>
      <c r="U69" s="13">
        <v>53</v>
      </c>
      <c r="V69" s="13">
        <v>3</v>
      </c>
      <c r="W69" s="14">
        <v>16.940000000000001</v>
      </c>
      <c r="X69" s="14">
        <v>17.66</v>
      </c>
    </row>
    <row r="70" spans="1:24" x14ac:dyDescent="0.2">
      <c r="A70" s="12" t="s">
        <v>3322</v>
      </c>
      <c r="B70" s="12" t="s">
        <v>3414</v>
      </c>
      <c r="C70" s="12" t="s">
        <v>3324</v>
      </c>
      <c r="D70" s="12" t="s">
        <v>3417</v>
      </c>
      <c r="E70" s="13" t="s">
        <v>24</v>
      </c>
      <c r="F70" s="13">
        <v>10</v>
      </c>
      <c r="G70" s="13">
        <v>11</v>
      </c>
      <c r="H70" s="13">
        <v>53</v>
      </c>
      <c r="I70" s="13">
        <v>3</v>
      </c>
      <c r="J70" s="13">
        <v>110860</v>
      </c>
      <c r="K70" s="13" t="s">
        <v>3361</v>
      </c>
      <c r="L70" s="13">
        <v>4.47</v>
      </c>
      <c r="M70" s="14">
        <v>1.2532000000000001</v>
      </c>
      <c r="N70" s="14">
        <v>5.6</v>
      </c>
      <c r="P70" s="14">
        <v>14.16</v>
      </c>
      <c r="Q70" s="14">
        <v>14.88</v>
      </c>
    </row>
    <row r="71" spans="1:24" x14ac:dyDescent="0.2">
      <c r="A71" s="12" t="s">
        <v>3322</v>
      </c>
      <c r="B71" s="12" t="s">
        <v>3418</v>
      </c>
      <c r="C71" s="12" t="s">
        <v>3324</v>
      </c>
      <c r="D71" s="12" t="s">
        <v>3419</v>
      </c>
      <c r="E71" s="13" t="s">
        <v>24</v>
      </c>
      <c r="F71" s="13">
        <v>21</v>
      </c>
      <c r="G71" s="13">
        <v>23</v>
      </c>
      <c r="H71" s="13">
        <v>96</v>
      </c>
      <c r="I71" s="13">
        <v>3.5</v>
      </c>
      <c r="J71" s="13">
        <v>110624</v>
      </c>
      <c r="K71" s="13" t="s">
        <v>3384</v>
      </c>
      <c r="L71" s="13">
        <v>15.75</v>
      </c>
      <c r="M71" s="14">
        <v>0.84960000000000002</v>
      </c>
      <c r="N71" s="14">
        <v>13.38</v>
      </c>
      <c r="P71" s="14">
        <v>23.93</v>
      </c>
      <c r="Q71" s="14">
        <v>25.37</v>
      </c>
    </row>
    <row r="72" spans="1:24" x14ac:dyDescent="0.2">
      <c r="A72" s="12" t="s">
        <v>3322</v>
      </c>
      <c r="B72" s="12" t="s">
        <v>3418</v>
      </c>
      <c r="C72" s="12" t="s">
        <v>3324</v>
      </c>
      <c r="D72" s="12" t="s">
        <v>3420</v>
      </c>
      <c r="E72" s="13" t="s">
        <v>24</v>
      </c>
      <c r="F72" s="13">
        <v>21</v>
      </c>
      <c r="G72" s="13">
        <v>23</v>
      </c>
      <c r="H72" s="13">
        <v>96</v>
      </c>
      <c r="I72" s="13">
        <v>3.5</v>
      </c>
      <c r="J72" s="13">
        <v>100243</v>
      </c>
      <c r="K72" s="13" t="s">
        <v>3421</v>
      </c>
      <c r="L72" s="13">
        <v>15.75</v>
      </c>
      <c r="M72" s="14">
        <v>1.2164999999999999</v>
      </c>
      <c r="N72" s="14">
        <v>19.16</v>
      </c>
      <c r="P72" s="14">
        <v>24.32</v>
      </c>
      <c r="Q72" s="14">
        <v>25.76</v>
      </c>
    </row>
    <row r="73" spans="1:24" x14ac:dyDescent="0.2">
      <c r="A73" s="12" t="s">
        <v>3322</v>
      </c>
      <c r="B73" s="12" t="s">
        <v>3418</v>
      </c>
      <c r="C73" s="12" t="s">
        <v>3324</v>
      </c>
      <c r="D73" s="12" t="s">
        <v>3422</v>
      </c>
      <c r="E73" s="13" t="s">
        <v>24</v>
      </c>
      <c r="F73" s="13">
        <v>21</v>
      </c>
      <c r="G73" s="13">
        <v>23</v>
      </c>
      <c r="H73" s="13">
        <v>96</v>
      </c>
      <c r="I73" s="13">
        <v>3.5</v>
      </c>
      <c r="J73" s="13">
        <v>110624</v>
      </c>
      <c r="K73" s="13" t="s">
        <v>3384</v>
      </c>
      <c r="L73" s="13">
        <v>15.75</v>
      </c>
      <c r="M73" s="14">
        <v>0.84960000000000002</v>
      </c>
      <c r="N73" s="14">
        <v>13.38</v>
      </c>
    </row>
    <row r="74" spans="1:24" x14ac:dyDescent="0.2">
      <c r="J74" s="13">
        <v>100224</v>
      </c>
      <c r="K74" s="13" t="s">
        <v>3351</v>
      </c>
      <c r="L74" s="13">
        <v>3.57</v>
      </c>
      <c r="M74" s="14">
        <v>0.74409999999999998</v>
      </c>
      <c r="N74" s="14">
        <v>2.66</v>
      </c>
      <c r="P74" s="14">
        <v>18.36</v>
      </c>
      <c r="Q74" s="14">
        <v>19.8</v>
      </c>
    </row>
    <row r="75" spans="1:24" x14ac:dyDescent="0.2">
      <c r="A75" s="12" t="s">
        <v>3322</v>
      </c>
      <c r="B75" s="12" t="s">
        <v>3418</v>
      </c>
      <c r="C75" s="12" t="s">
        <v>3324</v>
      </c>
      <c r="D75" s="12" t="s">
        <v>3423</v>
      </c>
      <c r="E75" s="13" t="s">
        <v>24</v>
      </c>
      <c r="F75" s="13">
        <v>21</v>
      </c>
      <c r="G75" s="13">
        <v>23</v>
      </c>
      <c r="H75" s="13">
        <v>96</v>
      </c>
      <c r="I75" s="13">
        <v>3.5</v>
      </c>
      <c r="J75" s="13">
        <v>100243</v>
      </c>
      <c r="K75" s="13" t="s">
        <v>3421</v>
      </c>
      <c r="L75" s="13">
        <v>15.75</v>
      </c>
      <c r="M75" s="14">
        <v>1.2164999999999999</v>
      </c>
      <c r="N75" s="14">
        <v>19.16</v>
      </c>
    </row>
    <row r="76" spans="1:24" x14ac:dyDescent="0.2">
      <c r="J76" s="13">
        <v>100224</v>
      </c>
      <c r="K76" s="13" t="s">
        <v>3351</v>
      </c>
      <c r="L76" s="13">
        <v>3.57</v>
      </c>
      <c r="M76" s="14">
        <v>0.74409999999999998</v>
      </c>
      <c r="N76" s="14">
        <v>2.66</v>
      </c>
      <c r="P76" s="14">
        <v>18.75</v>
      </c>
      <c r="Q76" s="14">
        <v>20.190000000000001</v>
      </c>
    </row>
    <row r="77" spans="1:24" x14ac:dyDescent="0.2">
      <c r="A77" s="12" t="s">
        <v>3322</v>
      </c>
      <c r="B77" s="12" t="s">
        <v>3418</v>
      </c>
      <c r="C77" s="12" t="s">
        <v>3324</v>
      </c>
      <c r="D77" s="12" t="s">
        <v>3424</v>
      </c>
      <c r="E77" s="13" t="s">
        <v>24</v>
      </c>
      <c r="F77" s="13">
        <v>21</v>
      </c>
      <c r="G77" s="13">
        <v>23</v>
      </c>
      <c r="H77" s="13">
        <v>96</v>
      </c>
      <c r="I77" s="13">
        <v>3.5</v>
      </c>
      <c r="J77" s="13">
        <v>110624</v>
      </c>
      <c r="K77" s="13" t="s">
        <v>3384</v>
      </c>
      <c r="L77" s="13">
        <v>15.75</v>
      </c>
      <c r="M77" s="14">
        <v>0.84960000000000002</v>
      </c>
      <c r="N77" s="14">
        <v>13.38</v>
      </c>
    </row>
    <row r="78" spans="1:24" x14ac:dyDescent="0.2">
      <c r="J78" s="13">
        <v>100225</v>
      </c>
      <c r="K78" s="13" t="s">
        <v>3353</v>
      </c>
      <c r="L78" s="13">
        <v>3.57</v>
      </c>
      <c r="M78" s="14">
        <v>0.77380000000000004</v>
      </c>
      <c r="N78" s="14">
        <v>2.76</v>
      </c>
      <c r="P78" s="14">
        <v>18.36</v>
      </c>
      <c r="Q78" s="14">
        <v>19.8</v>
      </c>
    </row>
    <row r="79" spans="1:24" x14ac:dyDescent="0.2">
      <c r="A79" s="12" t="s">
        <v>3322</v>
      </c>
      <c r="B79" s="12" t="s">
        <v>3418</v>
      </c>
      <c r="C79" s="12" t="s">
        <v>3324</v>
      </c>
      <c r="D79" s="12" t="s">
        <v>3425</v>
      </c>
      <c r="E79" s="13" t="s">
        <v>24</v>
      </c>
      <c r="F79" s="13">
        <v>21</v>
      </c>
      <c r="G79" s="13">
        <v>23</v>
      </c>
      <c r="H79" s="13">
        <v>96</v>
      </c>
      <c r="I79" s="13">
        <v>3.5</v>
      </c>
      <c r="J79" s="13">
        <v>100243</v>
      </c>
      <c r="K79" s="13" t="s">
        <v>3421</v>
      </c>
      <c r="L79" s="13">
        <v>15.75</v>
      </c>
      <c r="M79" s="14">
        <v>1.2164999999999999</v>
      </c>
      <c r="N79" s="14">
        <v>19.16</v>
      </c>
    </row>
    <row r="80" spans="1:24" x14ac:dyDescent="0.2">
      <c r="J80" s="13">
        <v>100225</v>
      </c>
      <c r="K80" s="13" t="s">
        <v>3353</v>
      </c>
      <c r="L80" s="13">
        <v>3.57</v>
      </c>
      <c r="M80" s="14">
        <v>0.77380000000000004</v>
      </c>
      <c r="N80" s="14">
        <v>2.76</v>
      </c>
      <c r="P80" s="14">
        <v>18.75</v>
      </c>
      <c r="Q80" s="14">
        <v>20.190000000000001</v>
      </c>
    </row>
  </sheetData>
  <protectedRanges>
    <protectedRange password="8F60" sqref="Z6" name="Calculations_40"/>
  </protectedRanges>
  <mergeCells count="1">
    <mergeCell ref="P5:Q5"/>
  </mergeCells>
  <conditionalFormatting sqref="D1:D6">
    <cfRule type="duplicateValues" dxfId="15" priority="2"/>
  </conditionalFormatting>
  <conditionalFormatting sqref="T6">
    <cfRule type="duplicateValues" dxfId="14" priority="1"/>
  </conditionalFormatting>
  <conditionalFormatting sqref="E1:E6">
    <cfRule type="duplicateValues" dxfId="13" priority="3"/>
  </conditionalFormatting>
  <conditionalFormatting sqref="T1:T5 S1:S6">
    <cfRule type="duplicateValues" dxfId="12" priority="4"/>
  </conditionalFormatting>
  <pageMargins left="0.25" right="0.25" top="0.75" bottom="0.75" header="0.3" footer="0.3"/>
  <pageSetup paperSize="17" scale="59" fitToHeight="0" orientation="landscape" r:id="rId1"/>
  <legacyDrawing r:id="rId2"/>
</worksheet>
</file>

<file path=xl/worksheets/sheet8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BB098D-BB43-49F5-A5ED-B61C04E524B9}">
  <sheetPr>
    <pageSetUpPr fitToPage="1"/>
  </sheetPr>
  <dimension ref="A1:T25"/>
  <sheetViews>
    <sheetView zoomScale="90" zoomScaleNormal="90" workbookViewId="0">
      <pane xSplit="3" ySplit="6" topLeftCell="D7" activePane="bottomRight" state="frozen"/>
      <selection pane="topRight" activeCell="F1" sqref="F1"/>
      <selection pane="bottomLeft" activeCell="A7" sqref="A7"/>
      <selection pane="bottomRight" activeCell="C11" sqref="C11"/>
    </sheetView>
  </sheetViews>
  <sheetFormatPr defaultColWidth="13.85546875" defaultRowHeight="12.75" x14ac:dyDescent="0.2"/>
  <cols>
    <col min="1" max="1" width="13.5703125" style="12" bestFit="1" customWidth="1"/>
    <col min="2" max="2" width="30" style="12" customWidth="1"/>
    <col min="3" max="3" width="24" style="13" bestFit="1" customWidth="1"/>
    <col min="4" max="4" width="10.85546875" style="13" bestFit="1" customWidth="1"/>
    <col min="5" max="5" width="12.85546875" style="13" bestFit="1" customWidth="1"/>
    <col min="6" max="6" width="13.85546875" style="13"/>
    <col min="7" max="7" width="10.7109375" style="13" bestFit="1" customWidth="1"/>
    <col min="8" max="9" width="13.42578125" style="13" bestFit="1" customWidth="1"/>
    <col min="10" max="10" width="22" style="13" bestFit="1" customWidth="1"/>
    <col min="11" max="11" width="14.85546875" style="13" bestFit="1" customWidth="1"/>
    <col min="12" max="12" width="12.5703125" style="13" bestFit="1" customWidth="1"/>
    <col min="13" max="13" width="10.7109375" style="13" bestFit="1" customWidth="1"/>
    <col min="14" max="14" width="12.7109375" style="15" bestFit="1" customWidth="1"/>
    <col min="15" max="15" width="10.7109375" style="14" bestFit="1" customWidth="1"/>
    <col min="16" max="16" width="12.5703125" style="14" bestFit="1" customWidth="1"/>
    <col min="17" max="17" width="3.28515625" style="17" customWidth="1"/>
    <col min="18" max="18" width="14" style="14" bestFit="1" customWidth="1"/>
    <col min="19" max="19" width="11.140625" style="14" bestFit="1" customWidth="1"/>
    <col min="20" max="20" width="41.7109375" style="13" bestFit="1" customWidth="1"/>
    <col min="21" max="16384" width="13.85546875" style="12"/>
  </cols>
  <sheetData>
    <row r="1" spans="1:20" s="22" customFormat="1" x14ac:dyDescent="0.2">
      <c r="A1" s="77"/>
      <c r="B1" s="78" t="s">
        <v>41</v>
      </c>
      <c r="C1" s="79"/>
      <c r="D1" s="78"/>
      <c r="E1" s="79"/>
      <c r="F1" s="79"/>
      <c r="G1" s="79"/>
      <c r="H1" s="79"/>
      <c r="I1" s="79"/>
      <c r="J1" s="79"/>
      <c r="K1" s="79"/>
      <c r="L1" s="79"/>
      <c r="M1" s="79"/>
      <c r="N1" s="80"/>
      <c r="O1" s="81"/>
      <c r="P1" s="81"/>
      <c r="Q1" s="82"/>
      <c r="R1" s="83"/>
      <c r="S1" s="84"/>
      <c r="T1" s="85"/>
    </row>
    <row r="2" spans="1:20" s="22" customFormat="1" x14ac:dyDescent="0.2">
      <c r="A2" s="86"/>
      <c r="B2" s="87" t="s">
        <v>40</v>
      </c>
      <c r="C2" s="89"/>
      <c r="D2" s="87"/>
      <c r="E2" s="88"/>
      <c r="F2" s="89"/>
      <c r="G2" s="89"/>
      <c r="H2" s="89"/>
      <c r="I2" s="89"/>
      <c r="J2" s="89"/>
      <c r="K2" s="89"/>
      <c r="L2" s="89"/>
      <c r="M2" s="89"/>
      <c r="N2" s="90"/>
      <c r="O2" s="91"/>
      <c r="P2" s="91"/>
      <c r="Q2" s="92"/>
      <c r="R2" s="93"/>
      <c r="S2" s="94"/>
      <c r="T2" s="57"/>
    </row>
    <row r="3" spans="1:20" s="22" customFormat="1" x14ac:dyDescent="0.2">
      <c r="A3" s="86"/>
      <c r="B3" s="95" t="s">
        <v>0</v>
      </c>
      <c r="C3" s="97"/>
      <c r="D3" s="95"/>
      <c r="E3" s="96"/>
      <c r="F3" s="97"/>
      <c r="G3" s="97"/>
      <c r="H3" s="97"/>
      <c r="I3" s="97"/>
      <c r="J3" s="97"/>
      <c r="K3" s="97"/>
      <c r="L3" s="97"/>
      <c r="M3" s="97"/>
      <c r="N3" s="98"/>
      <c r="O3" s="99"/>
      <c r="P3" s="99"/>
      <c r="Q3" s="100"/>
      <c r="R3" s="101"/>
      <c r="S3" s="94"/>
      <c r="T3" s="57"/>
    </row>
    <row r="4" spans="1:20" s="22" customFormat="1" ht="13.5" thickBot="1" x14ac:dyDescent="0.25">
      <c r="A4" s="86"/>
      <c r="B4" s="95"/>
      <c r="C4" s="97"/>
      <c r="D4" s="96"/>
      <c r="E4" s="97"/>
      <c r="F4" s="97"/>
      <c r="G4" s="97"/>
      <c r="H4" s="97"/>
      <c r="I4" s="97"/>
      <c r="J4" s="97"/>
      <c r="K4" s="97"/>
      <c r="L4" s="97"/>
      <c r="M4" s="97"/>
      <c r="N4" s="98"/>
      <c r="O4" s="99"/>
      <c r="P4" s="99"/>
      <c r="Q4" s="100"/>
      <c r="R4" s="101"/>
      <c r="S4" s="94"/>
      <c r="T4" s="57"/>
    </row>
    <row r="5" spans="1:20" ht="13.5" thickBot="1" x14ac:dyDescent="0.25">
      <c r="A5" s="26"/>
      <c r="B5" s="102"/>
      <c r="C5" s="103" t="s">
        <v>1</v>
      </c>
      <c r="D5" s="104"/>
      <c r="E5" s="105"/>
      <c r="F5" s="105"/>
      <c r="G5" s="105"/>
      <c r="H5" s="105"/>
      <c r="I5" s="105"/>
      <c r="J5" s="106"/>
      <c r="K5" s="106"/>
      <c r="L5" s="106"/>
      <c r="M5" s="106"/>
      <c r="N5" s="107"/>
      <c r="O5" s="108"/>
      <c r="P5" s="108"/>
      <c r="Q5" s="109"/>
      <c r="R5" s="110" t="s">
        <v>14</v>
      </c>
      <c r="S5" s="111"/>
      <c r="T5" s="27"/>
    </row>
    <row r="6" spans="1:20" ht="64.5" thickBot="1" x14ac:dyDescent="0.25">
      <c r="A6" s="112" t="s">
        <v>3</v>
      </c>
      <c r="B6" s="113" t="s">
        <v>8</v>
      </c>
      <c r="C6" s="114" t="s">
        <v>18</v>
      </c>
      <c r="D6" s="115" t="s">
        <v>9</v>
      </c>
      <c r="E6" s="115" t="s">
        <v>5</v>
      </c>
      <c r="F6" s="115" t="s">
        <v>20</v>
      </c>
      <c r="G6" s="113" t="s">
        <v>37</v>
      </c>
      <c r="H6" s="115" t="s">
        <v>38</v>
      </c>
      <c r="I6" s="116" t="s">
        <v>10</v>
      </c>
      <c r="J6" s="115" t="s">
        <v>11</v>
      </c>
      <c r="K6" s="117" t="s">
        <v>3426</v>
      </c>
      <c r="L6" s="118" t="s">
        <v>3427</v>
      </c>
      <c r="M6" s="117" t="s">
        <v>30</v>
      </c>
      <c r="N6" s="2" t="s">
        <v>27</v>
      </c>
      <c r="O6" s="1" t="s">
        <v>12</v>
      </c>
      <c r="P6" s="1" t="s">
        <v>13</v>
      </c>
      <c r="Q6" s="119"/>
      <c r="R6" s="1" t="s">
        <v>16</v>
      </c>
      <c r="S6" s="120" t="s">
        <v>17</v>
      </c>
      <c r="T6" s="117" t="s">
        <v>7</v>
      </c>
    </row>
    <row r="7" spans="1:20" x14ac:dyDescent="0.2">
      <c r="A7" s="12" t="s">
        <v>21</v>
      </c>
      <c r="B7" s="12" t="s">
        <v>22</v>
      </c>
      <c r="C7" s="13">
        <v>12345</v>
      </c>
      <c r="D7" s="13" t="s">
        <v>24</v>
      </c>
      <c r="E7" s="13">
        <v>13.2</v>
      </c>
      <c r="F7" s="13">
        <v>14.75</v>
      </c>
      <c r="G7" s="13">
        <v>50</v>
      </c>
      <c r="H7" s="13">
        <v>4.25</v>
      </c>
      <c r="I7" s="13">
        <v>100054</v>
      </c>
      <c r="J7" s="13" t="s">
        <v>25</v>
      </c>
      <c r="K7" s="14">
        <v>119</v>
      </c>
      <c r="L7" s="14">
        <v>117</v>
      </c>
      <c r="M7" s="14">
        <v>120</v>
      </c>
      <c r="N7" s="15">
        <v>45</v>
      </c>
      <c r="O7" s="14">
        <v>2</v>
      </c>
      <c r="P7" s="14">
        <v>90</v>
      </c>
      <c r="R7" s="14">
        <v>90</v>
      </c>
      <c r="S7" s="14">
        <v>0</v>
      </c>
    </row>
    <row r="8" spans="1:20" x14ac:dyDescent="0.2">
      <c r="I8" s="13">
        <v>100036</v>
      </c>
      <c r="J8" s="13" t="s">
        <v>26</v>
      </c>
      <c r="K8" s="14"/>
      <c r="L8" s="14"/>
      <c r="M8" s="14"/>
      <c r="N8" s="15">
        <v>1</v>
      </c>
      <c r="O8" s="14">
        <v>1.5</v>
      </c>
      <c r="P8" s="14">
        <v>1.5</v>
      </c>
      <c r="R8" s="14">
        <v>1.5</v>
      </c>
      <c r="S8" s="14">
        <v>0</v>
      </c>
    </row>
    <row r="10" spans="1:20" ht="89.25" x14ac:dyDescent="0.2">
      <c r="A10" s="123" t="s">
        <v>3428</v>
      </c>
      <c r="B10" s="12" t="s">
        <v>3429</v>
      </c>
      <c r="C10" s="13" t="s">
        <v>3430</v>
      </c>
      <c r="D10" s="13" t="s">
        <v>24</v>
      </c>
      <c r="E10" s="13">
        <v>43.5</v>
      </c>
      <c r="F10" s="13">
        <v>47.5</v>
      </c>
      <c r="G10" s="13">
        <v>192</v>
      </c>
      <c r="H10" s="13">
        <v>3.6</v>
      </c>
      <c r="I10" s="13">
        <v>100113</v>
      </c>
      <c r="J10" s="13" t="s">
        <v>3431</v>
      </c>
      <c r="K10" s="13">
        <v>120.82</v>
      </c>
      <c r="L10" s="13">
        <v>122.56</v>
      </c>
      <c r="M10" s="13" t="s">
        <v>373</v>
      </c>
      <c r="N10" s="15">
        <v>38.049999999999997</v>
      </c>
      <c r="O10" s="14">
        <v>0.4526</v>
      </c>
      <c r="P10" s="14">
        <v>17.22</v>
      </c>
      <c r="R10" s="14">
        <v>17.22</v>
      </c>
      <c r="S10" s="14">
        <v>0</v>
      </c>
      <c r="T10" s="124" t="s">
        <v>3432</v>
      </c>
    </row>
    <row r="11" spans="1:20" ht="89.25" x14ac:dyDescent="0.2">
      <c r="A11" s="123" t="s">
        <v>3428</v>
      </c>
      <c r="B11" s="12" t="s">
        <v>3433</v>
      </c>
      <c r="C11" s="13" t="s">
        <v>3434</v>
      </c>
      <c r="D11" s="13" t="s">
        <v>24</v>
      </c>
      <c r="E11" s="13">
        <v>43.5</v>
      </c>
      <c r="F11" s="13">
        <v>47.5</v>
      </c>
      <c r="G11" s="13">
        <v>192</v>
      </c>
      <c r="H11" s="13">
        <v>3.6</v>
      </c>
      <c r="I11" s="13">
        <v>100113</v>
      </c>
      <c r="J11" s="13" t="s">
        <v>3431</v>
      </c>
      <c r="K11" s="13">
        <v>110.11</v>
      </c>
      <c r="L11" s="13">
        <v>111.85</v>
      </c>
      <c r="M11" s="13" t="s">
        <v>373</v>
      </c>
      <c r="N11" s="15">
        <v>38.049999999999997</v>
      </c>
      <c r="O11" s="14">
        <v>0.4526</v>
      </c>
      <c r="P11" s="14">
        <v>17.22</v>
      </c>
      <c r="R11" s="14">
        <v>17.22</v>
      </c>
      <c r="S11" s="14">
        <v>0</v>
      </c>
      <c r="T11" s="124" t="s">
        <v>3432</v>
      </c>
    </row>
    <row r="12" spans="1:20" ht="89.25" x14ac:dyDescent="0.2">
      <c r="A12" s="123" t="s">
        <v>3428</v>
      </c>
      <c r="B12" s="12" t="s">
        <v>3435</v>
      </c>
      <c r="C12" s="13" t="s">
        <v>3436</v>
      </c>
      <c r="D12" s="13" t="s">
        <v>24</v>
      </c>
      <c r="E12" s="13">
        <v>41.25</v>
      </c>
      <c r="F12" s="13">
        <v>45.25</v>
      </c>
      <c r="G12" s="13">
        <v>192</v>
      </c>
      <c r="H12" s="13">
        <v>3.4</v>
      </c>
      <c r="I12" s="13">
        <v>100113</v>
      </c>
      <c r="J12" s="13" t="s">
        <v>3431</v>
      </c>
      <c r="K12" s="13">
        <v>120.82</v>
      </c>
      <c r="L12" s="13">
        <v>122.56</v>
      </c>
      <c r="M12" s="13" t="s">
        <v>373</v>
      </c>
      <c r="N12" s="15">
        <v>38.049999999999997</v>
      </c>
      <c r="O12" s="14">
        <v>0.4526</v>
      </c>
      <c r="P12" s="14">
        <v>17.22</v>
      </c>
      <c r="R12" s="14">
        <v>17.22</v>
      </c>
      <c r="S12" s="14">
        <v>0</v>
      </c>
      <c r="T12" s="124" t="s">
        <v>3432</v>
      </c>
    </row>
    <row r="13" spans="1:20" ht="89.25" x14ac:dyDescent="0.2">
      <c r="A13" s="123" t="s">
        <v>3428</v>
      </c>
      <c r="B13" s="12" t="s">
        <v>3437</v>
      </c>
      <c r="C13" s="13" t="s">
        <v>3438</v>
      </c>
      <c r="D13" s="13" t="s">
        <v>24</v>
      </c>
      <c r="E13" s="13">
        <v>43.5</v>
      </c>
      <c r="F13" s="13">
        <v>47.5</v>
      </c>
      <c r="G13" s="13">
        <v>192</v>
      </c>
      <c r="H13" s="13">
        <v>3.6</v>
      </c>
      <c r="I13" s="13">
        <v>100113</v>
      </c>
      <c r="J13" s="13" t="s">
        <v>3431</v>
      </c>
      <c r="K13" s="13">
        <v>120.82</v>
      </c>
      <c r="L13" s="13">
        <v>122.56</v>
      </c>
      <c r="M13" s="13" t="s">
        <v>373</v>
      </c>
      <c r="N13" s="15">
        <v>38.049999999999997</v>
      </c>
      <c r="O13" s="14">
        <v>0.4526</v>
      </c>
      <c r="P13" s="14">
        <v>17.22</v>
      </c>
      <c r="R13" s="14">
        <v>17.22</v>
      </c>
      <c r="S13" s="14">
        <v>0</v>
      </c>
      <c r="T13" s="124" t="s">
        <v>3432</v>
      </c>
    </row>
    <row r="14" spans="1:20" ht="89.25" x14ac:dyDescent="0.2">
      <c r="A14" s="123" t="s">
        <v>3428</v>
      </c>
      <c r="B14" s="12" t="s">
        <v>3439</v>
      </c>
      <c r="C14" s="13" t="s">
        <v>3440</v>
      </c>
      <c r="D14" s="13" t="s">
        <v>24</v>
      </c>
      <c r="E14" s="13">
        <v>43.5</v>
      </c>
      <c r="F14" s="13">
        <v>47.5</v>
      </c>
      <c r="G14" s="13">
        <v>192</v>
      </c>
      <c r="H14" s="13">
        <v>3.6</v>
      </c>
      <c r="I14" s="13">
        <v>100113</v>
      </c>
      <c r="J14" s="13" t="s">
        <v>3431</v>
      </c>
      <c r="K14" s="13">
        <v>120.82</v>
      </c>
      <c r="L14" s="13">
        <v>122.56</v>
      </c>
      <c r="M14" s="13" t="s">
        <v>373</v>
      </c>
      <c r="N14" s="15">
        <v>38.049999999999997</v>
      </c>
      <c r="O14" s="14">
        <v>0.4526</v>
      </c>
      <c r="P14" s="14">
        <v>17.22</v>
      </c>
      <c r="R14" s="14">
        <v>17.22</v>
      </c>
      <c r="S14" s="14">
        <v>0</v>
      </c>
      <c r="T14" s="124" t="s">
        <v>3432</v>
      </c>
    </row>
    <row r="15" spans="1:20" ht="89.25" x14ac:dyDescent="0.2">
      <c r="A15" s="123" t="s">
        <v>3428</v>
      </c>
      <c r="B15" s="12" t="s">
        <v>3441</v>
      </c>
      <c r="C15" s="13" t="s">
        <v>3442</v>
      </c>
      <c r="D15" s="13" t="s">
        <v>24</v>
      </c>
      <c r="E15" s="13">
        <v>43.5</v>
      </c>
      <c r="F15" s="13">
        <v>47.5</v>
      </c>
      <c r="G15" s="13">
        <v>192</v>
      </c>
      <c r="H15" s="13">
        <v>3.6</v>
      </c>
      <c r="I15" s="13">
        <v>100113</v>
      </c>
      <c r="J15" s="13" t="s">
        <v>3431</v>
      </c>
      <c r="K15" s="13">
        <v>120.82</v>
      </c>
      <c r="L15" s="13">
        <v>122.56</v>
      </c>
      <c r="M15" s="13" t="s">
        <v>373</v>
      </c>
      <c r="N15" s="15">
        <v>38.049999999999997</v>
      </c>
      <c r="O15" s="14">
        <v>0.4526</v>
      </c>
      <c r="P15" s="14">
        <v>17.22</v>
      </c>
      <c r="R15" s="14">
        <v>17.22</v>
      </c>
      <c r="S15" s="14">
        <v>0</v>
      </c>
      <c r="T15" s="124" t="s">
        <v>3432</v>
      </c>
    </row>
    <row r="16" spans="1:20" ht="89.25" x14ac:dyDescent="0.2">
      <c r="A16" s="123" t="s">
        <v>3428</v>
      </c>
      <c r="B16" s="12" t="s">
        <v>3443</v>
      </c>
      <c r="C16" s="13" t="s">
        <v>3444</v>
      </c>
      <c r="D16" s="13" t="s">
        <v>24</v>
      </c>
      <c r="E16" s="13">
        <v>43.5</v>
      </c>
      <c r="F16" s="13">
        <v>47.5</v>
      </c>
      <c r="G16" s="13">
        <v>192</v>
      </c>
      <c r="H16" s="13">
        <v>3.6</v>
      </c>
      <c r="I16" s="13">
        <v>100113</v>
      </c>
      <c r="J16" s="13" t="s">
        <v>3431</v>
      </c>
      <c r="K16" s="13">
        <v>120.82</v>
      </c>
      <c r="L16" s="13">
        <v>122.56</v>
      </c>
      <c r="M16" s="13" t="s">
        <v>373</v>
      </c>
      <c r="N16" s="15">
        <v>38.049999999999997</v>
      </c>
      <c r="O16" s="14">
        <v>0.4526</v>
      </c>
      <c r="P16" s="14">
        <v>17.22</v>
      </c>
      <c r="R16" s="14">
        <v>17.22</v>
      </c>
      <c r="S16" s="14">
        <v>0</v>
      </c>
      <c r="T16" s="124" t="s">
        <v>3432</v>
      </c>
    </row>
    <row r="17" spans="1:20" ht="89.25" x14ac:dyDescent="0.2">
      <c r="A17" s="123" t="s">
        <v>3428</v>
      </c>
      <c r="B17" s="12" t="s">
        <v>3445</v>
      </c>
      <c r="C17" s="13" t="s">
        <v>3446</v>
      </c>
      <c r="D17" s="13" t="s">
        <v>24</v>
      </c>
      <c r="E17" s="13">
        <v>42</v>
      </c>
      <c r="F17" s="13">
        <v>46</v>
      </c>
      <c r="G17" s="13">
        <v>240</v>
      </c>
      <c r="H17" s="13">
        <v>2.4</v>
      </c>
      <c r="I17" s="13">
        <v>100113</v>
      </c>
      <c r="J17" s="13" t="s">
        <v>3431</v>
      </c>
      <c r="K17" s="13">
        <v>109.83</v>
      </c>
      <c r="L17" s="13">
        <v>111.57</v>
      </c>
      <c r="M17" s="13" t="s">
        <v>373</v>
      </c>
      <c r="N17" s="15">
        <v>45.92</v>
      </c>
      <c r="O17" s="14">
        <v>0.4526</v>
      </c>
      <c r="P17" s="14">
        <v>20.78</v>
      </c>
      <c r="R17" s="14">
        <v>20.78</v>
      </c>
      <c r="S17" s="14">
        <v>0</v>
      </c>
      <c r="T17" s="124" t="s">
        <v>3432</v>
      </c>
    </row>
    <row r="18" spans="1:20" ht="89.25" x14ac:dyDescent="0.2">
      <c r="A18" s="123" t="s">
        <v>3428</v>
      </c>
      <c r="B18" s="12" t="s">
        <v>3447</v>
      </c>
      <c r="C18" s="13" t="s">
        <v>3448</v>
      </c>
      <c r="D18" s="13" t="s">
        <v>24</v>
      </c>
      <c r="E18" s="13">
        <v>42</v>
      </c>
      <c r="F18" s="13">
        <v>46</v>
      </c>
      <c r="G18" s="13">
        <v>240</v>
      </c>
      <c r="H18" s="13">
        <v>2.4</v>
      </c>
      <c r="I18" s="13">
        <v>100113</v>
      </c>
      <c r="J18" s="13" t="s">
        <v>3431</v>
      </c>
      <c r="K18" s="24">
        <v>111.9</v>
      </c>
      <c r="L18" s="13">
        <v>113.64</v>
      </c>
      <c r="M18" s="13" t="s">
        <v>373</v>
      </c>
      <c r="N18" s="15">
        <v>45.92</v>
      </c>
      <c r="O18" s="14">
        <v>0.4526</v>
      </c>
      <c r="P18" s="14">
        <v>20.78</v>
      </c>
      <c r="R18" s="14">
        <v>20.78</v>
      </c>
      <c r="S18" s="14">
        <v>0</v>
      </c>
      <c r="T18" s="124" t="s">
        <v>3432</v>
      </c>
    </row>
    <row r="19" spans="1:20" ht="89.25" x14ac:dyDescent="0.2">
      <c r="A19" s="123" t="s">
        <v>3428</v>
      </c>
      <c r="B19" s="12" t="s">
        <v>3449</v>
      </c>
      <c r="C19" s="13" t="s">
        <v>3450</v>
      </c>
      <c r="D19" s="13" t="s">
        <v>24</v>
      </c>
      <c r="E19" s="13">
        <v>42</v>
      </c>
      <c r="F19" s="13">
        <v>46</v>
      </c>
      <c r="G19" s="13">
        <v>240</v>
      </c>
      <c r="H19" s="13">
        <v>2.4</v>
      </c>
      <c r="I19" s="13">
        <v>100113</v>
      </c>
      <c r="J19" s="13" t="s">
        <v>3431</v>
      </c>
      <c r="K19" s="13">
        <v>109.83</v>
      </c>
      <c r="L19" s="13">
        <v>111.57</v>
      </c>
      <c r="M19" s="13" t="s">
        <v>373</v>
      </c>
      <c r="N19" s="15">
        <v>45.92</v>
      </c>
      <c r="O19" s="14">
        <v>0.4526</v>
      </c>
      <c r="P19" s="14">
        <v>20.78</v>
      </c>
      <c r="R19" s="14">
        <v>20.78</v>
      </c>
      <c r="S19" s="14">
        <v>0</v>
      </c>
      <c r="T19" s="124" t="s">
        <v>3432</v>
      </c>
    </row>
    <row r="20" spans="1:20" ht="89.25" x14ac:dyDescent="0.2">
      <c r="A20" s="123" t="s">
        <v>3428</v>
      </c>
      <c r="B20" s="12" t="s">
        <v>3451</v>
      </c>
      <c r="C20" s="13" t="s">
        <v>3452</v>
      </c>
      <c r="D20" s="13" t="s">
        <v>24</v>
      </c>
      <c r="E20" s="13">
        <v>43.5</v>
      </c>
      <c r="F20" s="13">
        <v>47.5</v>
      </c>
      <c r="G20" s="13">
        <v>182</v>
      </c>
      <c r="H20" s="13">
        <v>3.8</v>
      </c>
      <c r="I20" s="13">
        <v>100113</v>
      </c>
      <c r="J20" s="13" t="s">
        <v>3431</v>
      </c>
      <c r="K20" s="24">
        <v>127</v>
      </c>
      <c r="L20" s="13">
        <v>128.74</v>
      </c>
      <c r="M20" s="13" t="s">
        <v>373</v>
      </c>
      <c r="N20" s="15">
        <v>38.67</v>
      </c>
      <c r="O20" s="14">
        <v>0.4526</v>
      </c>
      <c r="P20" s="14">
        <v>17.5</v>
      </c>
      <c r="R20" s="14">
        <v>17.5</v>
      </c>
      <c r="S20" s="14">
        <v>0</v>
      </c>
      <c r="T20" s="124" t="s">
        <v>3432</v>
      </c>
    </row>
    <row r="21" spans="1:20" ht="89.25" x14ac:dyDescent="0.2">
      <c r="A21" s="123" t="s">
        <v>3428</v>
      </c>
      <c r="B21" s="12" t="s">
        <v>3453</v>
      </c>
      <c r="C21" s="13" t="s">
        <v>3454</v>
      </c>
      <c r="D21" s="13" t="s">
        <v>24</v>
      </c>
      <c r="E21" s="13">
        <v>40</v>
      </c>
      <c r="F21" s="13">
        <v>44</v>
      </c>
      <c r="G21" s="13">
        <v>320</v>
      </c>
      <c r="H21" s="768">
        <v>2</v>
      </c>
      <c r="I21" s="13">
        <v>100113</v>
      </c>
      <c r="J21" s="13" t="s">
        <v>3431</v>
      </c>
      <c r="K21" s="13">
        <v>142.21</v>
      </c>
      <c r="L21" s="13">
        <v>143.94999999999999</v>
      </c>
      <c r="M21" s="13" t="s">
        <v>373</v>
      </c>
      <c r="N21" s="15">
        <v>61.22</v>
      </c>
      <c r="O21" s="14">
        <v>0.4526</v>
      </c>
      <c r="P21" s="14">
        <v>27.71</v>
      </c>
      <c r="R21" s="14">
        <v>27.71</v>
      </c>
      <c r="S21" s="14">
        <v>0</v>
      </c>
      <c r="T21" s="124" t="s">
        <v>3432</v>
      </c>
    </row>
    <row r="22" spans="1:20" ht="89.25" x14ac:dyDescent="0.2">
      <c r="A22" s="123" t="s">
        <v>3428</v>
      </c>
      <c r="B22" s="12" t="s">
        <v>3455</v>
      </c>
      <c r="C22" s="13" t="s">
        <v>3456</v>
      </c>
      <c r="D22" s="13" t="s">
        <v>24</v>
      </c>
      <c r="E22" s="13">
        <v>35</v>
      </c>
      <c r="F22" s="13">
        <v>39</v>
      </c>
      <c r="G22" s="13">
        <v>224</v>
      </c>
      <c r="H22" s="13">
        <v>2.5</v>
      </c>
      <c r="I22" s="13">
        <v>100113</v>
      </c>
      <c r="J22" s="13" t="s">
        <v>3431</v>
      </c>
      <c r="K22" s="13">
        <v>131.38</v>
      </c>
      <c r="L22" s="13">
        <v>133.12</v>
      </c>
      <c r="M22" s="13" t="s">
        <v>373</v>
      </c>
      <c r="N22" s="15">
        <v>44.45</v>
      </c>
      <c r="O22" s="14">
        <v>0.4526</v>
      </c>
      <c r="P22" s="14">
        <v>20.12</v>
      </c>
      <c r="R22" s="14">
        <v>20.12</v>
      </c>
      <c r="S22" s="14">
        <v>0</v>
      </c>
      <c r="T22" s="124" t="s">
        <v>3432</v>
      </c>
    </row>
    <row r="23" spans="1:20" ht="63.75" x14ac:dyDescent="0.2">
      <c r="A23" s="123" t="s">
        <v>3428</v>
      </c>
      <c r="B23" s="12" t="s">
        <v>3457</v>
      </c>
      <c r="C23" s="13" t="s">
        <v>3458</v>
      </c>
      <c r="D23" s="13" t="s">
        <v>24</v>
      </c>
      <c r="E23" s="13">
        <v>20.25</v>
      </c>
      <c r="F23" s="13">
        <v>24.25</v>
      </c>
      <c r="G23" s="13">
        <v>36</v>
      </c>
      <c r="H23" s="768">
        <v>9</v>
      </c>
      <c r="I23" s="13">
        <v>100113</v>
      </c>
      <c r="J23" s="13" t="s">
        <v>3431</v>
      </c>
      <c r="K23" s="13">
        <v>53.86</v>
      </c>
      <c r="L23" s="13">
        <v>55.31</v>
      </c>
      <c r="M23" s="13" t="s">
        <v>373</v>
      </c>
      <c r="N23" s="15">
        <v>6.89</v>
      </c>
      <c r="O23" s="14">
        <v>0.4526</v>
      </c>
      <c r="P23" s="14">
        <v>3.12</v>
      </c>
      <c r="R23" s="14">
        <v>3.12</v>
      </c>
      <c r="S23" s="14">
        <v>0</v>
      </c>
      <c r="T23" s="124" t="s">
        <v>3459</v>
      </c>
    </row>
    <row r="24" spans="1:20" ht="63.75" x14ac:dyDescent="0.2">
      <c r="A24" s="123" t="s">
        <v>3428</v>
      </c>
      <c r="B24" s="12" t="s">
        <v>3460</v>
      </c>
      <c r="C24" s="13" t="s">
        <v>3461</v>
      </c>
      <c r="D24" s="13" t="s">
        <v>24</v>
      </c>
      <c r="E24" s="13">
        <v>20.25</v>
      </c>
      <c r="F24" s="13">
        <v>24.25</v>
      </c>
      <c r="G24" s="13">
        <v>36</v>
      </c>
      <c r="H24" s="768">
        <v>9</v>
      </c>
      <c r="I24" s="13">
        <v>100113</v>
      </c>
      <c r="J24" s="13" t="s">
        <v>3431</v>
      </c>
      <c r="K24" s="13">
        <v>53.97</v>
      </c>
      <c r="L24" s="13">
        <v>55.42</v>
      </c>
      <c r="M24" s="13" t="s">
        <v>373</v>
      </c>
      <c r="N24" s="15">
        <v>7.13</v>
      </c>
      <c r="O24" s="14">
        <v>0.4526</v>
      </c>
      <c r="P24" s="14">
        <v>3.23</v>
      </c>
      <c r="R24" s="14">
        <v>3.23</v>
      </c>
      <c r="S24" s="14">
        <v>0</v>
      </c>
      <c r="T24" s="124" t="s">
        <v>3459</v>
      </c>
    </row>
    <row r="25" spans="1:20" ht="63.75" x14ac:dyDescent="0.2">
      <c r="A25" s="123" t="s">
        <v>3428</v>
      </c>
      <c r="B25" s="12" t="s">
        <v>3462</v>
      </c>
      <c r="C25" s="13" t="s">
        <v>3463</v>
      </c>
      <c r="D25" s="13" t="s">
        <v>24</v>
      </c>
      <c r="E25" s="13">
        <v>20.25</v>
      </c>
      <c r="F25" s="13">
        <v>24.25</v>
      </c>
      <c r="G25" s="13">
        <v>36</v>
      </c>
      <c r="H25" s="768">
        <v>9</v>
      </c>
      <c r="I25" s="13">
        <v>100113</v>
      </c>
      <c r="J25" s="13" t="s">
        <v>3431</v>
      </c>
      <c r="K25" s="13">
        <v>53.97</v>
      </c>
      <c r="L25" s="13">
        <v>55.42</v>
      </c>
      <c r="M25" s="13" t="s">
        <v>373</v>
      </c>
      <c r="N25" s="15">
        <v>7.13</v>
      </c>
      <c r="O25" s="14">
        <v>0.4526</v>
      </c>
      <c r="P25" s="14">
        <v>3.23</v>
      </c>
      <c r="R25" s="14">
        <v>3.23</v>
      </c>
      <c r="S25" s="14">
        <v>0</v>
      </c>
      <c r="T25" s="124" t="s">
        <v>3459</v>
      </c>
    </row>
  </sheetData>
  <protectedRanges>
    <protectedRange password="8F60" sqref="S6" name="Calculations_40"/>
  </protectedRanges>
  <conditionalFormatting sqref="C4:C6">
    <cfRule type="duplicateValues" dxfId="11" priority="3"/>
  </conditionalFormatting>
  <conditionalFormatting sqref="D4:D6">
    <cfRule type="duplicateValues" dxfId="10" priority="4"/>
  </conditionalFormatting>
  <conditionalFormatting sqref="D1:D3">
    <cfRule type="duplicateValues" dxfId="9" priority="1"/>
  </conditionalFormatting>
  <conditionalFormatting sqref="E1:E3">
    <cfRule type="duplicateValues" dxfId="8" priority="2"/>
  </conditionalFormatting>
  <pageMargins left="0.25" right="0.25" top="0.75" bottom="0.75" header="0.3" footer="0.3"/>
  <pageSetup paperSize="5" scale="52" fitToHeight="0" orientation="landscape" horizontalDpi="4294967293" verticalDpi="0" r:id="rId1"/>
  <legacyDrawing r:id="rId2"/>
</worksheet>
</file>

<file path=xl/worksheets/sheet8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0A5B91-BBBE-4502-B9B5-B0828C22F17C}">
  <sheetPr>
    <pageSetUpPr fitToPage="1"/>
  </sheetPr>
  <dimension ref="A1:AA27"/>
  <sheetViews>
    <sheetView zoomScale="80" zoomScaleNormal="80" workbookViewId="0">
      <pane xSplit="4" ySplit="6" topLeftCell="E7" activePane="bottomRight" state="frozen"/>
      <selection pane="topRight" activeCell="F1" sqref="F1"/>
      <selection pane="bottomLeft" activeCell="A7" sqref="A7"/>
      <selection pane="bottomRight" activeCell="E12" sqref="E12"/>
    </sheetView>
  </sheetViews>
  <sheetFormatPr defaultColWidth="9.28515625" defaultRowHeight="12.75" x14ac:dyDescent="0.2"/>
  <cols>
    <col min="1" max="1" width="18.140625" style="12" bestFit="1" customWidth="1"/>
    <col min="2" max="2" width="27.5703125" style="12" customWidth="1"/>
    <col min="3" max="3" width="9.28515625" style="12" bestFit="1" customWidth="1"/>
    <col min="4" max="4" width="24" style="12" bestFit="1" customWidth="1"/>
    <col min="5" max="5" width="9.28515625" style="13"/>
    <col min="6" max="6" width="9.42578125" style="13" bestFit="1" customWidth="1"/>
    <col min="7" max="7" width="11.140625" style="13" bestFit="1" customWidth="1"/>
    <col min="8" max="8" width="7.7109375" style="13" bestFit="1" customWidth="1"/>
    <col min="9" max="9" width="6.7109375" style="13" bestFit="1" customWidth="1"/>
    <col min="10" max="10" width="8.28515625" style="13" bestFit="1" customWidth="1"/>
    <col min="11" max="11" width="22" style="13" bestFit="1" customWidth="1"/>
    <col min="12" max="12" width="10.85546875" style="13" bestFit="1" customWidth="1"/>
    <col min="13" max="14" width="8.5703125" style="14" bestFit="1" customWidth="1"/>
    <col min="15" max="15" width="3.7109375" style="17" customWidth="1"/>
    <col min="16" max="16" width="15.28515625" style="14" bestFit="1" customWidth="1"/>
    <col min="17" max="18" width="18.5703125" style="14" bestFit="1" customWidth="1"/>
    <col min="19" max="19" width="23.28515625" style="13" bestFit="1" customWidth="1"/>
    <col min="20" max="20" width="9.28515625" style="13"/>
    <col min="21" max="21" width="7.42578125" style="13" bestFit="1" customWidth="1"/>
    <col min="22" max="22" width="6.7109375" style="13" bestFit="1" customWidth="1"/>
    <col min="23" max="23" width="21" style="14" bestFit="1" customWidth="1"/>
    <col min="24" max="24" width="20.7109375" style="14" bestFit="1" customWidth="1"/>
    <col min="25" max="25" width="20" style="14" bestFit="1" customWidth="1"/>
    <col min="26" max="26" width="11.140625" style="14" bestFit="1" customWidth="1"/>
    <col min="27" max="27" width="36.28515625" style="13" bestFit="1" customWidth="1"/>
    <col min="28" max="16384" width="9.28515625" style="12"/>
  </cols>
  <sheetData>
    <row r="1" spans="1:27" s="22" customFormat="1" x14ac:dyDescent="0.2">
      <c r="A1" s="77"/>
      <c r="B1" s="78" t="s">
        <v>41</v>
      </c>
      <c r="C1" s="78"/>
      <c r="D1" s="78"/>
      <c r="E1" s="79"/>
      <c r="F1" s="79"/>
      <c r="G1" s="79"/>
      <c r="H1" s="79"/>
      <c r="I1" s="79"/>
      <c r="J1" s="79"/>
      <c r="K1" s="79"/>
      <c r="L1" s="79"/>
      <c r="M1" s="81"/>
      <c r="N1" s="81"/>
      <c r="O1" s="82"/>
      <c r="P1" s="81"/>
      <c r="Q1" s="83"/>
      <c r="R1" s="83"/>
      <c r="S1" s="79"/>
      <c r="T1" s="79"/>
      <c r="U1" s="79"/>
      <c r="V1" s="79"/>
      <c r="W1" s="81"/>
      <c r="X1" s="81"/>
      <c r="Y1" s="81"/>
      <c r="Z1" s="84"/>
      <c r="AA1" s="85"/>
    </row>
    <row r="2" spans="1:27" s="22" customFormat="1" x14ac:dyDescent="0.2">
      <c r="A2" s="86"/>
      <c r="B2" s="87" t="s">
        <v>40</v>
      </c>
      <c r="C2" s="87"/>
      <c r="D2" s="87"/>
      <c r="E2" s="88"/>
      <c r="F2" s="89"/>
      <c r="G2" s="89"/>
      <c r="H2" s="89"/>
      <c r="I2" s="89"/>
      <c r="J2" s="89"/>
      <c r="K2" s="89"/>
      <c r="L2" s="89"/>
      <c r="M2" s="91"/>
      <c r="N2" s="91"/>
      <c r="O2" s="92"/>
      <c r="P2" s="91"/>
      <c r="Q2" s="93"/>
      <c r="R2" s="93"/>
      <c r="S2" s="89"/>
      <c r="T2" s="88"/>
      <c r="U2" s="89"/>
      <c r="V2" s="89"/>
      <c r="W2" s="91"/>
      <c r="X2" s="91"/>
      <c r="Y2" s="91"/>
      <c r="Z2" s="94"/>
      <c r="AA2" s="57"/>
    </row>
    <row r="3" spans="1:27" s="22" customFormat="1" x14ac:dyDescent="0.2">
      <c r="A3" s="86"/>
      <c r="B3" s="95" t="s">
        <v>0</v>
      </c>
      <c r="C3" s="95"/>
      <c r="D3" s="95"/>
      <c r="E3" s="96"/>
      <c r="F3" s="97"/>
      <c r="G3" s="97"/>
      <c r="H3" s="97"/>
      <c r="I3" s="97"/>
      <c r="J3" s="97"/>
      <c r="K3" s="97"/>
      <c r="L3" s="97"/>
      <c r="M3" s="99"/>
      <c r="N3" s="99"/>
      <c r="O3" s="100"/>
      <c r="P3" s="99"/>
      <c r="Q3" s="101"/>
      <c r="R3" s="101"/>
      <c r="S3" s="97"/>
      <c r="T3" s="126"/>
      <c r="U3" s="97"/>
      <c r="V3" s="97"/>
      <c r="W3" s="99"/>
      <c r="X3" s="99"/>
      <c r="Y3" s="99"/>
      <c r="Z3" s="94"/>
      <c r="AA3" s="57"/>
    </row>
    <row r="4" spans="1:27" s="22" customFormat="1" ht="13.5" thickBot="1" x14ac:dyDescent="0.25">
      <c r="A4" s="86"/>
      <c r="C4" s="95"/>
      <c r="D4" s="95"/>
      <c r="E4" s="96"/>
      <c r="F4" s="97"/>
      <c r="G4" s="97"/>
      <c r="H4" s="97"/>
      <c r="I4" s="97"/>
      <c r="J4" s="97"/>
      <c r="K4" s="97"/>
      <c r="L4" s="97"/>
      <c r="M4" s="99"/>
      <c r="N4" s="99"/>
      <c r="O4" s="100"/>
      <c r="P4" s="99"/>
      <c r="Q4" s="101"/>
      <c r="R4" s="101"/>
      <c r="S4" s="97"/>
      <c r="T4" s="96"/>
      <c r="U4" s="97"/>
      <c r="V4" s="97"/>
      <c r="W4" s="99"/>
      <c r="X4" s="99"/>
      <c r="Y4" s="99"/>
      <c r="Z4" s="94"/>
      <c r="AA4" s="57"/>
    </row>
    <row r="5" spans="1:27" ht="15.75" customHeight="1" thickBot="1" x14ac:dyDescent="0.25">
      <c r="A5" s="26"/>
      <c r="B5" s="102"/>
      <c r="C5" s="102"/>
      <c r="D5" s="127" t="s">
        <v>1</v>
      </c>
      <c r="E5" s="104"/>
      <c r="F5" s="105"/>
      <c r="G5" s="105"/>
      <c r="H5" s="105"/>
      <c r="I5" s="105"/>
      <c r="J5" s="105"/>
      <c r="K5" s="106"/>
      <c r="L5" s="104"/>
      <c r="M5" s="108"/>
      <c r="N5" s="108"/>
      <c r="O5" s="109"/>
      <c r="P5" s="128" t="s">
        <v>19</v>
      </c>
      <c r="Q5" s="129"/>
      <c r="R5" s="130"/>
      <c r="S5" s="131" t="s">
        <v>2</v>
      </c>
      <c r="T5" s="132"/>
      <c r="U5" s="133"/>
      <c r="V5" s="133"/>
      <c r="W5" s="134"/>
      <c r="X5" s="134"/>
      <c r="Y5" s="135"/>
      <c r="Z5" s="111"/>
      <c r="AA5" s="27"/>
    </row>
    <row r="6" spans="1:27" ht="64.5" thickBot="1" x14ac:dyDescent="0.25">
      <c r="A6" s="112" t="s">
        <v>3</v>
      </c>
      <c r="B6" s="113" t="s">
        <v>8</v>
      </c>
      <c r="C6" s="113" t="s">
        <v>4</v>
      </c>
      <c r="D6" s="114" t="s">
        <v>18</v>
      </c>
      <c r="E6" s="115" t="s">
        <v>9</v>
      </c>
      <c r="F6" s="115" t="s">
        <v>5</v>
      </c>
      <c r="G6" s="115" t="s">
        <v>6</v>
      </c>
      <c r="H6" s="113" t="s">
        <v>37</v>
      </c>
      <c r="I6" s="115" t="s">
        <v>38</v>
      </c>
      <c r="J6" s="116" t="s">
        <v>10</v>
      </c>
      <c r="K6" s="115" t="s">
        <v>11</v>
      </c>
      <c r="L6" s="136" t="s">
        <v>27</v>
      </c>
      <c r="M6" s="1" t="s">
        <v>12</v>
      </c>
      <c r="N6" s="1" t="s">
        <v>13</v>
      </c>
      <c r="O6" s="119"/>
      <c r="P6" s="117" t="s">
        <v>3464</v>
      </c>
      <c r="Q6" s="117" t="s">
        <v>3465</v>
      </c>
      <c r="R6" s="117" t="s">
        <v>33</v>
      </c>
      <c r="S6" s="114" t="s">
        <v>15</v>
      </c>
      <c r="T6" s="115" t="s">
        <v>9</v>
      </c>
      <c r="U6" s="113" t="s">
        <v>39</v>
      </c>
      <c r="V6" s="115" t="s">
        <v>38</v>
      </c>
      <c r="W6" s="117" t="s">
        <v>3466</v>
      </c>
      <c r="X6" s="117" t="s">
        <v>3467</v>
      </c>
      <c r="Y6" s="117" t="s">
        <v>36</v>
      </c>
      <c r="Z6" s="120" t="s">
        <v>17</v>
      </c>
      <c r="AA6" s="117" t="s">
        <v>7</v>
      </c>
    </row>
    <row r="7" spans="1:27" x14ac:dyDescent="0.2">
      <c r="A7" s="12" t="s">
        <v>21</v>
      </c>
      <c r="B7" s="12" t="s">
        <v>22</v>
      </c>
      <c r="C7" s="12" t="s">
        <v>23</v>
      </c>
      <c r="D7" s="12">
        <v>12345</v>
      </c>
      <c r="E7" s="13" t="s">
        <v>24</v>
      </c>
      <c r="F7" s="13">
        <v>13.2</v>
      </c>
      <c r="G7" s="13">
        <v>14.75</v>
      </c>
      <c r="H7" s="13">
        <v>50</v>
      </c>
      <c r="I7" s="13">
        <v>4.25</v>
      </c>
      <c r="J7" s="13">
        <v>100154</v>
      </c>
      <c r="K7" s="13" t="s">
        <v>25</v>
      </c>
      <c r="L7" s="24">
        <v>45</v>
      </c>
      <c r="M7" s="14">
        <v>2</v>
      </c>
      <c r="N7" s="14">
        <v>90</v>
      </c>
      <c r="P7" s="14">
        <v>30</v>
      </c>
      <c r="Q7" s="14">
        <v>28</v>
      </c>
      <c r="R7" s="14">
        <v>26</v>
      </c>
      <c r="S7" s="13" t="s">
        <v>875</v>
      </c>
      <c r="T7" s="13" t="s">
        <v>24</v>
      </c>
      <c r="U7" s="13">
        <v>50</v>
      </c>
      <c r="V7" s="13">
        <v>4.25</v>
      </c>
      <c r="W7" s="14">
        <v>119</v>
      </c>
      <c r="X7" s="14">
        <v>117</v>
      </c>
      <c r="Y7" s="14">
        <v>120</v>
      </c>
      <c r="Z7" s="14">
        <v>0</v>
      </c>
    </row>
    <row r="8" spans="1:27" x14ac:dyDescent="0.2">
      <c r="A8" s="12" t="s">
        <v>21</v>
      </c>
      <c r="B8" s="12" t="s">
        <v>22</v>
      </c>
      <c r="C8" s="12" t="s">
        <v>23</v>
      </c>
      <c r="D8" s="12">
        <v>12345</v>
      </c>
      <c r="E8" s="13" t="s">
        <v>24</v>
      </c>
      <c r="F8" s="13">
        <v>13.2</v>
      </c>
      <c r="G8" s="13">
        <v>14.75</v>
      </c>
      <c r="H8" s="13">
        <v>50</v>
      </c>
      <c r="I8" s="13">
        <v>4.25</v>
      </c>
      <c r="J8" s="13">
        <v>100036</v>
      </c>
      <c r="K8" s="13" t="s">
        <v>876</v>
      </c>
      <c r="L8" s="13">
        <v>1</v>
      </c>
      <c r="M8" s="14">
        <v>1.5</v>
      </c>
      <c r="N8" s="14">
        <v>1.5</v>
      </c>
      <c r="P8" s="14">
        <v>118.5</v>
      </c>
      <c r="Q8" s="14">
        <v>116.5</v>
      </c>
      <c r="R8" s="14">
        <v>114.4</v>
      </c>
      <c r="S8" s="13" t="s">
        <v>875</v>
      </c>
      <c r="T8" s="13" t="s">
        <v>24</v>
      </c>
      <c r="U8" s="13">
        <v>50</v>
      </c>
      <c r="V8" s="13">
        <v>4.25</v>
      </c>
      <c r="W8" s="14">
        <v>119</v>
      </c>
      <c r="X8" s="14">
        <v>117</v>
      </c>
      <c r="Y8" s="14">
        <v>120</v>
      </c>
      <c r="Z8" s="14">
        <v>0</v>
      </c>
    </row>
    <row r="9" spans="1:27" x14ac:dyDescent="0.2">
      <c r="A9" s="12" t="s">
        <v>21</v>
      </c>
      <c r="B9" s="12" t="s">
        <v>22</v>
      </c>
      <c r="C9" s="12" t="s">
        <v>23</v>
      </c>
      <c r="D9" s="12">
        <v>12345</v>
      </c>
      <c r="E9" s="13" t="s">
        <v>24</v>
      </c>
      <c r="F9" s="13">
        <v>13.2</v>
      </c>
      <c r="G9" s="13">
        <v>14.75</v>
      </c>
      <c r="H9" s="13">
        <v>50</v>
      </c>
      <c r="I9" s="13">
        <v>4.25</v>
      </c>
      <c r="J9" s="13">
        <v>100154</v>
      </c>
      <c r="K9" s="13" t="s">
        <v>25</v>
      </c>
      <c r="L9" s="24">
        <v>45</v>
      </c>
      <c r="M9" s="14">
        <v>2</v>
      </c>
      <c r="N9" s="14">
        <v>90</v>
      </c>
    </row>
    <row r="10" spans="1:27" x14ac:dyDescent="0.2">
      <c r="J10" s="13">
        <v>100036</v>
      </c>
      <c r="K10" s="13" t="s">
        <v>876</v>
      </c>
      <c r="L10" s="13">
        <v>1</v>
      </c>
      <c r="M10" s="14">
        <v>1.5</v>
      </c>
      <c r="N10" s="14">
        <v>1.5</v>
      </c>
      <c r="P10" s="14">
        <v>28.5</v>
      </c>
      <c r="Q10" s="14">
        <v>26.5</v>
      </c>
      <c r="R10" s="14">
        <v>24.5</v>
      </c>
      <c r="S10" s="13" t="s">
        <v>875</v>
      </c>
      <c r="T10" s="13" t="s">
        <v>24</v>
      </c>
      <c r="U10" s="13">
        <v>50</v>
      </c>
      <c r="V10" s="13">
        <v>4.25</v>
      </c>
      <c r="W10" s="14">
        <v>119</v>
      </c>
      <c r="X10" s="14">
        <v>117</v>
      </c>
      <c r="Y10" s="14">
        <v>120</v>
      </c>
      <c r="Z10" s="14">
        <v>0</v>
      </c>
    </row>
    <row r="11" spans="1:27" x14ac:dyDescent="0.2">
      <c r="A11" s="123"/>
    </row>
    <row r="12" spans="1:27" ht="102" x14ac:dyDescent="0.2">
      <c r="A12" s="123" t="s">
        <v>3428</v>
      </c>
      <c r="B12" s="12" t="s">
        <v>3429</v>
      </c>
      <c r="C12" s="12" t="s">
        <v>2586</v>
      </c>
      <c r="D12" s="12" t="s">
        <v>3430</v>
      </c>
      <c r="E12" s="13" t="s">
        <v>24</v>
      </c>
      <c r="F12" s="13">
        <v>43.5</v>
      </c>
      <c r="G12" s="13">
        <v>47.5</v>
      </c>
      <c r="H12" s="13">
        <v>192</v>
      </c>
      <c r="I12" s="13">
        <v>3.6</v>
      </c>
      <c r="J12" s="13">
        <v>100113</v>
      </c>
      <c r="K12" s="13" t="s">
        <v>3431</v>
      </c>
      <c r="L12" s="13">
        <v>38.049999999999997</v>
      </c>
      <c r="M12" s="14">
        <v>0.4526</v>
      </c>
      <c r="N12" s="14">
        <v>17.22</v>
      </c>
      <c r="P12" s="14">
        <v>103.6</v>
      </c>
      <c r="Q12" s="14">
        <v>105.34</v>
      </c>
      <c r="R12" s="14" t="s">
        <v>373</v>
      </c>
      <c r="S12" s="13" t="s">
        <v>3430</v>
      </c>
      <c r="T12" s="13" t="s">
        <v>24</v>
      </c>
      <c r="U12" s="13">
        <v>192</v>
      </c>
      <c r="V12" s="13">
        <v>3.6</v>
      </c>
      <c r="W12" s="14">
        <v>120.82</v>
      </c>
      <c r="X12" s="14">
        <v>122.56</v>
      </c>
      <c r="Y12" s="14" t="s">
        <v>373</v>
      </c>
      <c r="Z12" s="14">
        <v>0</v>
      </c>
      <c r="AA12" s="124" t="s">
        <v>3432</v>
      </c>
    </row>
    <row r="13" spans="1:27" ht="102" x14ac:dyDescent="0.2">
      <c r="A13" s="123" t="s">
        <v>3428</v>
      </c>
      <c r="B13" s="12" t="s">
        <v>3433</v>
      </c>
      <c r="C13" s="12" t="s">
        <v>2586</v>
      </c>
      <c r="D13" s="12" t="s">
        <v>3434</v>
      </c>
      <c r="E13" s="13" t="s">
        <v>24</v>
      </c>
      <c r="F13" s="13">
        <v>43.5</v>
      </c>
      <c r="G13" s="13">
        <v>47.5</v>
      </c>
      <c r="H13" s="13">
        <v>192</v>
      </c>
      <c r="I13" s="13">
        <v>3.6</v>
      </c>
      <c r="J13" s="13">
        <v>100113</v>
      </c>
      <c r="K13" s="13" t="s">
        <v>3431</v>
      </c>
      <c r="L13" s="13">
        <v>38.049999999999997</v>
      </c>
      <c r="M13" s="14">
        <v>0.4526</v>
      </c>
      <c r="N13" s="14">
        <v>17.22</v>
      </c>
      <c r="P13" s="14">
        <v>92.89</v>
      </c>
      <c r="Q13" s="14">
        <v>94.63</v>
      </c>
      <c r="R13" s="14" t="s">
        <v>373</v>
      </c>
      <c r="S13" s="13" t="s">
        <v>3434</v>
      </c>
      <c r="T13" s="13" t="s">
        <v>24</v>
      </c>
      <c r="U13" s="13">
        <v>192</v>
      </c>
      <c r="V13" s="13">
        <v>3.6</v>
      </c>
      <c r="W13" s="14">
        <v>110.11</v>
      </c>
      <c r="X13" s="14">
        <v>111.85</v>
      </c>
      <c r="Y13" s="14" t="s">
        <v>373</v>
      </c>
      <c r="Z13" s="14">
        <v>0</v>
      </c>
      <c r="AA13" s="124" t="s">
        <v>3432</v>
      </c>
    </row>
    <row r="14" spans="1:27" ht="102" x14ac:dyDescent="0.2">
      <c r="A14" s="123" t="s">
        <v>3428</v>
      </c>
      <c r="B14" s="12" t="s">
        <v>3435</v>
      </c>
      <c r="C14" s="12" t="s">
        <v>2586</v>
      </c>
      <c r="D14" s="12" t="s">
        <v>3436</v>
      </c>
      <c r="E14" s="13" t="s">
        <v>24</v>
      </c>
      <c r="F14" s="13">
        <v>41.25</v>
      </c>
      <c r="G14" s="13">
        <v>45.25</v>
      </c>
      <c r="H14" s="13">
        <v>192</v>
      </c>
      <c r="I14" s="13">
        <v>3.4</v>
      </c>
      <c r="J14" s="13">
        <v>100113</v>
      </c>
      <c r="K14" s="13" t="s">
        <v>3431</v>
      </c>
      <c r="L14" s="13">
        <v>38.049999999999997</v>
      </c>
      <c r="M14" s="14">
        <v>0.4526</v>
      </c>
      <c r="N14" s="14">
        <v>17.22</v>
      </c>
      <c r="P14" s="14">
        <v>103.6</v>
      </c>
      <c r="Q14" s="14">
        <v>105.34</v>
      </c>
      <c r="R14" s="14" t="s">
        <v>373</v>
      </c>
      <c r="S14" s="13" t="s">
        <v>3436</v>
      </c>
      <c r="T14" s="13" t="s">
        <v>24</v>
      </c>
      <c r="U14" s="13">
        <v>192</v>
      </c>
      <c r="V14" s="13">
        <v>3.4</v>
      </c>
      <c r="W14" s="14">
        <v>120.82</v>
      </c>
      <c r="X14" s="14">
        <v>122.56</v>
      </c>
      <c r="Y14" s="14" t="s">
        <v>373</v>
      </c>
      <c r="Z14" s="14">
        <v>0</v>
      </c>
      <c r="AA14" s="124" t="s">
        <v>3432</v>
      </c>
    </row>
    <row r="15" spans="1:27" ht="102" x14ac:dyDescent="0.2">
      <c r="A15" s="123" t="s">
        <v>3428</v>
      </c>
      <c r="B15" s="12" t="s">
        <v>3437</v>
      </c>
      <c r="C15" s="12" t="s">
        <v>2586</v>
      </c>
      <c r="D15" s="12" t="s">
        <v>3438</v>
      </c>
      <c r="E15" s="13" t="s">
        <v>24</v>
      </c>
      <c r="F15" s="13">
        <v>43.5</v>
      </c>
      <c r="G15" s="13">
        <v>47.5</v>
      </c>
      <c r="H15" s="13">
        <v>192</v>
      </c>
      <c r="I15" s="13">
        <v>3.6</v>
      </c>
      <c r="J15" s="13">
        <v>100113</v>
      </c>
      <c r="K15" s="13" t="s">
        <v>3431</v>
      </c>
      <c r="L15" s="13">
        <v>38.049999999999997</v>
      </c>
      <c r="M15" s="14">
        <v>0.4526</v>
      </c>
      <c r="N15" s="14">
        <v>17.22</v>
      </c>
      <c r="P15" s="14">
        <v>103.6</v>
      </c>
      <c r="Q15" s="14">
        <v>105.34</v>
      </c>
      <c r="R15" s="14" t="s">
        <v>373</v>
      </c>
      <c r="S15" s="13" t="s">
        <v>3438</v>
      </c>
      <c r="T15" s="13" t="s">
        <v>24</v>
      </c>
      <c r="U15" s="13">
        <v>192</v>
      </c>
      <c r="V15" s="13">
        <v>3.6</v>
      </c>
      <c r="W15" s="14">
        <v>120.82</v>
      </c>
      <c r="X15" s="14">
        <v>122.56</v>
      </c>
      <c r="Y15" s="14" t="s">
        <v>373</v>
      </c>
      <c r="Z15" s="14">
        <v>0</v>
      </c>
      <c r="AA15" s="124" t="s">
        <v>3432</v>
      </c>
    </row>
    <row r="16" spans="1:27" ht="102" x14ac:dyDescent="0.2">
      <c r="A16" s="123" t="s">
        <v>3428</v>
      </c>
      <c r="B16" s="12" t="s">
        <v>3439</v>
      </c>
      <c r="C16" s="12" t="s">
        <v>2586</v>
      </c>
      <c r="D16" s="12" t="s">
        <v>3440</v>
      </c>
      <c r="E16" s="13" t="s">
        <v>24</v>
      </c>
      <c r="F16" s="13">
        <v>43.5</v>
      </c>
      <c r="G16" s="13">
        <v>47.5</v>
      </c>
      <c r="H16" s="13">
        <v>192</v>
      </c>
      <c r="I16" s="13">
        <v>3.6</v>
      </c>
      <c r="J16" s="13">
        <v>100113</v>
      </c>
      <c r="K16" s="13" t="s">
        <v>3431</v>
      </c>
      <c r="L16" s="13">
        <v>38.049999999999997</v>
      </c>
      <c r="M16" s="14">
        <v>0.4526</v>
      </c>
      <c r="N16" s="14">
        <v>17.22</v>
      </c>
      <c r="P16" s="14">
        <v>103.6</v>
      </c>
      <c r="Q16" s="14">
        <v>105.34</v>
      </c>
      <c r="R16" s="14" t="s">
        <v>373</v>
      </c>
      <c r="S16" s="13" t="s">
        <v>3440</v>
      </c>
      <c r="T16" s="13" t="s">
        <v>24</v>
      </c>
      <c r="U16" s="13">
        <v>192</v>
      </c>
      <c r="V16" s="13">
        <v>3.6</v>
      </c>
      <c r="W16" s="14">
        <v>120.82</v>
      </c>
      <c r="X16" s="14">
        <v>122.56</v>
      </c>
      <c r="Y16" s="14" t="s">
        <v>373</v>
      </c>
      <c r="Z16" s="14">
        <v>0</v>
      </c>
      <c r="AA16" s="124" t="s">
        <v>3432</v>
      </c>
    </row>
    <row r="17" spans="1:27" ht="102" x14ac:dyDescent="0.2">
      <c r="A17" s="123" t="s">
        <v>3428</v>
      </c>
      <c r="B17" s="12" t="s">
        <v>3441</v>
      </c>
      <c r="C17" s="12" t="s">
        <v>2586</v>
      </c>
      <c r="D17" s="12" t="s">
        <v>3442</v>
      </c>
      <c r="E17" s="13" t="s">
        <v>24</v>
      </c>
      <c r="F17" s="13">
        <v>43.5</v>
      </c>
      <c r="G17" s="13">
        <v>47.5</v>
      </c>
      <c r="H17" s="13">
        <v>192</v>
      </c>
      <c r="I17" s="13">
        <v>3.6</v>
      </c>
      <c r="J17" s="13">
        <v>100113</v>
      </c>
      <c r="K17" s="13" t="s">
        <v>3431</v>
      </c>
      <c r="L17" s="13">
        <v>38.049999999999997</v>
      </c>
      <c r="M17" s="14">
        <v>0.4526</v>
      </c>
      <c r="N17" s="14">
        <v>17.22</v>
      </c>
      <c r="P17" s="14">
        <v>103.6</v>
      </c>
      <c r="Q17" s="14">
        <v>105.34</v>
      </c>
      <c r="R17" s="14" t="s">
        <v>373</v>
      </c>
      <c r="S17" s="13" t="s">
        <v>3442</v>
      </c>
      <c r="T17" s="13" t="s">
        <v>24</v>
      </c>
      <c r="U17" s="13">
        <v>192</v>
      </c>
      <c r="V17" s="13">
        <v>3.6</v>
      </c>
      <c r="W17" s="14">
        <v>120.82</v>
      </c>
      <c r="X17" s="14">
        <v>122.56</v>
      </c>
      <c r="Y17" s="14" t="s">
        <v>373</v>
      </c>
      <c r="Z17" s="14">
        <v>0</v>
      </c>
      <c r="AA17" s="124" t="s">
        <v>3432</v>
      </c>
    </row>
    <row r="18" spans="1:27" ht="102" x14ac:dyDescent="0.2">
      <c r="A18" s="123" t="s">
        <v>3428</v>
      </c>
      <c r="B18" s="12" t="s">
        <v>3443</v>
      </c>
      <c r="C18" s="12" t="s">
        <v>2586</v>
      </c>
      <c r="D18" s="12" t="s">
        <v>3444</v>
      </c>
      <c r="E18" s="13" t="s">
        <v>24</v>
      </c>
      <c r="F18" s="13">
        <v>43.5</v>
      </c>
      <c r="G18" s="13">
        <v>47.5</v>
      </c>
      <c r="H18" s="13">
        <v>192</v>
      </c>
      <c r="I18" s="13">
        <v>3.6</v>
      </c>
      <c r="J18" s="13">
        <v>100113</v>
      </c>
      <c r="K18" s="13" t="s">
        <v>3431</v>
      </c>
      <c r="L18" s="13">
        <v>38.049999999999997</v>
      </c>
      <c r="M18" s="14">
        <v>0.4526</v>
      </c>
      <c r="N18" s="14">
        <v>17.22</v>
      </c>
      <c r="P18" s="14">
        <v>103.6</v>
      </c>
      <c r="Q18" s="14">
        <v>105.34</v>
      </c>
      <c r="R18" s="14" t="s">
        <v>373</v>
      </c>
      <c r="S18" s="13" t="s">
        <v>3444</v>
      </c>
      <c r="T18" s="13" t="s">
        <v>24</v>
      </c>
      <c r="U18" s="13">
        <v>192</v>
      </c>
      <c r="V18" s="13">
        <v>3.6</v>
      </c>
      <c r="W18" s="14">
        <v>120.82</v>
      </c>
      <c r="X18" s="14">
        <v>122.56</v>
      </c>
      <c r="Y18" s="14" t="s">
        <v>373</v>
      </c>
      <c r="Z18" s="14">
        <v>0</v>
      </c>
      <c r="AA18" s="124" t="s">
        <v>3432</v>
      </c>
    </row>
    <row r="19" spans="1:27" ht="102" x14ac:dyDescent="0.2">
      <c r="A19" s="123" t="s">
        <v>3428</v>
      </c>
      <c r="B19" s="12" t="s">
        <v>3445</v>
      </c>
      <c r="C19" s="12" t="s">
        <v>2586</v>
      </c>
      <c r="D19" s="12" t="s">
        <v>3446</v>
      </c>
      <c r="E19" s="13" t="s">
        <v>24</v>
      </c>
      <c r="F19" s="13">
        <v>42</v>
      </c>
      <c r="G19" s="13">
        <v>46</v>
      </c>
      <c r="H19" s="13">
        <v>240</v>
      </c>
      <c r="I19" s="13">
        <v>2.4</v>
      </c>
      <c r="J19" s="13">
        <v>100113</v>
      </c>
      <c r="K19" s="13" t="s">
        <v>3431</v>
      </c>
      <c r="L19" s="13">
        <v>45.92</v>
      </c>
      <c r="M19" s="14">
        <v>0.4526</v>
      </c>
      <c r="N19" s="14">
        <v>20.78</v>
      </c>
      <c r="P19" s="14">
        <v>89.05</v>
      </c>
      <c r="Q19" s="14">
        <v>90.79</v>
      </c>
      <c r="R19" s="14" t="s">
        <v>373</v>
      </c>
      <c r="S19" s="13" t="s">
        <v>3446</v>
      </c>
      <c r="T19" s="13" t="s">
        <v>24</v>
      </c>
      <c r="U19" s="13">
        <v>240</v>
      </c>
      <c r="V19" s="13">
        <v>2.4</v>
      </c>
      <c r="W19" s="14">
        <v>109.83</v>
      </c>
      <c r="X19" s="14">
        <v>111.57</v>
      </c>
      <c r="Y19" s="14" t="s">
        <v>373</v>
      </c>
      <c r="Z19" s="14">
        <v>0</v>
      </c>
      <c r="AA19" s="124" t="s">
        <v>3432</v>
      </c>
    </row>
    <row r="20" spans="1:27" ht="102" x14ac:dyDescent="0.2">
      <c r="A20" s="123" t="s">
        <v>3428</v>
      </c>
      <c r="B20" s="12" t="s">
        <v>3447</v>
      </c>
      <c r="C20" s="12" t="s">
        <v>2586</v>
      </c>
      <c r="D20" s="12" t="s">
        <v>3448</v>
      </c>
      <c r="E20" s="13" t="s">
        <v>24</v>
      </c>
      <c r="F20" s="13">
        <v>42</v>
      </c>
      <c r="G20" s="13">
        <v>46</v>
      </c>
      <c r="H20" s="13">
        <v>240</v>
      </c>
      <c r="I20" s="13">
        <v>2.4</v>
      </c>
      <c r="J20" s="13">
        <v>100113</v>
      </c>
      <c r="K20" s="13" t="s">
        <v>3431</v>
      </c>
      <c r="L20" s="13">
        <v>45.92</v>
      </c>
      <c r="M20" s="14">
        <v>0.4526</v>
      </c>
      <c r="N20" s="14">
        <v>20.78</v>
      </c>
      <c r="P20" s="14">
        <v>91.12</v>
      </c>
      <c r="Q20" s="14">
        <v>92.86</v>
      </c>
      <c r="R20" s="14" t="s">
        <v>373</v>
      </c>
      <c r="S20" s="13" t="s">
        <v>3448</v>
      </c>
      <c r="T20" s="13" t="s">
        <v>24</v>
      </c>
      <c r="U20" s="13">
        <v>240</v>
      </c>
      <c r="V20" s="13">
        <v>2.4</v>
      </c>
      <c r="W20" s="14">
        <v>111.9</v>
      </c>
      <c r="X20" s="14">
        <v>113.64</v>
      </c>
      <c r="Y20" s="14" t="s">
        <v>373</v>
      </c>
      <c r="Z20" s="14">
        <v>0</v>
      </c>
      <c r="AA20" s="124" t="s">
        <v>3468</v>
      </c>
    </row>
    <row r="21" spans="1:27" ht="102" x14ac:dyDescent="0.2">
      <c r="A21" s="123" t="s">
        <v>3428</v>
      </c>
      <c r="B21" s="12" t="s">
        <v>3449</v>
      </c>
      <c r="C21" s="12" t="s">
        <v>2586</v>
      </c>
      <c r="D21" s="12" t="s">
        <v>3450</v>
      </c>
      <c r="E21" s="13" t="s">
        <v>24</v>
      </c>
      <c r="F21" s="13">
        <v>42</v>
      </c>
      <c r="G21" s="13">
        <v>46</v>
      </c>
      <c r="H21" s="13">
        <v>240</v>
      </c>
      <c r="I21" s="13">
        <v>2.4</v>
      </c>
      <c r="J21" s="13">
        <v>100113</v>
      </c>
      <c r="K21" s="13" t="s">
        <v>3431</v>
      </c>
      <c r="L21" s="13">
        <v>45.92</v>
      </c>
      <c r="M21" s="14">
        <v>0.4526</v>
      </c>
      <c r="N21" s="14">
        <v>20.78</v>
      </c>
      <c r="P21" s="14">
        <v>89.05</v>
      </c>
      <c r="Q21" s="14">
        <v>90.79</v>
      </c>
      <c r="R21" s="14" t="s">
        <v>373</v>
      </c>
      <c r="S21" s="13" t="s">
        <v>3450</v>
      </c>
      <c r="T21" s="13" t="s">
        <v>24</v>
      </c>
      <c r="U21" s="13">
        <v>240</v>
      </c>
      <c r="V21" s="13">
        <v>2.4</v>
      </c>
      <c r="W21" s="14">
        <v>109.83</v>
      </c>
      <c r="X21" s="14">
        <v>111.57</v>
      </c>
      <c r="Y21" s="14" t="s">
        <v>373</v>
      </c>
      <c r="Z21" s="14">
        <v>0</v>
      </c>
      <c r="AA21" s="124" t="s">
        <v>3432</v>
      </c>
    </row>
    <row r="22" spans="1:27" ht="102" x14ac:dyDescent="0.2">
      <c r="A22" s="123" t="s">
        <v>3428</v>
      </c>
      <c r="B22" s="12" t="s">
        <v>3451</v>
      </c>
      <c r="C22" s="12" t="s">
        <v>2586</v>
      </c>
      <c r="D22" s="12" t="s">
        <v>3452</v>
      </c>
      <c r="E22" s="13" t="s">
        <v>24</v>
      </c>
      <c r="F22" s="13">
        <v>43.5</v>
      </c>
      <c r="G22" s="13">
        <v>47.5</v>
      </c>
      <c r="H22" s="13">
        <v>182</v>
      </c>
      <c r="I22" s="13">
        <v>3.8</v>
      </c>
      <c r="J22" s="13">
        <v>100113</v>
      </c>
      <c r="K22" s="13" t="s">
        <v>3431</v>
      </c>
      <c r="L22" s="13">
        <v>38.67</v>
      </c>
      <c r="M22" s="14">
        <v>0.4526</v>
      </c>
      <c r="N22" s="14">
        <v>17.5</v>
      </c>
      <c r="P22" s="14">
        <v>109.5</v>
      </c>
      <c r="Q22" s="14">
        <v>111.24</v>
      </c>
      <c r="R22" s="14" t="s">
        <v>373</v>
      </c>
      <c r="S22" s="13" t="s">
        <v>3452</v>
      </c>
      <c r="T22" s="13" t="s">
        <v>24</v>
      </c>
      <c r="U22" s="13">
        <v>182</v>
      </c>
      <c r="V22" s="13">
        <v>3.8</v>
      </c>
      <c r="W22" s="14">
        <v>127</v>
      </c>
      <c r="X22" s="14">
        <v>128.74</v>
      </c>
      <c r="Y22" s="14" t="s">
        <v>373</v>
      </c>
      <c r="Z22" s="14">
        <v>0</v>
      </c>
      <c r="AA22" s="124" t="s">
        <v>3432</v>
      </c>
    </row>
    <row r="23" spans="1:27" ht="102" x14ac:dyDescent="0.2">
      <c r="A23" s="123" t="s">
        <v>3428</v>
      </c>
      <c r="B23" s="12" t="s">
        <v>3453</v>
      </c>
      <c r="C23" s="12" t="s">
        <v>2586</v>
      </c>
      <c r="D23" s="12" t="s">
        <v>3454</v>
      </c>
      <c r="E23" s="13" t="s">
        <v>24</v>
      </c>
      <c r="F23" s="13">
        <v>40</v>
      </c>
      <c r="G23" s="13">
        <v>44</v>
      </c>
      <c r="H23" s="13">
        <v>320</v>
      </c>
      <c r="I23" s="768">
        <v>2</v>
      </c>
      <c r="J23" s="13">
        <v>100113</v>
      </c>
      <c r="K23" s="13" t="s">
        <v>3431</v>
      </c>
      <c r="L23" s="13">
        <v>61.22</v>
      </c>
      <c r="M23" s="14">
        <v>0.4526</v>
      </c>
      <c r="N23" s="14">
        <v>27.71</v>
      </c>
      <c r="P23" s="14">
        <v>114.5</v>
      </c>
      <c r="Q23" s="14">
        <v>116.24</v>
      </c>
      <c r="R23" s="14" t="s">
        <v>373</v>
      </c>
      <c r="S23" s="13" t="s">
        <v>3454</v>
      </c>
      <c r="T23" s="13" t="s">
        <v>24</v>
      </c>
      <c r="U23" s="13">
        <v>320</v>
      </c>
      <c r="V23" s="768">
        <v>2</v>
      </c>
      <c r="W23" s="14">
        <v>142.21</v>
      </c>
      <c r="X23" s="14">
        <v>143.94999999999999</v>
      </c>
      <c r="Y23" s="14" t="s">
        <v>373</v>
      </c>
      <c r="Z23" s="14">
        <v>0</v>
      </c>
      <c r="AA23" s="124" t="s">
        <v>3432</v>
      </c>
    </row>
    <row r="24" spans="1:27" ht="102" x14ac:dyDescent="0.2">
      <c r="A24" s="123" t="s">
        <v>3428</v>
      </c>
      <c r="B24" s="12" t="s">
        <v>3469</v>
      </c>
      <c r="C24" s="12" t="s">
        <v>2586</v>
      </c>
      <c r="D24" s="12" t="s">
        <v>3456</v>
      </c>
      <c r="E24" s="13" t="s">
        <v>24</v>
      </c>
      <c r="F24" s="13">
        <v>35</v>
      </c>
      <c r="G24" s="13">
        <v>39</v>
      </c>
      <c r="H24" s="13">
        <v>224</v>
      </c>
      <c r="I24" s="13">
        <v>2.5</v>
      </c>
      <c r="J24" s="13">
        <v>100113</v>
      </c>
      <c r="K24" s="13" t="s">
        <v>3431</v>
      </c>
      <c r="L24" s="13">
        <v>44.45</v>
      </c>
      <c r="M24" s="14">
        <v>0.4526</v>
      </c>
      <c r="N24" s="14">
        <v>20.12</v>
      </c>
      <c r="P24" s="14">
        <v>111.26</v>
      </c>
      <c r="Q24" s="14">
        <v>113</v>
      </c>
      <c r="R24" s="14" t="s">
        <v>373</v>
      </c>
      <c r="S24" s="13" t="s">
        <v>3456</v>
      </c>
      <c r="T24" s="13" t="s">
        <v>24</v>
      </c>
      <c r="U24" s="13">
        <v>224</v>
      </c>
      <c r="V24" s="13">
        <v>2.5</v>
      </c>
      <c r="W24" s="14">
        <v>131.38</v>
      </c>
      <c r="X24" s="14">
        <v>133.12</v>
      </c>
      <c r="Y24" s="14" t="s">
        <v>373</v>
      </c>
      <c r="Z24" s="14">
        <v>0</v>
      </c>
      <c r="AA24" s="124" t="s">
        <v>3432</v>
      </c>
    </row>
    <row r="25" spans="1:27" ht="76.5" x14ac:dyDescent="0.2">
      <c r="A25" s="123" t="s">
        <v>3428</v>
      </c>
      <c r="B25" s="12" t="s">
        <v>3457</v>
      </c>
      <c r="C25" s="12" t="s">
        <v>2586</v>
      </c>
      <c r="D25" s="12" t="s">
        <v>3458</v>
      </c>
      <c r="E25" s="13" t="s">
        <v>24</v>
      </c>
      <c r="F25" s="13">
        <v>20.25</v>
      </c>
      <c r="G25" s="13">
        <v>24.25</v>
      </c>
      <c r="H25" s="13">
        <v>36</v>
      </c>
      <c r="I25" s="768">
        <v>9</v>
      </c>
      <c r="J25" s="13">
        <v>100113</v>
      </c>
      <c r="K25" s="13" t="s">
        <v>3431</v>
      </c>
      <c r="L25" s="13">
        <v>6.89</v>
      </c>
      <c r="M25" s="14">
        <v>0.4526</v>
      </c>
      <c r="N25" s="14">
        <v>3.12</v>
      </c>
      <c r="P25" s="14">
        <v>50.74</v>
      </c>
      <c r="Q25" s="14">
        <v>52.19</v>
      </c>
      <c r="R25" s="14" t="s">
        <v>373</v>
      </c>
      <c r="S25" s="13" t="s">
        <v>3458</v>
      </c>
      <c r="T25" s="13" t="s">
        <v>24</v>
      </c>
      <c r="U25" s="13">
        <v>36</v>
      </c>
      <c r="V25" s="768">
        <v>9</v>
      </c>
      <c r="W25" s="14">
        <v>53.86</v>
      </c>
      <c r="X25" s="14">
        <v>55.31</v>
      </c>
      <c r="Y25" s="14" t="s">
        <v>373</v>
      </c>
      <c r="Z25" s="14">
        <v>0</v>
      </c>
      <c r="AA25" s="124" t="s">
        <v>3459</v>
      </c>
    </row>
    <row r="26" spans="1:27" ht="76.5" x14ac:dyDescent="0.2">
      <c r="A26" s="123" t="s">
        <v>3428</v>
      </c>
      <c r="B26" s="12" t="s">
        <v>3460</v>
      </c>
      <c r="C26" s="12" t="s">
        <v>2586</v>
      </c>
      <c r="D26" s="12" t="s">
        <v>3461</v>
      </c>
      <c r="E26" s="13" t="s">
        <v>24</v>
      </c>
      <c r="F26" s="13">
        <v>20.25</v>
      </c>
      <c r="G26" s="13">
        <v>24.25</v>
      </c>
      <c r="H26" s="13">
        <v>36</v>
      </c>
      <c r="I26" s="768">
        <v>9</v>
      </c>
      <c r="J26" s="13">
        <v>100113</v>
      </c>
      <c r="K26" s="13" t="s">
        <v>3431</v>
      </c>
      <c r="L26" s="13">
        <v>7.13</v>
      </c>
      <c r="M26" s="14">
        <v>0.4526</v>
      </c>
      <c r="N26" s="14">
        <v>3.23</v>
      </c>
      <c r="P26" s="14">
        <v>50.74</v>
      </c>
      <c r="Q26" s="14">
        <v>52.19</v>
      </c>
      <c r="R26" s="14" t="s">
        <v>373</v>
      </c>
      <c r="S26" s="13" t="s">
        <v>3461</v>
      </c>
      <c r="T26" s="13" t="s">
        <v>24</v>
      </c>
      <c r="U26" s="13">
        <v>36</v>
      </c>
      <c r="V26" s="768">
        <v>9</v>
      </c>
      <c r="W26" s="14">
        <v>53.97</v>
      </c>
      <c r="X26" s="14">
        <v>55.42</v>
      </c>
      <c r="Y26" s="14" t="s">
        <v>373</v>
      </c>
      <c r="Z26" s="14">
        <v>0</v>
      </c>
      <c r="AA26" s="124" t="s">
        <v>3459</v>
      </c>
    </row>
    <row r="27" spans="1:27" ht="76.5" x14ac:dyDescent="0.2">
      <c r="A27" s="123" t="s">
        <v>3428</v>
      </c>
      <c r="B27" s="12" t="s">
        <v>3462</v>
      </c>
      <c r="C27" s="12" t="s">
        <v>2586</v>
      </c>
      <c r="D27" s="12" t="s">
        <v>3463</v>
      </c>
      <c r="E27" s="13" t="s">
        <v>24</v>
      </c>
      <c r="F27" s="13">
        <v>20.25</v>
      </c>
      <c r="G27" s="13">
        <v>24.25</v>
      </c>
      <c r="H27" s="13">
        <v>36</v>
      </c>
      <c r="I27" s="768">
        <v>9</v>
      </c>
      <c r="J27" s="13">
        <v>100113</v>
      </c>
      <c r="K27" s="13" t="s">
        <v>3431</v>
      </c>
      <c r="L27" s="13">
        <v>7.13</v>
      </c>
      <c r="M27" s="14">
        <v>0.4526</v>
      </c>
      <c r="N27" s="14">
        <v>3.23</v>
      </c>
      <c r="P27" s="14">
        <v>50.74</v>
      </c>
      <c r="Q27" s="14">
        <v>52.19</v>
      </c>
      <c r="R27" s="14" t="s">
        <v>373</v>
      </c>
      <c r="S27" s="13" t="s">
        <v>3463</v>
      </c>
      <c r="T27" s="13" t="s">
        <v>24</v>
      </c>
      <c r="U27" s="13">
        <v>36</v>
      </c>
      <c r="V27" s="768">
        <v>9</v>
      </c>
      <c r="W27" s="14">
        <v>53.97</v>
      </c>
      <c r="X27" s="14">
        <v>55.42</v>
      </c>
      <c r="Y27" s="14" t="s">
        <v>373</v>
      </c>
      <c r="Z27" s="14">
        <v>0</v>
      </c>
      <c r="AA27" s="124" t="s">
        <v>3459</v>
      </c>
    </row>
  </sheetData>
  <protectedRanges>
    <protectedRange password="8F60" sqref="Z6" name="Calculations_40"/>
  </protectedRanges>
  <mergeCells count="1">
    <mergeCell ref="P5:Q5"/>
  </mergeCells>
  <conditionalFormatting sqref="D1:D6">
    <cfRule type="duplicateValues" dxfId="7" priority="2"/>
  </conditionalFormatting>
  <conditionalFormatting sqref="T6">
    <cfRule type="duplicateValues" dxfId="6" priority="1"/>
  </conditionalFormatting>
  <conditionalFormatting sqref="E1:E6">
    <cfRule type="duplicateValues" dxfId="5" priority="3"/>
  </conditionalFormatting>
  <conditionalFormatting sqref="T1:T5 S1:S6">
    <cfRule type="duplicateValues" dxfId="4" priority="4"/>
  </conditionalFormatting>
  <pageMargins left="0.25" right="0.25" top="0.75" bottom="0.75" header="0.3" footer="0.3"/>
  <pageSetup paperSize="5" scale="41" fitToHeight="0" orientation="landscape" horizontalDpi="4294967293" verticalDpi="0"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E4AD34-C921-40E2-A43C-76FD96E395BF}">
  <dimension ref="A1:T23"/>
  <sheetViews>
    <sheetView workbookViewId="0">
      <pane xSplit="3" ySplit="6" topLeftCell="G7" activePane="bottomRight" state="frozen"/>
      <selection activeCell="K34" sqref="K34"/>
      <selection pane="topRight" activeCell="K34" sqref="K34"/>
      <selection pane="bottomLeft" activeCell="K34" sqref="K34"/>
      <selection pane="bottomRight" activeCell="B15" sqref="B15"/>
    </sheetView>
  </sheetViews>
  <sheetFormatPr defaultColWidth="9.28515625" defaultRowHeight="12.75" x14ac:dyDescent="0.2"/>
  <cols>
    <col min="1" max="1" width="22.85546875" style="12" bestFit="1" customWidth="1"/>
    <col min="2" max="2" width="55.42578125" style="12" customWidth="1"/>
    <col min="3" max="3" width="13.42578125" style="12" customWidth="1"/>
    <col min="4" max="6" width="10.28515625" style="13" bestFit="1" customWidth="1"/>
    <col min="7" max="7" width="8.42578125" style="13" bestFit="1" customWidth="1"/>
    <col min="8" max="8" width="7.42578125" style="13" bestFit="1" customWidth="1"/>
    <col min="9" max="9" width="9.28515625" style="13"/>
    <col min="10" max="10" width="37" style="13" bestFit="1" customWidth="1"/>
    <col min="11" max="11" width="20.7109375" style="13" customWidth="1"/>
    <col min="12" max="12" width="21.7109375" style="13" customWidth="1"/>
    <col min="13" max="13" width="20.7109375" style="13" customWidth="1"/>
    <col min="14" max="14" width="10.28515625" style="15" bestFit="1" customWidth="1"/>
    <col min="15" max="16" width="8.5703125" style="14" bestFit="1" customWidth="1"/>
    <col min="17" max="17" width="5.7109375" style="17" customWidth="1"/>
    <col min="18" max="18" width="16" style="14" bestFit="1" customWidth="1"/>
    <col min="19" max="19" width="15.7109375" style="14" bestFit="1" customWidth="1"/>
    <col min="20" max="20" width="6.5703125" style="13" bestFit="1" customWidth="1"/>
    <col min="21" max="16384" width="9.28515625" style="12"/>
  </cols>
  <sheetData>
    <row r="1" spans="1:20" s="22" customFormat="1" x14ac:dyDescent="0.2">
      <c r="A1" s="77"/>
      <c r="B1" s="78" t="s">
        <v>41</v>
      </c>
      <c r="C1" s="78"/>
      <c r="D1" s="78"/>
      <c r="E1" s="79"/>
      <c r="F1" s="79"/>
      <c r="G1" s="79"/>
      <c r="H1" s="79"/>
      <c r="I1" s="79"/>
      <c r="J1" s="79"/>
      <c r="K1" s="79"/>
      <c r="L1" s="79"/>
      <c r="M1" s="79"/>
      <c r="N1" s="80"/>
      <c r="O1" s="81"/>
      <c r="P1" s="81"/>
      <c r="Q1" s="82"/>
      <c r="R1" s="83"/>
      <c r="S1" s="84"/>
      <c r="T1" s="85"/>
    </row>
    <row r="2" spans="1:20" s="22" customFormat="1" x14ac:dyDescent="0.2">
      <c r="A2" s="86"/>
      <c r="B2" s="87" t="s">
        <v>40</v>
      </c>
      <c r="C2" s="87"/>
      <c r="D2" s="87"/>
      <c r="E2" s="88"/>
      <c r="F2" s="89"/>
      <c r="G2" s="89"/>
      <c r="H2" s="89"/>
      <c r="I2" s="89"/>
      <c r="J2" s="89"/>
      <c r="K2" s="89"/>
      <c r="L2" s="89"/>
      <c r="M2" s="89"/>
      <c r="N2" s="90"/>
      <c r="O2" s="91"/>
      <c r="P2" s="91"/>
      <c r="Q2" s="92"/>
      <c r="R2" s="93"/>
      <c r="S2" s="94"/>
      <c r="T2" s="57"/>
    </row>
    <row r="3" spans="1:20" s="22" customFormat="1" x14ac:dyDescent="0.2">
      <c r="A3" s="86"/>
      <c r="B3" s="95" t="s">
        <v>0</v>
      </c>
      <c r="C3" s="95"/>
      <c r="D3" s="95"/>
      <c r="E3" s="96"/>
      <c r="F3" s="97"/>
      <c r="G3" s="97"/>
      <c r="H3" s="97"/>
      <c r="I3" s="97"/>
      <c r="J3" s="97"/>
      <c r="K3" s="97"/>
      <c r="L3" s="97"/>
      <c r="M3" s="97"/>
      <c r="N3" s="98"/>
      <c r="O3" s="99"/>
      <c r="P3" s="99"/>
      <c r="Q3" s="100"/>
      <c r="R3" s="101"/>
      <c r="S3" s="94"/>
      <c r="T3" s="57"/>
    </row>
    <row r="4" spans="1:20" s="22" customFormat="1" ht="13.5" thickBot="1" x14ac:dyDescent="0.25">
      <c r="A4" s="86"/>
      <c r="B4" s="95" t="s">
        <v>330</v>
      </c>
      <c r="D4" s="96"/>
      <c r="E4" s="97"/>
      <c r="F4" s="97"/>
      <c r="G4" s="97"/>
      <c r="H4" s="97"/>
      <c r="I4" s="97"/>
      <c r="J4" s="97"/>
      <c r="K4" s="97"/>
      <c r="L4" s="97"/>
      <c r="M4" s="97"/>
      <c r="N4" s="98"/>
      <c r="O4" s="99"/>
      <c r="P4" s="99"/>
      <c r="Q4" s="100"/>
      <c r="R4" s="101"/>
      <c r="S4" s="94"/>
      <c r="T4" s="57"/>
    </row>
    <row r="5" spans="1:20" ht="15.75" customHeight="1" thickBot="1" x14ac:dyDescent="0.25">
      <c r="A5" s="26"/>
      <c r="B5" s="102"/>
      <c r="C5" s="103" t="s">
        <v>1</v>
      </c>
      <c r="D5" s="104"/>
      <c r="E5" s="105"/>
      <c r="F5" s="105"/>
      <c r="G5" s="105"/>
      <c r="H5" s="105"/>
      <c r="I5" s="105"/>
      <c r="J5" s="106"/>
      <c r="K5" s="106"/>
      <c r="L5" s="106"/>
      <c r="M5" s="106"/>
      <c r="N5" s="107"/>
      <c r="O5" s="108"/>
      <c r="P5" s="108"/>
      <c r="Q5" s="109"/>
      <c r="R5" s="110" t="s">
        <v>14</v>
      </c>
      <c r="S5" s="111"/>
      <c r="T5" s="27"/>
    </row>
    <row r="6" spans="1:20" ht="64.5" thickBot="1" x14ac:dyDescent="0.25">
      <c r="A6" s="112" t="s">
        <v>3</v>
      </c>
      <c r="B6" s="113" t="s">
        <v>8</v>
      </c>
      <c r="C6" s="114" t="s">
        <v>18</v>
      </c>
      <c r="D6" s="115" t="s">
        <v>9</v>
      </c>
      <c r="E6" s="115" t="s">
        <v>5</v>
      </c>
      <c r="F6" s="115" t="s">
        <v>20</v>
      </c>
      <c r="G6" s="113" t="s">
        <v>37</v>
      </c>
      <c r="H6" s="115" t="s">
        <v>38</v>
      </c>
      <c r="I6" s="116" t="s">
        <v>10</v>
      </c>
      <c r="J6" s="115" t="s">
        <v>11</v>
      </c>
      <c r="K6" s="117" t="s">
        <v>331</v>
      </c>
      <c r="L6" s="118" t="s">
        <v>332</v>
      </c>
      <c r="M6" s="117" t="s">
        <v>333</v>
      </c>
      <c r="N6" s="2" t="s">
        <v>27</v>
      </c>
      <c r="O6" s="1" t="s">
        <v>12</v>
      </c>
      <c r="P6" s="1" t="s">
        <v>13</v>
      </c>
      <c r="Q6" s="119"/>
      <c r="R6" s="1" t="s">
        <v>16</v>
      </c>
      <c r="S6" s="120" t="s">
        <v>17</v>
      </c>
      <c r="T6" s="117" t="s">
        <v>7</v>
      </c>
    </row>
    <row r="7" spans="1:20" x14ac:dyDescent="0.2">
      <c r="A7" s="12" t="s">
        <v>334</v>
      </c>
      <c r="B7" s="12" t="s">
        <v>335</v>
      </c>
      <c r="C7" s="13">
        <v>1617</v>
      </c>
      <c r="D7" s="13" t="s">
        <v>24</v>
      </c>
      <c r="E7" s="216">
        <v>23.625</v>
      </c>
      <c r="F7" s="216">
        <v>23.625</v>
      </c>
      <c r="G7" s="13">
        <v>126</v>
      </c>
      <c r="H7" s="13">
        <v>3</v>
      </c>
      <c r="I7" s="13">
        <v>110242</v>
      </c>
      <c r="J7" s="13" t="s">
        <v>336</v>
      </c>
      <c r="K7" s="14">
        <v>57.65</v>
      </c>
      <c r="L7" s="14">
        <v>60.47</v>
      </c>
      <c r="M7" s="14">
        <v>62.18</v>
      </c>
      <c r="N7" s="15">
        <v>7.8773526112426779</v>
      </c>
      <c r="O7" s="16">
        <v>1.7962887658227846</v>
      </c>
      <c r="P7" s="14">
        <v>14.15</v>
      </c>
      <c r="R7" s="14">
        <v>14.15</v>
      </c>
      <c r="S7" s="14">
        <v>0</v>
      </c>
    </row>
    <row r="8" spans="1:20" x14ac:dyDescent="0.2">
      <c r="A8" s="12" t="s">
        <v>334</v>
      </c>
      <c r="B8" s="12" t="s">
        <v>337</v>
      </c>
      <c r="C8" s="13">
        <v>1621</v>
      </c>
      <c r="D8" s="13" t="s">
        <v>24</v>
      </c>
      <c r="E8" s="216">
        <v>15.75</v>
      </c>
      <c r="F8" s="216">
        <v>15.75</v>
      </c>
      <c r="G8" s="13">
        <v>126</v>
      </c>
      <c r="H8" s="13">
        <v>2</v>
      </c>
      <c r="I8" s="13">
        <v>110242</v>
      </c>
      <c r="J8" s="13" t="s">
        <v>336</v>
      </c>
      <c r="K8" s="14">
        <v>55.81</v>
      </c>
      <c r="L8" s="14">
        <v>58.62</v>
      </c>
      <c r="M8" s="14">
        <v>60.32</v>
      </c>
      <c r="N8" s="15">
        <v>7.8773526112426779</v>
      </c>
      <c r="O8" s="16">
        <v>1.7956000000000001</v>
      </c>
      <c r="P8" s="14">
        <v>14.15</v>
      </c>
      <c r="R8" s="14">
        <v>14.15</v>
      </c>
      <c r="S8" s="14">
        <v>0</v>
      </c>
    </row>
    <row r="9" spans="1:20" x14ac:dyDescent="0.2">
      <c r="A9" s="12" t="s">
        <v>334</v>
      </c>
      <c r="B9" s="12" t="s">
        <v>338</v>
      </c>
      <c r="C9" s="13">
        <v>6604</v>
      </c>
      <c r="D9" s="13" t="s">
        <v>24</v>
      </c>
      <c r="E9" s="216">
        <v>19.799999999999997</v>
      </c>
      <c r="F9" s="216">
        <v>19.799999999999997</v>
      </c>
      <c r="G9" s="13">
        <v>96</v>
      </c>
      <c r="H9" s="13">
        <v>3.3</v>
      </c>
      <c r="I9" s="13">
        <v>110242</v>
      </c>
      <c r="J9" s="13" t="s">
        <v>336</v>
      </c>
      <c r="K9" s="14">
        <v>69.8</v>
      </c>
      <c r="L9" s="14">
        <v>75.400000000000006</v>
      </c>
      <c r="M9" s="14">
        <v>75.72</v>
      </c>
      <c r="N9" s="15">
        <v>2.1687648011965597</v>
      </c>
      <c r="O9" s="16">
        <v>1.7956000000000001</v>
      </c>
      <c r="P9" s="14">
        <v>3.9</v>
      </c>
      <c r="R9" s="14">
        <v>3.9</v>
      </c>
      <c r="S9" s="14">
        <v>0</v>
      </c>
    </row>
    <row r="10" spans="1:20" x14ac:dyDescent="0.2">
      <c r="A10" s="12" t="s">
        <v>334</v>
      </c>
      <c r="B10" s="12" t="s">
        <v>339</v>
      </c>
      <c r="C10" s="13">
        <v>6631</v>
      </c>
      <c r="D10" s="13" t="s">
        <v>24</v>
      </c>
      <c r="E10" s="216">
        <v>23.400000000000002</v>
      </c>
      <c r="F10" s="216">
        <v>23.400000000000002</v>
      </c>
      <c r="G10" s="13">
        <v>72</v>
      </c>
      <c r="H10" s="13">
        <v>5.2</v>
      </c>
      <c r="I10" s="13">
        <v>110242</v>
      </c>
      <c r="J10" s="13" t="s">
        <v>336</v>
      </c>
      <c r="K10" s="14">
        <v>76.31</v>
      </c>
      <c r="L10" s="14">
        <v>81.99</v>
      </c>
      <c r="M10" s="14">
        <v>82.31</v>
      </c>
      <c r="N10" s="15">
        <v>3.259379284556899</v>
      </c>
      <c r="O10" s="16">
        <v>1.7956000000000003</v>
      </c>
      <c r="P10" s="14">
        <v>5.8525414433503684</v>
      </c>
      <c r="R10" s="14">
        <v>5.8525414433503684</v>
      </c>
      <c r="S10" s="14">
        <v>0</v>
      </c>
    </row>
    <row r="11" spans="1:20" x14ac:dyDescent="0.2">
      <c r="A11" s="12" t="s">
        <v>334</v>
      </c>
      <c r="B11" s="12" t="s">
        <v>340</v>
      </c>
      <c r="C11" s="13">
        <v>6633</v>
      </c>
      <c r="D11" s="13" t="s">
        <v>24</v>
      </c>
      <c r="E11" s="216">
        <v>21.599999999999998</v>
      </c>
      <c r="F11" s="216">
        <v>21.599999999999998</v>
      </c>
      <c r="G11" s="13">
        <v>144</v>
      </c>
      <c r="H11" s="13">
        <v>2.4</v>
      </c>
      <c r="I11" s="13">
        <v>110242</v>
      </c>
      <c r="J11" s="13" t="s">
        <v>336</v>
      </c>
      <c r="K11" s="14">
        <v>102.4</v>
      </c>
      <c r="L11" s="14">
        <v>108.37</v>
      </c>
      <c r="M11" s="14">
        <v>108.69</v>
      </c>
      <c r="N11" s="15">
        <v>3.259379284556899</v>
      </c>
      <c r="O11" s="16">
        <v>1.7956000000000003</v>
      </c>
      <c r="P11" s="14">
        <v>5.8525414433503684</v>
      </c>
      <c r="R11" s="14">
        <v>5.8525414433503684</v>
      </c>
      <c r="S11" s="14">
        <v>0</v>
      </c>
    </row>
    <row r="12" spans="1:20" x14ac:dyDescent="0.2">
      <c r="A12" s="12" t="s">
        <v>334</v>
      </c>
      <c r="B12" s="12" t="s">
        <v>341</v>
      </c>
      <c r="C12" s="13">
        <v>6634</v>
      </c>
      <c r="D12" s="13" t="s">
        <v>24</v>
      </c>
      <c r="E12" s="216">
        <v>27.3</v>
      </c>
      <c r="F12" s="216">
        <v>27.3</v>
      </c>
      <c r="G12" s="13">
        <v>84</v>
      </c>
      <c r="H12" s="13">
        <v>5.2</v>
      </c>
      <c r="I12" s="13">
        <v>110242</v>
      </c>
      <c r="J12" s="13" t="s">
        <v>336</v>
      </c>
      <c r="K12" s="14">
        <v>72.73</v>
      </c>
      <c r="L12" s="14">
        <v>78.37</v>
      </c>
      <c r="M12" s="14">
        <v>78.7</v>
      </c>
      <c r="N12" s="15">
        <v>3.8015704848560388</v>
      </c>
      <c r="O12" s="16">
        <v>1.7956000000000001</v>
      </c>
      <c r="P12" s="14">
        <v>6.82</v>
      </c>
      <c r="R12" s="14">
        <v>6.82</v>
      </c>
      <c r="S12" s="14">
        <v>0</v>
      </c>
    </row>
    <row r="13" spans="1:20" x14ac:dyDescent="0.2">
      <c r="A13" s="12" t="s">
        <v>334</v>
      </c>
      <c r="B13" s="12" t="s">
        <v>342</v>
      </c>
      <c r="C13" s="13">
        <v>6648</v>
      </c>
      <c r="D13" s="13" t="s">
        <v>24</v>
      </c>
      <c r="E13" s="216">
        <v>23.15</v>
      </c>
      <c r="F13" s="216">
        <v>23.15</v>
      </c>
      <c r="G13" s="13">
        <v>80</v>
      </c>
      <c r="H13" s="13">
        <v>4.63</v>
      </c>
      <c r="I13" s="13">
        <v>110242</v>
      </c>
      <c r="J13" s="13" t="s">
        <v>336</v>
      </c>
      <c r="K13" s="14">
        <v>87.68</v>
      </c>
      <c r="L13" s="14">
        <v>93.47</v>
      </c>
      <c r="M13" s="14">
        <v>93.81</v>
      </c>
      <c r="N13" s="15">
        <v>3.6208400847563253</v>
      </c>
      <c r="O13" s="16">
        <v>1.7956000000000001</v>
      </c>
      <c r="P13" s="14">
        <v>6.5015804561884583</v>
      </c>
      <c r="R13" s="14">
        <v>6.5015804561884583</v>
      </c>
      <c r="S13" s="14">
        <v>0</v>
      </c>
    </row>
    <row r="14" spans="1:20" x14ac:dyDescent="0.2">
      <c r="A14" s="12" t="s">
        <v>334</v>
      </c>
      <c r="B14" s="12" t="s">
        <v>343</v>
      </c>
      <c r="C14" s="13">
        <v>6649</v>
      </c>
      <c r="D14" s="13" t="s">
        <v>24</v>
      </c>
      <c r="E14" s="216">
        <v>21.734999999999999</v>
      </c>
      <c r="F14" s="216">
        <v>21.734999999999999</v>
      </c>
      <c r="G14" s="13">
        <v>72</v>
      </c>
      <c r="H14" s="13">
        <v>4.83</v>
      </c>
      <c r="I14" s="13">
        <v>110242</v>
      </c>
      <c r="J14" s="13" t="s">
        <v>336</v>
      </c>
      <c r="K14" s="14">
        <v>85.54</v>
      </c>
      <c r="L14" s="14">
        <v>91.31</v>
      </c>
      <c r="M14" s="14">
        <v>91.65</v>
      </c>
      <c r="N14" s="15">
        <v>3.259379284556899</v>
      </c>
      <c r="O14" s="16">
        <v>1.7956000000000003</v>
      </c>
      <c r="P14" s="14">
        <v>5.8525414433503684</v>
      </c>
      <c r="R14" s="14">
        <v>5.8525414433503684</v>
      </c>
      <c r="S14" s="14">
        <v>0</v>
      </c>
    </row>
    <row r="15" spans="1:20" x14ac:dyDescent="0.2">
      <c r="A15" s="12" t="s">
        <v>334</v>
      </c>
      <c r="B15" s="12" t="s">
        <v>344</v>
      </c>
      <c r="C15" s="13">
        <v>6653</v>
      </c>
      <c r="D15" s="13" t="s">
        <v>24</v>
      </c>
      <c r="E15" s="216">
        <v>23.5</v>
      </c>
      <c r="F15" s="216">
        <v>23.5</v>
      </c>
      <c r="G15" s="13">
        <v>80</v>
      </c>
      <c r="H15" s="13">
        <v>4.7</v>
      </c>
      <c r="I15" s="13">
        <v>110242</v>
      </c>
      <c r="J15" s="13" t="s">
        <v>336</v>
      </c>
      <c r="K15" s="14">
        <v>76.95</v>
      </c>
      <c r="L15" s="14">
        <v>82.62</v>
      </c>
      <c r="M15" s="14">
        <v>82.96</v>
      </c>
      <c r="N15" s="15">
        <v>3.6208400847563253</v>
      </c>
      <c r="O15" s="16">
        <v>1.7956000000000001</v>
      </c>
      <c r="P15" s="14">
        <v>6.5015804561884583</v>
      </c>
      <c r="R15" s="14">
        <v>6.5015804561884583</v>
      </c>
      <c r="S15" s="14">
        <v>0</v>
      </c>
    </row>
    <row r="16" spans="1:20" x14ac:dyDescent="0.2">
      <c r="A16" s="12" t="s">
        <v>334</v>
      </c>
      <c r="B16" s="12" t="s">
        <v>345</v>
      </c>
      <c r="C16" s="13">
        <v>6654</v>
      </c>
      <c r="D16" s="13" t="s">
        <v>24</v>
      </c>
      <c r="E16" s="216">
        <v>26</v>
      </c>
      <c r="F16" s="216">
        <v>26</v>
      </c>
      <c r="G16" s="13">
        <v>80</v>
      </c>
      <c r="H16" s="13">
        <v>5.2</v>
      </c>
      <c r="I16" s="13">
        <v>110242</v>
      </c>
      <c r="J16" s="13" t="s">
        <v>336</v>
      </c>
      <c r="K16" s="14">
        <v>72.569999999999993</v>
      </c>
      <c r="L16" s="14">
        <v>76.739999999999995</v>
      </c>
      <c r="M16" s="14">
        <v>78.290000000000006</v>
      </c>
      <c r="N16" s="15">
        <v>3.6208400847563253</v>
      </c>
      <c r="O16" s="16">
        <v>1.7956000000000001</v>
      </c>
      <c r="P16" s="14">
        <v>6.5015804561884583</v>
      </c>
      <c r="R16" s="14">
        <v>6.5015804561884583</v>
      </c>
      <c r="S16" s="14">
        <v>0</v>
      </c>
    </row>
    <row r="17" spans="1:19" x14ac:dyDescent="0.2">
      <c r="A17" s="12" t="s">
        <v>334</v>
      </c>
      <c r="B17" s="12" t="s">
        <v>346</v>
      </c>
      <c r="C17" s="13">
        <v>6658</v>
      </c>
      <c r="D17" s="13" t="s">
        <v>24</v>
      </c>
      <c r="E17" s="216">
        <v>22.004999999999999</v>
      </c>
      <c r="F17" s="216">
        <v>22.004999999999999</v>
      </c>
      <c r="G17" s="13">
        <v>108</v>
      </c>
      <c r="H17" s="13">
        <v>3.26</v>
      </c>
      <c r="I17" s="13">
        <v>110242</v>
      </c>
      <c r="J17" s="13" t="s">
        <v>336</v>
      </c>
      <c r="K17" s="14">
        <v>69.09</v>
      </c>
      <c r="L17" s="14">
        <v>74.680000000000007</v>
      </c>
      <c r="M17" s="14">
        <v>75.010000000000005</v>
      </c>
      <c r="N17" s="15">
        <v>5.3782874236569862</v>
      </c>
      <c r="O17" s="16">
        <v>1.7955999999999999</v>
      </c>
      <c r="P17" s="14">
        <v>9.6572528979184842</v>
      </c>
      <c r="R17" s="14">
        <v>9.6572528979184842</v>
      </c>
      <c r="S17" s="14">
        <v>0</v>
      </c>
    </row>
    <row r="18" spans="1:19" x14ac:dyDescent="0.2">
      <c r="A18" s="12" t="s">
        <v>334</v>
      </c>
      <c r="B18" s="12" t="s">
        <v>346</v>
      </c>
      <c r="C18" s="13">
        <v>6659</v>
      </c>
      <c r="D18" s="13" t="s">
        <v>24</v>
      </c>
      <c r="E18" s="216">
        <v>28.080000000000002</v>
      </c>
      <c r="F18" s="216">
        <v>28.080000000000002</v>
      </c>
      <c r="G18" s="13">
        <v>108</v>
      </c>
      <c r="H18" s="13">
        <v>4.16</v>
      </c>
      <c r="I18" s="13">
        <v>110242</v>
      </c>
      <c r="J18" s="13" t="s">
        <v>336</v>
      </c>
      <c r="K18" s="14">
        <v>85.05</v>
      </c>
      <c r="L18" s="14">
        <v>90.82</v>
      </c>
      <c r="M18" s="14">
        <v>91.14</v>
      </c>
      <c r="N18" s="15">
        <v>9.7719057709086368</v>
      </c>
      <c r="O18" s="16">
        <v>1.7956000000000001</v>
      </c>
      <c r="P18" s="14">
        <v>17.54</v>
      </c>
      <c r="R18" s="14">
        <v>17.54</v>
      </c>
      <c r="S18" s="14">
        <v>0</v>
      </c>
    </row>
    <row r="19" spans="1:19" x14ac:dyDescent="0.2">
      <c r="A19" s="12" t="s">
        <v>334</v>
      </c>
      <c r="B19" s="12" t="s">
        <v>347</v>
      </c>
      <c r="C19" s="13">
        <v>6676</v>
      </c>
      <c r="D19" s="13" t="s">
        <v>24</v>
      </c>
      <c r="E19" s="216">
        <v>30.375</v>
      </c>
      <c r="F19" s="216">
        <v>30.375</v>
      </c>
      <c r="G19" s="13">
        <v>108</v>
      </c>
      <c r="H19" s="13">
        <v>4.5</v>
      </c>
      <c r="I19" s="13">
        <v>110242</v>
      </c>
      <c r="J19" s="13" t="s">
        <v>336</v>
      </c>
      <c r="K19" s="14">
        <v>104.48</v>
      </c>
      <c r="L19" s="14">
        <v>110.46</v>
      </c>
      <c r="M19" s="14">
        <v>110.78</v>
      </c>
      <c r="N19" s="15">
        <v>11.64153059952636</v>
      </c>
      <c r="O19" s="16">
        <v>1.7956000000000001</v>
      </c>
      <c r="P19" s="14">
        <v>20.903532344509532</v>
      </c>
      <c r="R19" s="14">
        <v>20.903532344509532</v>
      </c>
      <c r="S19" s="14">
        <v>0</v>
      </c>
    </row>
    <row r="20" spans="1:19" x14ac:dyDescent="0.2">
      <c r="A20" s="12" t="s">
        <v>334</v>
      </c>
      <c r="B20" s="12" t="s">
        <v>348</v>
      </c>
      <c r="C20" s="13">
        <v>6692</v>
      </c>
      <c r="D20" s="13" t="s">
        <v>24</v>
      </c>
      <c r="E20" s="216">
        <v>25</v>
      </c>
      <c r="F20" s="216">
        <v>25</v>
      </c>
      <c r="G20" s="13">
        <v>160</v>
      </c>
      <c r="H20" s="13">
        <v>2.5</v>
      </c>
      <c r="I20" s="13">
        <v>110242</v>
      </c>
      <c r="J20" s="13" t="s">
        <v>336</v>
      </c>
      <c r="K20" s="14">
        <v>132.84</v>
      </c>
      <c r="L20" s="14">
        <v>137.22999999999999</v>
      </c>
      <c r="M20" s="14">
        <v>138.66</v>
      </c>
      <c r="N20" s="15">
        <v>3.62</v>
      </c>
      <c r="O20" s="16">
        <v>1.7956000000000001</v>
      </c>
      <c r="P20" s="14">
        <v>6.5000720000000003</v>
      </c>
      <c r="R20" s="14">
        <v>6.5000720000000003</v>
      </c>
      <c r="S20" s="14">
        <v>0</v>
      </c>
    </row>
    <row r="21" spans="1:19" x14ac:dyDescent="0.2">
      <c r="A21" s="12" t="s">
        <v>334</v>
      </c>
      <c r="B21" s="12" t="s">
        <v>349</v>
      </c>
      <c r="C21" s="13">
        <v>6709</v>
      </c>
      <c r="D21" s="13" t="s">
        <v>24</v>
      </c>
      <c r="E21" s="216">
        <v>18.900000000000002</v>
      </c>
      <c r="F21" s="216">
        <v>18.900000000000002</v>
      </c>
      <c r="G21" s="13">
        <v>72</v>
      </c>
      <c r="H21" s="13">
        <v>4.2</v>
      </c>
      <c r="I21" s="13">
        <v>110242</v>
      </c>
      <c r="J21" s="13" t="s">
        <v>336</v>
      </c>
      <c r="K21" s="14">
        <v>69.33</v>
      </c>
      <c r="L21" s="14">
        <v>74.92</v>
      </c>
      <c r="M21" s="14">
        <v>75.260000000000005</v>
      </c>
      <c r="N21" s="15">
        <v>7.76</v>
      </c>
      <c r="O21" s="16">
        <v>1.7956000000000001</v>
      </c>
      <c r="P21" s="14">
        <v>13.933856</v>
      </c>
      <c r="R21" s="14">
        <v>13.933856</v>
      </c>
      <c r="S21" s="14">
        <v>0</v>
      </c>
    </row>
    <row r="22" spans="1:19" x14ac:dyDescent="0.2">
      <c r="A22" s="12" t="s">
        <v>334</v>
      </c>
      <c r="B22" s="12" t="s">
        <v>350</v>
      </c>
      <c r="C22" s="13">
        <v>9126</v>
      </c>
      <c r="D22" s="13" t="s">
        <v>24</v>
      </c>
      <c r="E22" s="216">
        <v>29.4</v>
      </c>
      <c r="F22" s="216">
        <v>29.4</v>
      </c>
      <c r="G22" s="13">
        <v>168</v>
      </c>
      <c r="H22" s="13">
        <v>2.8</v>
      </c>
      <c r="I22" s="13">
        <v>110242</v>
      </c>
      <c r="J22" s="13" t="s">
        <v>336</v>
      </c>
      <c r="K22" s="14">
        <v>126.18</v>
      </c>
      <c r="L22" s="14">
        <v>129.38</v>
      </c>
      <c r="M22" s="14">
        <v>132.29</v>
      </c>
      <c r="N22" s="15">
        <v>1.9</v>
      </c>
      <c r="O22" s="16">
        <v>1.7956000000000001</v>
      </c>
      <c r="P22" s="14">
        <v>3.4116399999999998</v>
      </c>
      <c r="R22" s="14">
        <v>3.4116399999999998</v>
      </c>
      <c r="S22" s="14">
        <v>0</v>
      </c>
    </row>
    <row r="23" spans="1:19" x14ac:dyDescent="0.2">
      <c r="A23" s="12" t="s">
        <v>334</v>
      </c>
      <c r="B23" s="12" t="s">
        <v>351</v>
      </c>
      <c r="C23" s="13">
        <v>6707</v>
      </c>
      <c r="D23" s="13" t="s">
        <v>24</v>
      </c>
      <c r="E23" s="216">
        <v>25.85</v>
      </c>
      <c r="F23" s="216">
        <v>25.85</v>
      </c>
      <c r="G23" s="13">
        <v>88</v>
      </c>
      <c r="H23" s="13">
        <v>4.7</v>
      </c>
      <c r="I23" s="13">
        <v>110242</v>
      </c>
      <c r="J23" s="13" t="s">
        <v>336</v>
      </c>
      <c r="K23" s="14">
        <v>109.39</v>
      </c>
      <c r="L23" s="14">
        <v>115.42</v>
      </c>
      <c r="M23" s="14">
        <v>115.75</v>
      </c>
      <c r="N23" s="15">
        <v>1.81</v>
      </c>
      <c r="O23" s="16">
        <v>1.7956000000000001</v>
      </c>
      <c r="P23" s="14">
        <v>3.25</v>
      </c>
      <c r="R23" s="14">
        <v>3.25</v>
      </c>
      <c r="S23" s="14">
        <v>0</v>
      </c>
    </row>
  </sheetData>
  <protectedRanges>
    <protectedRange password="8F60" sqref="S6" name="Calculations_40"/>
  </protectedRanges>
  <conditionalFormatting sqref="C5:C6 B4">
    <cfRule type="duplicateValues" dxfId="298" priority="3"/>
  </conditionalFormatting>
  <conditionalFormatting sqref="D4:D6">
    <cfRule type="duplicateValues" dxfId="297" priority="4"/>
  </conditionalFormatting>
  <conditionalFormatting sqref="D1:D3">
    <cfRule type="duplicateValues" dxfId="296" priority="1"/>
  </conditionalFormatting>
  <conditionalFormatting sqref="E1:E3">
    <cfRule type="duplicateValues" dxfId="295" priority="2"/>
  </conditionalFormatting>
  <pageMargins left="0.7" right="0.7" top="0.75" bottom="0.75" header="0.3" footer="0.3"/>
  <pageSetup orientation="portrait" verticalDpi="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83</vt:i4>
      </vt:variant>
      <vt:variant>
        <vt:lpstr>Named Ranges</vt:lpstr>
      </vt:variant>
      <vt:variant>
        <vt:i4>12</vt:i4>
      </vt:variant>
    </vt:vector>
  </HeadingPairs>
  <TitlesOfParts>
    <vt:vector size="95" baseType="lpstr">
      <vt:lpstr>20TH CENTURY NOI</vt:lpstr>
      <vt:lpstr>ALBIES NOI</vt:lpstr>
      <vt:lpstr>ALBIES FFS</vt:lpstr>
      <vt:lpstr>ALPHA FOODS NOI</vt:lpstr>
      <vt:lpstr>ALPHA FOODS FFS</vt:lpstr>
      <vt:lpstr>ARDELLAS NOI</vt:lpstr>
      <vt:lpstr>ARDELLAS FFS</vt:lpstr>
      <vt:lpstr>ARIZONA GOLD NOI</vt:lpstr>
      <vt:lpstr>BAKE CRAFTERS NOI</vt:lpstr>
      <vt:lpstr>BAKE CRAFTERS FFS</vt:lpstr>
      <vt:lpstr>BASIC AMERICAN NOI</vt:lpstr>
      <vt:lpstr>BONGARDS NOI</vt:lpstr>
      <vt:lpstr>BROOKWOOD FFS</vt:lpstr>
      <vt:lpstr>BUENA VISTA NOI</vt:lpstr>
      <vt:lpstr>BUTTERBALL NOI</vt:lpstr>
      <vt:lpstr>CARGILL KITCHEN NOI</vt:lpstr>
      <vt:lpstr>CARGILL KITCHEN FFS</vt:lpstr>
      <vt:lpstr>CARGILL MEAT NOI</vt:lpstr>
      <vt:lpstr>CAVENDISH NOI</vt:lpstr>
      <vt:lpstr>CHANNEL FISH NOI</vt:lpstr>
      <vt:lpstr>CHEFS CORNER FFS</vt:lpstr>
      <vt:lpstr>CHERRY CENTRAL NOI</vt:lpstr>
      <vt:lpstr>CHERRY CENTRAL FFS</vt:lpstr>
      <vt:lpstr>CLASSIC DELIGHT NOI</vt:lpstr>
      <vt:lpstr>CONAGRA NOI</vt:lpstr>
      <vt:lpstr>CONAGRA FFS</vt:lpstr>
      <vt:lpstr>DEL MONTE NOI</vt:lpstr>
      <vt:lpstr>DON LEE FFS</vt:lpstr>
      <vt:lpstr>ES FOODS NOI</vt:lpstr>
      <vt:lpstr>FOSTER FARMS NOI</vt:lpstr>
      <vt:lpstr>FRESH INNOVATIONS NOI</vt:lpstr>
      <vt:lpstr>FRESH INNOVATIONS FFS</vt:lpstr>
      <vt:lpstr>GARDEN BANNER NOI</vt:lpstr>
      <vt:lpstr>HIGH LINER NOI</vt:lpstr>
      <vt:lpstr>HOUSE OF RAEFORD NOI</vt:lpstr>
      <vt:lpstr>HOUSE OF RAEFORD FFS</vt:lpstr>
      <vt:lpstr>IDAHOAN NOI</vt:lpstr>
      <vt:lpstr>INTEGRATED NOI</vt:lpstr>
      <vt:lpstr>INTEGRATED FFS</vt:lpstr>
      <vt:lpstr>INTERNATIONAL FOOD NOI</vt:lpstr>
      <vt:lpstr>INTERNATIONAL FOOD FFS</vt:lpstr>
      <vt:lpstr>JENNIE-O NOI</vt:lpstr>
      <vt:lpstr>JTM NOI</vt:lpstr>
      <vt:lpstr>JTM FFS</vt:lpstr>
      <vt:lpstr>KRAFT HEINZ NOI</vt:lpstr>
      <vt:lpstr>LAND O LAKES NOI</vt:lpstr>
      <vt:lpstr>MCCAIN NOI</vt:lpstr>
      <vt:lpstr>MCI NOI</vt:lpstr>
      <vt:lpstr>MICHAEL B'S NOI</vt:lpstr>
      <vt:lpstr>MICHAEL FOODS NOI</vt:lpstr>
      <vt:lpstr>NARDONE BROS NOI</vt:lpstr>
      <vt:lpstr>NARDONE BROS FFS</vt:lpstr>
      <vt:lpstr>NATIONAL FOOD GROUP NOI</vt:lpstr>
      <vt:lpstr>PETERSON NOI</vt:lpstr>
      <vt:lpstr>PETERSON FFS</vt:lpstr>
      <vt:lpstr>PILGRIMS NOI</vt:lpstr>
      <vt:lpstr>PILGRIMS FFS</vt:lpstr>
      <vt:lpstr>RED GOLD NOI</vt:lpstr>
      <vt:lpstr>RICH CHICKS NOI</vt:lpstr>
      <vt:lpstr>RICH CHICKS FFS</vt:lpstr>
      <vt:lpstr>RICH PRODUCTS NOI</vt:lpstr>
      <vt:lpstr>ROSE N SHORE NOI</vt:lpstr>
      <vt:lpstr>ROSE N SHORE CLOSED SKU NOI</vt:lpstr>
      <vt:lpstr>SA PIAZZA NOI</vt:lpstr>
      <vt:lpstr>SA PIAZZA FFS</vt:lpstr>
      <vt:lpstr>SAVORY LIFE NOI</vt:lpstr>
      <vt:lpstr>SCHWANS NOI</vt:lpstr>
      <vt:lpstr>SIMPLOT NOI</vt:lpstr>
      <vt:lpstr>SIMPLOT FFS</vt:lpstr>
      <vt:lpstr>SMUCKERS NOI</vt:lpstr>
      <vt:lpstr>TABATCHNICK NOI</vt:lpstr>
      <vt:lpstr>TASTY BRANDS NOI</vt:lpstr>
      <vt:lpstr>THE FATHERS TABLE NOI</vt:lpstr>
      <vt:lpstr>TONY ROBERTS NOI</vt:lpstr>
      <vt:lpstr>TOOLS FOR SCHOOLS NOI</vt:lpstr>
      <vt:lpstr>TRIDENT SEAFOOD NOI</vt:lpstr>
      <vt:lpstr>TRIDENT SEAFOOD FFS</vt:lpstr>
      <vt:lpstr>TRUE NATURAL NOI</vt:lpstr>
      <vt:lpstr>TYSON NOI</vt:lpstr>
      <vt:lpstr>TYSON CLOSED SKU NOI</vt:lpstr>
      <vt:lpstr>WAWONA FFS</vt:lpstr>
      <vt:lpstr>YANGS NOI</vt:lpstr>
      <vt:lpstr>YANGS FFS</vt:lpstr>
      <vt:lpstr>'ALPHA FOODS FFS'!Print_Area</vt:lpstr>
      <vt:lpstr>'ALPHA FOODS NOI'!Print_Area</vt:lpstr>
      <vt:lpstr>'CARGILL MEAT NOI'!Print_Area</vt:lpstr>
      <vt:lpstr>'ES FOODS NOI'!Print_Area</vt:lpstr>
      <vt:lpstr>'INTEGRATED NOI'!Print_Area</vt:lpstr>
      <vt:lpstr>'JTM FFS'!Print_Area</vt:lpstr>
      <vt:lpstr>'JTM NOI'!Print_Area</vt:lpstr>
      <vt:lpstr>'SAVORY LIFE NOI'!Print_Area</vt:lpstr>
      <vt:lpstr>'SCHWANS NOI'!Print_Area</vt:lpstr>
      <vt:lpstr>'DON LEE FFS'!Print_Titles</vt:lpstr>
      <vt:lpstr>'ES FOODS NOI'!Print_Titles</vt:lpstr>
      <vt:lpstr>'JENNIE-O NOI'!Print_Titles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Soliz</dc:creator>
  <cp:lastModifiedBy>Cynthia Barcelo</cp:lastModifiedBy>
  <cp:lastPrinted>2021-01-28T21:25:43Z</cp:lastPrinted>
  <dcterms:created xsi:type="dcterms:W3CDTF">2019-03-18T22:03:44Z</dcterms:created>
  <dcterms:modified xsi:type="dcterms:W3CDTF">2021-03-24T22:48:29Z</dcterms:modified>
</cp:coreProperties>
</file>